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drawings/drawing1.xml" ContentType="application/vnd.openxmlformats-officedocument.drawing+xml"/>
  <Override PartName="/xl/worksheets/sheet2.xml" ContentType="application/vnd.openxmlformats-officedocument.spreadsheetml.worksheet+xml"/>
  <Override PartName="/xl/drawings/drawing2.xml" ContentType="application/vnd.openxmlformats-officedocument.drawing+xml"/>
  <Override PartName="/xl/worksheets/sheet3.xml" ContentType="application/vnd.openxmlformats-officedocument.spreadsheetml.worksheet+xml"/>
  <Override PartName="/xl/drawings/drawing3.xml" ContentType="application/vnd.openxmlformats-officedocument.drawing+xml"/>
  <Override PartName="/xl/worksheets/sheet4.xml" ContentType="application/vnd.openxmlformats-officedocument.spreadsheetml.worksheet+xml"/>
  <Override PartName="/xl/drawings/drawing4.xml" ContentType="application/vnd.openxmlformats-officedocument.drawing+xml"/>
  <Override PartName="/xl/worksheets/sheet5.xml" ContentType="application/vnd.openxmlformats-officedocument.spreadsheetml.worksheet+xml"/>
  <Override PartName="/xl/drawings/drawing5.xml" ContentType="application/vnd.openxmlformats-officedocument.drawing+xml"/>
  <Override PartName="/xl/worksheets/sheet6.xml" ContentType="application/vnd.openxmlformats-officedocument.spreadsheetml.worksheet+xml"/>
  <Override PartName="/xl/drawings/drawing6.xml" ContentType="application/vnd.openxmlformats-officedocument.drawing+xml"/>
  <Override PartName="/xl/worksheets/sheet7.xml" ContentType="application/vnd.openxmlformats-officedocument.spreadsheetml.worksheet+xml"/>
  <Override PartName="/xl/drawings/drawing7.xml" ContentType="application/vnd.openxmlformats-officedocument.drawing+xml"/>
  <Override PartName="/xl/worksheets/sheet8.xml" ContentType="application/vnd.openxmlformats-officedocument.spreadsheetml.worksheet+xml"/>
  <Override PartName="/xl/drawings/drawing8.xml" ContentType="application/vnd.openxmlformats-officedocument.drawing+xml"/>
  <Override PartName="/xl/worksheets/sheet9.xml" ContentType="application/vnd.openxmlformats-officedocument.spreadsheetml.worksheet+xml"/>
  <Override PartName="/xl/drawings/drawing9.xml" ContentType="application/vnd.openxmlformats-officedocument.drawing+xml"/>
  <Override PartName="/xl/worksheets/sheet10.xml" ContentType="application/vnd.openxmlformats-officedocument.spreadsheetml.worksheet+xml"/>
  <Override PartName="/xl/drawings/drawing10.xml" ContentType="application/vnd.openxmlformats-officedocument.drawing+xml"/>
  <Override PartName="/xl/worksheets/sheet11.xml" ContentType="application/vnd.openxmlformats-officedocument.spreadsheetml.worksheet+xml"/>
  <Override PartName="/xl/drawings/drawing11.xml" ContentType="application/vnd.openxmlformats-officedocument.drawing+xml"/>
  <Override PartName="/xl/worksheets/sheet12.xml" ContentType="application/vnd.openxmlformats-officedocument.spreadsheetml.worksheet+xml"/>
  <Override PartName="/xl/drawings/drawing12.xml" ContentType="application/vnd.openxmlformats-officedocument.drawing+xml"/>
  <Override PartName="/xl/worksheets/sheet13.xml" ContentType="application/vnd.openxmlformats-officedocument.spreadsheetml.worksheet+xml"/>
  <Override PartName="/xl/drawings/drawing13.xml" ContentType="application/vnd.openxmlformats-officedocument.drawing+xml"/>
  <Override PartName="/xl/worksheets/sheet14.xml" ContentType="application/vnd.openxmlformats-officedocument.spreadsheetml.worksheet+xml"/>
  <Override PartName="/xl/drawings/drawing14.xml" ContentType="application/vnd.openxmlformats-officedocument.drawing+xml"/>
  <Override PartName="/xl/worksheets/sheet15.xml" ContentType="application/vnd.openxmlformats-officedocument.spreadsheetml.worksheet+xml"/>
  <Override PartName="/xl/drawings/drawing15.xml" ContentType="application/vnd.openxmlformats-officedocument.drawing+xml"/>
  <Override PartName="/xl/worksheets/sheet16.xml" ContentType="application/vnd.openxmlformats-officedocument.spreadsheetml.worksheet+xml"/>
  <Override PartName="/xl/drawings/drawing16.xml" ContentType="application/vnd.openxmlformats-officedocument.drawing+xml"/>
  <Override PartName="/xl/worksheets/sheet17.xml" ContentType="application/vnd.openxmlformats-officedocument.spreadsheetml.worksheet+xml"/>
  <Override PartName="/xl/drawings/drawing17.xml" ContentType="application/vnd.openxmlformats-officedocument.drawing+xml"/>
  <Override PartName="/xl/worksheets/sheet18.xml" ContentType="application/vnd.openxmlformats-officedocument.spreadsheetml.worksheet+xml"/>
  <Override PartName="/xl/drawings/drawing18.xml" ContentType="application/vnd.openxmlformats-officedocument.drawing+xml"/>
  <Override PartName="/xl/worksheets/sheet19.xml" ContentType="application/vnd.openxmlformats-officedocument.spreadsheetml.worksheet+xml"/>
  <Override PartName="/xl/drawings/drawing19.xml" ContentType="application/vnd.openxmlformats-officedocument.drawing+xml"/>
  <Override PartName="/xl/worksheets/sheet20.xml" ContentType="application/vnd.openxmlformats-officedocument.spreadsheetml.worksheet+xml"/>
  <Override PartName="/xl/drawings/drawing20.xml" ContentType="application/vnd.openxmlformats-officedocument.drawing+xml"/>
  <Override PartName="/xl/worksheets/sheet21.xml" ContentType="application/vnd.openxmlformats-officedocument.spreadsheetml.worksheet+xml"/>
  <Override PartName="/xl/drawings/drawing21.xml" ContentType="application/vnd.openxmlformats-officedocument.drawing+xml"/>
  <Override PartName="/xl/worksheets/sheet22.xml" ContentType="application/vnd.openxmlformats-officedocument.spreadsheetml.worksheet+xml"/>
  <Override PartName="/xl/drawings/drawing22.xml" ContentType="application/vnd.openxmlformats-officedocument.drawing+xml"/>
  <Override PartName="/xl/worksheets/sheet23.xml" ContentType="application/vnd.openxmlformats-officedocument.spreadsheetml.worksheet+xml"/>
  <Override PartName="/xl/drawings/drawing23.xml" ContentType="application/vnd.openxmlformats-officedocument.drawing+xml"/>
  <Override PartName="/xl/worksheets/sheet24.xml" ContentType="application/vnd.openxmlformats-officedocument.spreadsheetml.worksheet+xml"/>
  <Override PartName="/xl/drawings/drawing24.xml" ContentType="application/vnd.openxmlformats-officedocument.drawing+xml"/>
  <Override PartName="/xl/worksheets/sheet25.xml" ContentType="application/vnd.openxmlformats-officedocument.spreadsheetml.worksheet+xml"/>
  <Override PartName="/xl/drawings/drawing25.xml" ContentType="application/vnd.openxmlformats-officedocument.drawing+xml"/>
  <Override PartName="/xl/worksheets/sheet26.xml" ContentType="application/vnd.openxmlformats-officedocument.spreadsheetml.worksheet+xml"/>
  <Override PartName="/xl/drawings/drawing26.xml" ContentType="application/vnd.openxmlformats-officedocument.drawing+xml"/>
  <Override PartName="/xl/worksheets/sheet27.xml" ContentType="application/vnd.openxmlformats-officedocument.spreadsheetml.worksheet+xml"/>
  <Override PartName="/xl/drawings/drawing27.xml" ContentType="application/vnd.openxmlformats-officedocument.drawing+xml"/>
  <Override PartName="/xl/worksheets/sheet28.xml" ContentType="application/vnd.openxmlformats-officedocument.spreadsheetml.worksheet+xml"/>
  <Override PartName="/xl/drawings/drawing28.xml" ContentType="application/vnd.openxmlformats-officedocument.drawing+xml"/>
  <Override PartName="/xl/worksheets/sheet29.xml" ContentType="application/vnd.openxmlformats-officedocument.spreadsheetml.worksheet+xml"/>
  <Override PartName="/xl/drawings/drawing29.xml" ContentType="application/vnd.openxmlformats-officedocument.drawing+xml"/>
  <Override PartName="/xl/worksheets/sheet30.xml" ContentType="application/vnd.openxmlformats-officedocument.spreadsheetml.worksheet+xml"/>
  <Override PartName="/xl/drawings/drawing30.xml" ContentType="application/vnd.openxmlformats-officedocument.drawing+xml"/>
  <Override PartName="/xl/worksheets/sheet31.xml" ContentType="application/vnd.openxmlformats-officedocument.spreadsheetml.worksheet+xml"/>
  <Override PartName="/xl/drawings/drawing31.xml" ContentType="application/vnd.openxmlformats-officedocument.drawing+xml"/>
  <Override PartName="/xl/worksheets/sheet32.xml" ContentType="application/vnd.openxmlformats-officedocument.spreadsheetml.worksheet+xml"/>
  <Override PartName="/xl/drawings/drawing32.xml" ContentType="application/vnd.openxmlformats-officedocument.drawing+xml"/>
  <Override PartName="/xl/worksheets/sheet33.xml" ContentType="application/vnd.openxmlformats-officedocument.spreadsheetml.worksheet+xml"/>
  <Override PartName="/xl/drawings/drawing33.xml" ContentType="application/vnd.openxmlformats-officedocument.drawing+xml"/>
  <Override PartName="/xl/worksheets/sheet34.xml" ContentType="application/vnd.openxmlformats-officedocument.spreadsheetml.worksheet+xml"/>
  <Override PartName="/xl/drawings/drawing34.xml" ContentType="application/vnd.openxmlformats-officedocument.drawing+xml"/>
  <Override PartName="/xl/worksheets/sheet35.xml" ContentType="application/vnd.openxmlformats-officedocument.spreadsheetml.worksheet+xml"/>
  <Override PartName="/xl/drawings/drawing35.xml" ContentType="application/vnd.openxmlformats-officedocument.drawing+xml"/>
  <Override PartName="/xl/worksheets/sheet36.xml" ContentType="application/vnd.openxmlformats-officedocument.spreadsheetml.worksheet+xml"/>
  <Override PartName="/xl/drawings/drawing36.xml" ContentType="application/vnd.openxmlformats-officedocument.drawing+xml"/>
  <Override PartName="/xl/worksheets/sheet37.xml" ContentType="application/vnd.openxmlformats-officedocument.spreadsheetml.worksheet+xml"/>
  <Override PartName="/xl/drawings/drawing37.xml" ContentType="application/vnd.openxmlformats-officedocument.drawing+xml"/>
  <Override PartName="/xl/worksheets/sheet38.xml" ContentType="application/vnd.openxmlformats-officedocument.spreadsheetml.worksheet+xml"/>
  <Override PartName="/xl/drawings/drawing38.xml" ContentType="application/vnd.openxmlformats-officedocument.drawing+xml"/>
  <Override PartName="/xl/worksheets/sheet39.xml" ContentType="application/vnd.openxmlformats-officedocument.spreadsheetml.worksheet+xml"/>
  <Override PartName="/xl/drawings/drawing39.xml" ContentType="application/vnd.openxmlformats-officedocument.drawing+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fileSharing userName="TomekJan" reservationPassword="0"/>
  <workbookPr/>
  <bookViews>
    <workbookView xWindow="240" yWindow="120" windowWidth="14940" windowHeight="9225" activeTab="0"/>
  </bookViews>
  <sheets>
    <sheet name="Rekapitulace" sheetId="1" r:id="rId1"/>
    <sheet name="SO 90-90" sheetId="2" r:id="rId2"/>
    <sheet name="SO 98-98" sheetId="3" r:id="rId3"/>
    <sheet name="PS 20-10" sheetId="4" r:id="rId4"/>
    <sheet name="PS 20-30" sheetId="5" r:id="rId5"/>
    <sheet name="PS 20-31" sheetId="6" r:id="rId6"/>
    <sheet name="PS 20-32" sheetId="7" r:id="rId7"/>
    <sheet name="PS 40-10" sheetId="8" r:id="rId8"/>
    <sheet name="SO 10-10.1" sheetId="9" r:id="rId9"/>
    <sheet name="SO 10-10.2" sheetId="10" r:id="rId10"/>
    <sheet name="SO 10-11" sheetId="11" r:id="rId11"/>
    <sheet name="SO 10-20" sheetId="12" r:id="rId12"/>
    <sheet name="SO 10-21" sheetId="13" r:id="rId13"/>
    <sheet name="SO 10-22" sheetId="14" r:id="rId14"/>
    <sheet name="SO 10-23" sheetId="15" r:id="rId15"/>
    <sheet name="SO 10-40" sheetId="16" r:id="rId16"/>
    <sheet name="SO 10-41" sheetId="17" r:id="rId17"/>
    <sheet name="SO 10-41.1" sheetId="18" r:id="rId18"/>
    <sheet name="SO 10-90" sheetId="19" r:id="rId19"/>
    <sheet name="SO 20-10" sheetId="20" r:id="rId20"/>
    <sheet name="SO 20-20" sheetId="21" r:id="rId21"/>
    <sheet name="SO 20-21" sheetId="22" r:id="rId22"/>
    <sheet name="SO 20-22" sheetId="23" r:id="rId23"/>
    <sheet name="SO 20-23" sheetId="24" r:id="rId24"/>
    <sheet name="SO 20-30" sheetId="25" r:id="rId25"/>
    <sheet name="SO 20-40" sheetId="26" r:id="rId26"/>
    <sheet name="SO 20-50" sheetId="27" r:id="rId27"/>
    <sheet name="SO 20-51" sheetId="28" r:id="rId28"/>
    <sheet name="SO 20-52" sheetId="29" r:id="rId29"/>
    <sheet name="SO 20-53" sheetId="30" r:id="rId30"/>
    <sheet name="SO 30-10" sheetId="31" r:id="rId31"/>
    <sheet name="SO 30-60" sheetId="32" r:id="rId32"/>
    <sheet name="SO 30-61" sheetId="33" r:id="rId33"/>
    <sheet name="SO 30-62" sheetId="34" r:id="rId34"/>
    <sheet name="SO 30-63" sheetId="35" r:id="rId35"/>
    <sheet name="SO 30-64" sheetId="36" r:id="rId36"/>
    <sheet name="SO 30-65" sheetId="37" r:id="rId37"/>
    <sheet name="SO 30-66" sheetId="38" r:id="rId38"/>
    <sheet name="SO 30-70" sheetId="39" r:id="rId39"/>
  </sheets>
  <definedNames/>
  <calcPr/>
  <webPublishing/>
</workbook>
</file>

<file path=xl/sharedStrings.xml><?xml version="1.0" encoding="utf-8"?>
<sst xmlns="http://schemas.openxmlformats.org/spreadsheetml/2006/main" count="26681" uniqueCount="3634">
  <si>
    <t>Aspe</t>
  </si>
  <si>
    <t>Rekapitulace ceny</t>
  </si>
  <si>
    <t>Zm11_5423510002</t>
  </si>
  <si>
    <t>Rekonstrukce nástupišť a zřízení bezbariérových přístupů v žst. Lovosice</t>
  </si>
  <si>
    <t>ZŘ - SŽ</t>
  </si>
  <si>
    <t/>
  </si>
  <si>
    <t>Celková cena bez DPH:</t>
  </si>
  <si>
    <t>Celková cena s DPH:</t>
  </si>
  <si>
    <t>Objekt</t>
  </si>
  <si>
    <t>Popis</t>
  </si>
  <si>
    <t>Cena bez DPH</t>
  </si>
  <si>
    <t>DPH</t>
  </si>
  <si>
    <t>Cena s DPH</t>
  </si>
  <si>
    <t>Počet neoceněných položek</t>
  </si>
  <si>
    <t>90-90</t>
  </si>
  <si>
    <t>Likvidace odpadů</t>
  </si>
  <si>
    <t xml:space="preserve">  SO 90-90</t>
  </si>
  <si>
    <t>LIKVIDACE ODPADŮ včetně dopravy</t>
  </si>
  <si>
    <t>SŽDC05</t>
  </si>
  <si>
    <t>S</t>
  </si>
  <si>
    <t>O</t>
  </si>
  <si>
    <t>Soupis prací objektu</t>
  </si>
  <si>
    <t xml:space="preserve">Stavba: </t>
  </si>
  <si>
    <t>0,00</t>
  </si>
  <si>
    <t>15,00</t>
  </si>
  <si>
    <t>21,00</t>
  </si>
  <si>
    <t>3</t>
  </si>
  <si>
    <t>2</t>
  </si>
  <si>
    <t>Objekt:</t>
  </si>
  <si>
    <t>Typ</t>
  </si>
  <si>
    <t>Poř. číslo</t>
  </si>
  <si>
    <t>Kód položky</t>
  </si>
  <si>
    <t>Varianta</t>
  </si>
  <si>
    <t>Název položky</t>
  </si>
  <si>
    <t>MJ</t>
  </si>
  <si>
    <t>Množství</t>
  </si>
  <si>
    <t>Jednotková hmotnost</t>
  </si>
  <si>
    <t>Celková hmotnost</t>
  </si>
  <si>
    <t>Jednotková cena</t>
  </si>
  <si>
    <t>Dodávka</t>
  </si>
  <si>
    <t>Jednotková</t>
  </si>
  <si>
    <t>Celkem</t>
  </si>
  <si>
    <t>Cenové soustavy</t>
  </si>
  <si>
    <t>Počet položek s nulovou cenou</t>
  </si>
  <si>
    <t>O1</t>
  </si>
  <si>
    <t>SO 90-90</t>
  </si>
  <si>
    <t>SD</t>
  </si>
  <si>
    <t>R015</t>
  </si>
  <si>
    <t>P</t>
  </si>
  <si>
    <t>1</t>
  </si>
  <si>
    <t>R015111</t>
  </si>
  <si>
    <t>901</t>
  </si>
  <si>
    <t>LIKVIDACE ODPADŮ NEKONTAMINOVANÝCH - 17 05 04  VYTĚŽENÉ ZEMINY A HORNINY - I. TŘÍDA TĚŽITELNOSTI, včetně dopravy</t>
  </si>
  <si>
    <t>T</t>
  </si>
  <si>
    <t>ODP+d</t>
  </si>
  <si>
    <t>PP</t>
  </si>
  <si>
    <t>VV</t>
  </si>
  <si>
    <t>TS</t>
  </si>
  <si>
    <t>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3. Způsob měření: • [měrná jednotka – nejčastěji Tuna] určující množství odpadu vytříděného v souladu se zákonem č. 541/2020 Sb., o odpadech, v platném znění</t>
  </si>
  <si>
    <t>R015112</t>
  </si>
  <si>
    <t>902</t>
  </si>
  <si>
    <t>LIKVIDACE ODPADŮ NEKONTAMINOVANÝCH - 17 05 04  VYTĚŽENÉ ZEMINY A HORNINY - II. TŘÍDA TĚŽITELNOSTI, včetně dopravy</t>
  </si>
  <si>
    <t>R015120</t>
  </si>
  <si>
    <t>904</t>
  </si>
  <si>
    <t>LIKVIDACE ODPADŮ NEKONTAMINOVANÝCH - 17 01 02  STAVEBNÍ A DEMOLIČNÍ SUŤ (CIHLY), včetně dopravy</t>
  </si>
  <si>
    <t>4</t>
  </si>
  <si>
    <t>R015140</t>
  </si>
  <si>
    <t>906</t>
  </si>
  <si>
    <t>LIKVIDACE ODPADŮ NEKONTAMINOVANÝCH - 17 01 01  PROSTÝ BETON, včetně dopravy</t>
  </si>
  <si>
    <t>5</t>
  </si>
  <si>
    <t>R015141</t>
  </si>
  <si>
    <t>907</t>
  </si>
  <si>
    <t>LIKVIDACE ODPADŮ NEKONTAMINOVANÝCH - 17 01 01  ARMOVANÉ BETONY V KUSOVITOSTI DO 0,5 M, včetně dopravy</t>
  </si>
  <si>
    <t>6</t>
  </si>
  <si>
    <t>R015142</t>
  </si>
  <si>
    <t>908</t>
  </si>
  <si>
    <t>LIKVIDACE ODPADŮ NEKONTAMINOVANÝCH - 17 01 01  ARMOVANÉ BETONY, PANELY APOD. V KUSOVITOSTI NAD 0,5 M, včetně dopravy</t>
  </si>
  <si>
    <t>7</t>
  </si>
  <si>
    <t>R015150</t>
  </si>
  <si>
    <t>909</t>
  </si>
  <si>
    <t>LIKVIDACE ODPADŮ NEKONTAMINOVANÝCH - 17 05 08  ŠTĚRK Z KOLEJIŠTĚ (ODPAD PO RECYKLACI), včetně dopravy</t>
  </si>
  <si>
    <t>8</t>
  </si>
  <si>
    <t>R015170</t>
  </si>
  <si>
    <t>912</t>
  </si>
  <si>
    <t>LIKVIDACE ODPADŮ NEKONTAMINOVANÝCH - 17 02 01  DŘEVO PO STAVEBNÍM POUŽITÍ, Z DEMOLIC, včetně dopravy</t>
  </si>
  <si>
    <t>9</t>
  </si>
  <si>
    <t>R015180</t>
  </si>
  <si>
    <t>913</t>
  </si>
  <si>
    <t>LIKVIDACE ODPADŮ NEKONTAMINOVANÝCH - 17 02 02  SKLO Z INTERIÉRŮ REKONSTRUOVANÝCH OBJEKTŮ, včetně dopravy</t>
  </si>
  <si>
    <t>10</t>
  </si>
  <si>
    <t>R015745</t>
  </si>
  <si>
    <t>916</t>
  </si>
  <si>
    <t>LIKVIDACE ODPADŮ NEKONTAMINOVANÝCH - 17 04 05  ŽELEZO A OCEL, včetně dopravy</t>
  </si>
  <si>
    <t>11</t>
  </si>
  <si>
    <t>R015210</t>
  </si>
  <si>
    <t>917</t>
  </si>
  <si>
    <t>LIKVIDACE ODPADŮ NEKONTAMINOVANÝCH - 17 01 01  ŽELEZNIČNÍ PRAŽCE BETONOVÉ, včetně dopravy</t>
  </si>
  <si>
    <t>12</t>
  </si>
  <si>
    <t>R015220</t>
  </si>
  <si>
    <t>918</t>
  </si>
  <si>
    <t>LIKVIDACE ODPADŮ NEKONTAMINOVANÝCH - 17 01 01  KŮLY A SLOUPY BETONOVÉ, včetně dopravy</t>
  </si>
  <si>
    <t>13</t>
  </si>
  <si>
    <t>R015749</t>
  </si>
  <si>
    <t>929</t>
  </si>
  <si>
    <t>LIKVIDACE ODPADŮ NEKONTAMINOVANÝCH - 17 04 11  KABELY, včetně dopravy</t>
  </si>
  <si>
    <t>14</t>
  </si>
  <si>
    <t>R015240</t>
  </si>
  <si>
    <t>934</t>
  </si>
  <si>
    <t>LIKVIDACE ODPADŮ NEKONTAMINOVANÝCH - 20 03 99  ODPAD PODOBNÝ KOMUNÁLNÍMU ODPADU, včetně dopravy</t>
  </si>
  <si>
    <t>15</t>
  </si>
  <si>
    <t>R015250</t>
  </si>
  <si>
    <t>935</t>
  </si>
  <si>
    <t>LIKVIDACE ODPADŮ NEKONTAMINOVANÝCH - 17 02 03  POLYETYLÉNOVÉ  PODLOŽKY (ŽEL. SVRŠEK), včetně dopravy</t>
  </si>
  <si>
    <t>16</t>
  </si>
  <si>
    <t>R015260</t>
  </si>
  <si>
    <t>936</t>
  </si>
  <si>
    <t>LIKVIDACE ODPADŮ NEKONTAMINOVANÝCH - 07 02 99  PRYŽOVÉ PODLOŽKY (ŽEL. SVRŠEK), včetně dopravy</t>
  </si>
  <si>
    <t>17</t>
  </si>
  <si>
    <t>R015270</t>
  </si>
  <si>
    <t>937</t>
  </si>
  <si>
    <t>LIKVIDACE ODPADŮ NEKONTAMINOVANÝCH - 17 01 03  IZOLÁTORY PORCELÁNOVÉ, včetně dopravy</t>
  </si>
  <si>
    <t>18</t>
  </si>
  <si>
    <t>R015310</t>
  </si>
  <si>
    <t>940</t>
  </si>
  <si>
    <t>LIKVIDACE ODPADŮ NEKONTAMINOVANÝCH - 16 02 14  ELEKTROŠROT (VYŘAZENÁ EL. ZAŘÍZENÍ A PŘÍSTR. - AL, CU A VZ. KOVY), včetně dopravy</t>
  </si>
  <si>
    <t>19</t>
  </si>
  <si>
    <t>R015320</t>
  </si>
  <si>
    <t>947</t>
  </si>
  <si>
    <t>LIKVIDACE ODPADŮ NEKONTAMINOVANÝCH - 17 05 04  STÁVAJÍCÍ SYPANÝ MATERIÁL Z NÁSTUPIŠŤ, včetně dopravy</t>
  </si>
  <si>
    <t>20</t>
  </si>
  <si>
    <t>R015680</t>
  </si>
  <si>
    <t>949</t>
  </si>
  <si>
    <t>LIKVIDACE ODPADŮ NEBEZPEČNÝCH - 17 06 05  STAVEBNÍ MATERIÁLY OBSAHUJÍCÍ AZBEST, včetně dopravy</t>
  </si>
  <si>
    <t>21</t>
  </si>
  <si>
    <t>R015410</t>
  </si>
  <si>
    <t>959</t>
  </si>
  <si>
    <t>LIKVIDACE ODPADŮ NEKONTAMINOVANÝCH - 16 02 14  OMEZOVAČE PŘEPĚTÍ (VVN A VN), včetně dopravy</t>
  </si>
  <si>
    <t>22</t>
  </si>
  <si>
    <t>R015420</t>
  </si>
  <si>
    <t>964</t>
  </si>
  <si>
    <t>LIKVIDACE ODPADŮ NEKONTAMINOVANÝCH - 17 06 04  ZBYTKY IZOLAČNÍCH MATERIÁLŮ, včetně dopravy</t>
  </si>
  <si>
    <t>23</t>
  </si>
  <si>
    <t>R015430</t>
  </si>
  <si>
    <t>965</t>
  </si>
  <si>
    <t>LIKVIDACE ODPADŮ NEKONTAMINOVANÝCH - 17 09 04  LAMINÁT Z DEMOLIC RELÉOVÝCH DOMKŮ, včetně dopravy</t>
  </si>
  <si>
    <t>24</t>
  </si>
  <si>
    <t>R015754</t>
  </si>
  <si>
    <t>968</t>
  </si>
  <si>
    <t>LIKVIDACE ODPADŮ NEKONTAMINOVANÝCH - 17 05 04  VYTĚŽENÉ ZEMINY A HORNINY NESPLŇUJÍCÍ HODNOTY PRO POUŽITÍ NA POVRCHU TERÉNU, včetně dopravy</t>
  </si>
  <si>
    <t>25</t>
  </si>
  <si>
    <t>R015520</t>
  </si>
  <si>
    <t>915</t>
  </si>
  <si>
    <t>POPLATKY ZA LIKVIDACŮ ODPADŮ NEBEZPEČNÝCH - 17 02 04*  ŽELEZNIČNÍ PRAŽCE DŘEVĚNÉ</t>
  </si>
  <si>
    <t>98-98</t>
  </si>
  <si>
    <t>Všeobecný objekt</t>
  </si>
  <si>
    <t xml:space="preserve">  SO 98-98</t>
  </si>
  <si>
    <t>SO 98-98</t>
  </si>
  <si>
    <t>0</t>
  </si>
  <si>
    <t>Všeobecné konstrukce a práce</t>
  </si>
  <si>
    <t>VSEOB001</t>
  </si>
  <si>
    <t>Geodetická dokumentace skutečného provedení stavby</t>
  </si>
  <si>
    <t>KPL</t>
  </si>
  <si>
    <t>R-položka</t>
  </si>
  <si>
    <t>v předepsaném rozsahu a počtu dle VTP a ZTP</t>
  </si>
  <si>
    <t>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která mimo jiné zahrnuje geodetické měření, zapracování všech změn během výstavby, geometrické plány pro zápis vlastnických a jiných věcných práv do katastru nemovitostí, výsledné měřící protokoly, aktuální údaje apod.</t>
  </si>
  <si>
    <t>VSEOB002</t>
  </si>
  <si>
    <t>Dokumentace skutečného provedení v listinné formě</t>
  </si>
  <si>
    <t>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v předepsaném počtu, která mimo jiné zahrnuje , zapracování všech změn během výstavby, výsledné měřící protokoly, aktuální údaje a dokumenty k zařízení (vlastní SW, knihy kabelových plánů s měřícími protokoly a protokoly o jejich uložení, předpisy pro obsluhu, doklady ověřovacího provozu apod.), závěrečnou zprávu o nakládání s odpady apod</t>
  </si>
  <si>
    <t>VSEOB003</t>
  </si>
  <si>
    <t>Dokumentace skutečného provedení v elektronické formě</t>
  </si>
  <si>
    <t>Položka zahrnuje veškeré činnosti nezbytné k vypracování kompletní elketroniké dokumentace skutečného provedení dle SOD na zhotovení stavby a v rozsahu vyhlášky č. 499/2006 Sb. v platném znění a dle požadavků VTP a ZTP.</t>
  </si>
  <si>
    <t>VSEOB004</t>
  </si>
  <si>
    <t>Projektová dokumentace pro provádění stavby (PDPS)</t>
  </si>
  <si>
    <t>Položka zahrnuje veškeré činnosti nezbytné k vypracování projektové dokumentace pro provádění stavby (dále také PDPS), které doplňuje a upřesňuje projektovou dokumentaci pro stavební povolení nebo do ohlášení stavby do úplného obsahu stupně dokumentace pro provádění stavby. Jedná se o dopracování PDPS u následujících SO a PS:</t>
  </si>
  <si>
    <t>VSEOB005</t>
  </si>
  <si>
    <t>Stavebně technický průzkum dotčených konstrukcí VB</t>
  </si>
  <si>
    <t>Položka zahrnuje veškeré činnosti nezbytné k vypracování stavebně technického průzkumu konstrukcí výpravní budovy, do jejíž částí se bude zasahovat</t>
  </si>
  <si>
    <t>VSEOB006</t>
  </si>
  <si>
    <t>Osvědčení o shodě notifikovanou osobou</t>
  </si>
  <si>
    <t>Položka zahrnuje veškeré činnosti nezbytné k zajištění vydání platného prohlášení o ověření subsystému notifikovanou osobou ve stádiu realizace podle Směrnice Evropského parlamentu a Rady 2008/57/ES ze dne 17. června 2008 o interoperabilitě železničního systému, ve znění pozdějších předpisů  v souhrnu pro stavební objekty a provozní soubory.   
Položka zahrnuje  všechny nezbytné práce, náklady a zařízení  včetně  všech doprav a pomocného materiálu nutných  pro uskutečnění dané činnosti.</t>
  </si>
  <si>
    <t>VSEOB007</t>
  </si>
  <si>
    <t>Osvědčení o bezpečnosti před uvedením do provozu</t>
  </si>
  <si>
    <t>Položka zahrnuje veškeré činnosti nezbytné k zajištění vydání zprávy o posouzení bezpečnosti dle prováděcího nařízení Komise (EU) č. 402/2013 ze dne 30. dubna 2013 o společné bezpečnostní metodě pro hodnocení a posuzování rizik a požadavky Drážního úřadu.  
Položka zahrnuje  všechny nezbytné práce, náklady a zařízení  včetně  všech doprav a pomocného materiálu nutných  pro uskutečnění dané činnosti.</t>
  </si>
  <si>
    <t>VSEOB008</t>
  </si>
  <si>
    <t>Publicita</t>
  </si>
  <si>
    <t>v předepsaném rozsahu a počtu dle ZTP</t>
  </si>
  <si>
    <t>Položka zahrnuje veškeré činnosti nezbytné pro zajištění publicity stavby. Veškerá požadavky na rozsah publicity určují podmínky příslušného poskytovatele dotačního programu. Součástí položky je zřízení dočasného billboardu, jeho instalace, přelep a deinstalace v průběhu realizace stavby a osazení stále pamětní desky po ukončení stavby. Součastí položky jsou také veškeré nezbytné práce, doprava a pomocný materiál, nezbytný pro uskutečnění dané činnosti. Detailně jsou specifikace požadavků na publicitu uvedené v ZTP.</t>
  </si>
  <si>
    <t>VSEOB009</t>
  </si>
  <si>
    <t>Hlukové měření pro účely realizace stavby</t>
  </si>
  <si>
    <t>Položka zahrnuje náklady na  provedení všech hlukových měření a jejich vyhodnocení, která jsou nutná ke kolaudaci stavby a která dokumentují účinnost protihlukových opatření, případně jiných opatření, které dokládají vliv stavby na hlukové emise. Položka zahrnuje  všechny nezbytné práce, náklady a zařízení  včetně  všech doprav a pomocného materiálu nutných  pro uskutečnění měření.</t>
  </si>
  <si>
    <t>D.2</t>
  </si>
  <si>
    <t>Železniční sdělovací zařízení</t>
  </si>
  <si>
    <t xml:space="preserve">  PS 20-10</t>
  </si>
  <si>
    <t>ŽST LOVOSICE, PŘIPOJENÍ VÝTAHŮ MK</t>
  </si>
  <si>
    <t>PS 20-10</t>
  </si>
  <si>
    <t>Zemní práce</t>
  </si>
  <si>
    <t>R701011</t>
  </si>
  <si>
    <t>VYTÝČENÍ TRASY</t>
  </si>
  <si>
    <t>KM</t>
  </si>
  <si>
    <t>SUDOP R-208</t>
  </si>
  <si>
    <t>(15+20)/1000</t>
  </si>
  <si>
    <t>1. Položka obsahuje:  
 – vytyčení nové trasy vedení na stěně či v terénu  
2. Položka neobsahuje:  
 X  
3. Způsob měření:  
Udává se v km vybourané rýhy</t>
  </si>
  <si>
    <t>13273</t>
  </si>
  <si>
    <t>HLOUBENÍ RÝH ŠÍŘ DO 2M PAŽ I NEPAŽ TŘ. I</t>
  </si>
  <si>
    <t>M3</t>
  </si>
  <si>
    <t>2021_OTSKP</t>
  </si>
  <si>
    <t>0,35*0,9*(15+20)</t>
  </si>
  <si>
    <t>Technická specifikace položky odpovídá příslušné cenové soustavě</t>
  </si>
  <si>
    <t>17411</t>
  </si>
  <si>
    <t>ZÁSYP JAM A RÝH ZEMINOU SE ZHUTNĚNÍM</t>
  </si>
  <si>
    <t>(0,35*0,9*(15+20))-(0,35*0,9*(15+20)/100)</t>
  </si>
  <si>
    <t>R42417</t>
  </si>
  <si>
    <t>DOČASNÝ MOSTNÍ PŘÍHRADOVÝ NOSNÍK Z OCELI, DÉLKA 20M, MONTÁŽ, DEMONTÁŽ, PRONÁJEM, VČETNĚ ULOŽENÍ NA PROVIZORNÍ PODPĚRY</t>
  </si>
  <si>
    <t>KUS</t>
  </si>
  <si>
    <t>viz textová a výkresová část projektové dokumentace</t>
  </si>
  <si>
    <t>Položka zahrnuje provizorní nosnou ocelovou konstrukci pro uchycení kabelů nad jámou pro výstavbu podchodu. Součástí položky je instalace nosníku, demontáž nosníku, uchycení sestav sdělovací kabelizace a také poplatek za pronájem nosníku během výstavby podchodu.</t>
  </si>
  <si>
    <t>702111</t>
  </si>
  <si>
    <t>KABELOVÝ ŽLAB ZEMNÍ VČETNĚ KRYTU SVĚTLÉ ŠÍŘKY DO 120 MM</t>
  </si>
  <si>
    <t>M</t>
  </si>
  <si>
    <t>15+20</t>
  </si>
  <si>
    <t>702901</t>
  </si>
  <si>
    <t>ZASYPÁNÍ KABELOVÉHO ŽLABU VRSTVOU Z PŘESÁTÉHO PÍSKU SVĚTLÉ ŠÍŘKY DO 120 MM</t>
  </si>
  <si>
    <t>702232</t>
  </si>
  <si>
    <t>KABELOVÁ CHRÁNIČKA ZEMNÍ DĚLENÁ DN PŘES 100 DO 200 MM</t>
  </si>
  <si>
    <t>20*3</t>
  </si>
  <si>
    <t>702312</t>
  </si>
  <si>
    <t>ZAKRYTÍ KABELŮ VÝSTRAŽNOU FÓLIÍ ŠÍŘKY PŘES 20 DO 40 CM</t>
  </si>
  <si>
    <t>703443</t>
  </si>
  <si>
    <t>ELEKTROINSTALAČNÍ TRUBKA OCELOVÁ VČETNĚ UPEVNĚNÍ A PŘÍSLUŠENSTVÍ DN PRŮMĚRU PŘES 40 MM</t>
  </si>
  <si>
    <t>703432</t>
  </si>
  <si>
    <t>ELEKTROINSTALAČNÍ TRUBKA PRO ULOŽENÍ DO BETONU VČETNĚ UPEVNĚNÍ A PŘÍSLUŠENSTVÍ DN PRŮMĚRU PŘES 25 DO 40 MM</t>
  </si>
  <si>
    <t>703422</t>
  </si>
  <si>
    <t>ELEKTROINSTALAČNÍ TRUBKA PLASTOVÁ UV STABILNÍ VČETNĚ UPEVNĚNÍ A PŘÍSLUŠENSTVÍ DN PRŮMĚRU PŘES 25 DO 40 MM</t>
  </si>
  <si>
    <t>703722</t>
  </si>
  <si>
    <t>KABELOVÁ PŘÍCHYTKA PRO ROZSAH UPNUTÍ OD 26 DO 50 MM</t>
  </si>
  <si>
    <t>703511</t>
  </si>
  <si>
    <t>ELEKTROINSTALAČNÍ LIŠTA ŠÍŘKY DO 30 MM</t>
  </si>
  <si>
    <t>702412</t>
  </si>
  <si>
    <t>KABELOVÝ PROSTUP DO OBJEKTU PŘES ZÁKLAD ZDĚNÝ SVĚTLÉ ŠÍŘKY PŘES 100 DO 200 MM</t>
  </si>
  <si>
    <t>96615</t>
  </si>
  <si>
    <t>BOURÁNÍ KONSTRUKCÍ Z PROSTÉHO BETONU</t>
  </si>
  <si>
    <t>703756</t>
  </si>
  <si>
    <t>PROTIPOŽÁRNÍ TMEL ( TUBA - 1000ML ), DO EI 90 MIN.</t>
  </si>
  <si>
    <t>703754</t>
  </si>
  <si>
    <t>PROTIPOŽÁRNÍ UCPÁVKA PROSTUPU KABELOVÉHO PR. DO 110MM, DO EI 90 MIN.</t>
  </si>
  <si>
    <t>703762</t>
  </si>
  <si>
    <t>KABELOVÁ UCPÁVKA VODĚ ODOLNÁ PRO VNITŘNÍ PRŮMĚR OTVORU 65 - 110MM</t>
  </si>
  <si>
    <t>709110</t>
  </si>
  <si>
    <t>PROVIZORNÍ ZAJIŠTĚNÍ KABELU VE VÝKOPU</t>
  </si>
  <si>
    <t>701001</t>
  </si>
  <si>
    <t>OZNAČOVACÍ ŠTÍTEK KABELOVÉHO VEDENÍ, SPOJKY NEBO KABELOVÉ SKŘÍNĚ (VČETNĚ OBJÍMKY)</t>
  </si>
  <si>
    <t>709210</t>
  </si>
  <si>
    <t>KŘIŽOVATKA KABELOVÝCH VEDENÍ SE STÁVAJÍCÍ INŽENÝRSKOU SÍTÍ (KABELEM, POTRUBÍM APOD.)</t>
  </si>
  <si>
    <t>709611</t>
  </si>
  <si>
    <t>DEMONTÁŽ KABELOVÉHO ŽLABU/LIŠTY VČETNĚ KRYTU</t>
  </si>
  <si>
    <t>709612</t>
  </si>
  <si>
    <t>DEMONTÁŽ CHRÁNIČKY/TRUBKY</t>
  </si>
  <si>
    <t>701004</t>
  </si>
  <si>
    <t>VYHLEDÁVACÍ MARKER ZEMNÍ</t>
  </si>
  <si>
    <t>26</t>
  </si>
  <si>
    <t>701005</t>
  </si>
  <si>
    <t>VYHLEDÁVACÍ MARKER ZEMNÍ S MOŽNOSTÍ ZÁPISU</t>
  </si>
  <si>
    <t>27</t>
  </si>
  <si>
    <t>R201003</t>
  </si>
  <si>
    <t>Provizorní stavy místní kabelizace</t>
  </si>
  <si>
    <t>PŘÍPAD</t>
  </si>
  <si>
    <t>28</t>
  </si>
  <si>
    <t>R029113</t>
  </si>
  <si>
    <t>PŘEVZETÍ A PŘÍPRAVA STAVENIŠTĚ, VYTÝČENÍ SÍTÍ, REVIZE, ZAJIŠTĚNÍ VÝLUK A DOZORŮ V CELÉM ÚSEKU PS</t>
  </si>
  <si>
    <t>1. Položka obsahuje:  
 – Zahrnuje veškeré náklady spojené s objednatelem požadovanými pracemi. Dále obsahuje cenu za pom. mechanismy včetně všech ostatních vedlejších nákladů.  
2. Položka neobsahuje:  
 X  
3. Způsob měření:  
Udává se v km.</t>
  </si>
  <si>
    <t>29</t>
  </si>
  <si>
    <t>R701ADC</t>
  </si>
  <si>
    <t>GEODETICKÉ ZAMĚŘENÍ TRASY</t>
  </si>
  <si>
    <t>1. Položka obsahuje:  
 – Geodetické zaměření trasy. Dále obsahuje cenu za pom. mechanismy včetně všech ostatních vedlejších nákladů.  
2. Položka neobsahuje:  
 X  
3. Způsob měření:  
Udává se v km</t>
  </si>
  <si>
    <t>Dodávky, montáže a nosný materiál</t>
  </si>
  <si>
    <t>30</t>
  </si>
  <si>
    <t>75I811</t>
  </si>
  <si>
    <t>KABEL OPTICKÝ SINGLEMODE DO 12 VLÁKEN</t>
  </si>
  <si>
    <t>KMVLÁKNO</t>
  </si>
  <si>
    <t>31</t>
  </si>
  <si>
    <t>703452</t>
  </si>
  <si>
    <t>ELEKTROINSTALAČNÍ TRUBKA S FUNKČNÍ ODOLNOSTÍ PŘI POŽÁRU VČETNĚ UPEVNĚNÍ A PŘÍSLUŠENSTVÍ DN PRŮMĚRU PŘES 25 DO 40 MM</t>
  </si>
  <si>
    <t>32</t>
  </si>
  <si>
    <t>75I841</t>
  </si>
  <si>
    <t>KABEL OPTICKÝ - REZERVA DO 500 MM</t>
  </si>
  <si>
    <t>33</t>
  </si>
  <si>
    <t>75I911</t>
  </si>
  <si>
    <t>OPTOTRUBKA HDPE PRŮMĚRU DO 40 MM</t>
  </si>
  <si>
    <t>34</t>
  </si>
  <si>
    <t>75I961</t>
  </si>
  <si>
    <t>OPTOTRUBKA - HERMETIZACE ÚSEKU DO 2000 M</t>
  </si>
  <si>
    <t>ÚSEK</t>
  </si>
  <si>
    <t>35</t>
  </si>
  <si>
    <t>75I962</t>
  </si>
  <si>
    <t>OPTOTRUBKA - KALIBRACE</t>
  </si>
  <si>
    <t>36</t>
  </si>
  <si>
    <t>75IA51</t>
  </si>
  <si>
    <t>OPTOTRUBKOVÁ KONCOVKA PRŮMĚRU DO 40 MM</t>
  </si>
  <si>
    <t>37</t>
  </si>
  <si>
    <t>75IA71</t>
  </si>
  <si>
    <t>OPTOTRUBKOVÁ PRŮCHODKA PRŮMĚRU DO 40 MM</t>
  </si>
  <si>
    <t>38</t>
  </si>
  <si>
    <t>75IEE1</t>
  </si>
  <si>
    <t>OPTICKÝ ROZVADĚČ 19" PROVEDENÍ DO 12 VLÁKEN</t>
  </si>
  <si>
    <t>39</t>
  </si>
  <si>
    <t>75IEEX</t>
  </si>
  <si>
    <t>OPTICKÝ ROZVADĚČ 19" PROVEDENÍ - MONTÁŽ</t>
  </si>
  <si>
    <t>40</t>
  </si>
  <si>
    <t>75IEG1</t>
  </si>
  <si>
    <t>KAZETA PRO ULOŽENÍ SVÁRŮ - DODÁVKA</t>
  </si>
  <si>
    <t>41</t>
  </si>
  <si>
    <t>75IEGX</t>
  </si>
  <si>
    <t>KAZETA PRO ULOŽENÍ SVÁRŮ - MONTÁŽ</t>
  </si>
  <si>
    <t>42</t>
  </si>
  <si>
    <t>75IEF1</t>
  </si>
  <si>
    <t>OPTICKÝ ROZVADĚČ NA ZEĎ DO 12 VLÁKEN</t>
  </si>
  <si>
    <t>43</t>
  </si>
  <si>
    <t>75IEFX</t>
  </si>
  <si>
    <t>OPTICKÝ ROZVADĚČ NA ZEĎ - MONTÁŽ</t>
  </si>
  <si>
    <t>44</t>
  </si>
  <si>
    <t>75L485VR</t>
  </si>
  <si>
    <t>ATYPICKÁ ROZVODNÁ SŘÍŇ PRO UMÍSTĚNÍ SDĚLOVACÍHO ZAŘÍZENÍ</t>
  </si>
  <si>
    <t>1. Položka obsahuje:  
 – dodávku atypické rozvodné skříně včetně veškerého vnitřního vybavení (lišty, svorky, průchodky a drobný materiál) a veškerého příslušenství pro uchycení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</si>
  <si>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45</t>
  </si>
  <si>
    <t>75IH61</t>
  </si>
  <si>
    <t>UKONČENÍ KABELU OPTICKÉHO DO 12 VLÁKEN</t>
  </si>
  <si>
    <t>46</t>
  </si>
  <si>
    <t>75IK21</t>
  </si>
  <si>
    <t>MĚŘENÍ KOMPLEXNÍ OPTICKÉHO KABELU</t>
  </si>
  <si>
    <t>VLÁKNO</t>
  </si>
  <si>
    <t>47</t>
  </si>
  <si>
    <t>75J821</t>
  </si>
  <si>
    <t>OPTICKÝ PIGTAIL SINGLEMODE DO 2 M</t>
  </si>
  <si>
    <t>48</t>
  </si>
  <si>
    <t>75J82X</t>
  </si>
  <si>
    <t>OPTICKÝ PIGTAIL SINGLEMODE - MONTÁŽ</t>
  </si>
  <si>
    <t>49</t>
  </si>
  <si>
    <t>75J921</t>
  </si>
  <si>
    <t>OPTICKÝ PATCHCORD SINGLEMODE DO 5 M</t>
  </si>
  <si>
    <t>50</t>
  </si>
  <si>
    <t>75J92X</t>
  </si>
  <si>
    <t>OPTICKÝ PATCHCORD SINGLEMODE - MONTÁŽ</t>
  </si>
  <si>
    <t>51</t>
  </si>
  <si>
    <t>75J321</t>
  </si>
  <si>
    <t>KABEL SDĚLOVACÍ PRO STRUKTUROVANOU KABELÁŽ FTP/STP</t>
  </si>
  <si>
    <t>KMPÁR</t>
  </si>
  <si>
    <t>52</t>
  </si>
  <si>
    <t>R75IL71</t>
  </si>
  <si>
    <t>KABELOVÁ KNIHA - VYHOTOVENÍ</t>
  </si>
  <si>
    <t>1. Položka obsahuje:  
 – zhotovení kabelové knihy plánů dle požadavku správce a majitele zařízení a "Základní technické specifikace optických kabelů a jejich přislušenství v telekomunikační síti SŽDC".  
2. Položka neobsahuje:  
 X  
3. Způsob měření:  
Měřící práce se udávají počtem metrů kabeláže, pro kterou má být kniha zhotovena.</t>
  </si>
  <si>
    <t>53</t>
  </si>
  <si>
    <t>Evidenční položka. Neoceňovat v objektu SO/PS, položka se oceňuje pouze v objektu SO 90-90.</t>
  </si>
  <si>
    <t>výkaz výměr</t>
  </si>
  <si>
    <t>54</t>
  </si>
  <si>
    <t>55</t>
  </si>
  <si>
    <t>56</t>
  </si>
  <si>
    <t>57</t>
  </si>
  <si>
    <t xml:space="preserve">  PS 20-30</t>
  </si>
  <si>
    <t>ŽST LOVOSICE, ÚPRAVA ROZHLASOVÉHO ZAŘÍZENÍ</t>
  </si>
  <si>
    <t>PS 20-30</t>
  </si>
  <si>
    <t>(5+20+5+15+80+5+20+5+20+75+20+30+30)/1000</t>
  </si>
  <si>
    <t>(5+20+5+15+80+5+20+5+20+75+20+30+30)*0,35*0,9</t>
  </si>
  <si>
    <t>132737</t>
  </si>
  <si>
    <t>HLOUBENÍ RÝH ŠÍŘ DO 2M PAŽ I NEPAŽ TŘ. I, ODVOZ DO 16KM</t>
  </si>
  <si>
    <t>((5+20+5+15+80+5+20+5+20+75+20+30+30)*(0,35*0,9))*0,1</t>
  </si>
  <si>
    <t>132737 - 17411</t>
  </si>
  <si>
    <t>5+20+5+15+80+5+20+5+20+75+20+30+30</t>
  </si>
  <si>
    <t>702212</t>
  </si>
  <si>
    <t>KABELOVÁ CHRÁNIČKA ZEMNÍ DN PŘES 100 DO 200 MM</t>
  </si>
  <si>
    <t>709400</t>
  </si>
  <si>
    <t>ZATAŽENÍ LANKA DO CHRÁNIČKY NEBO ŽLABU</t>
  </si>
  <si>
    <t>703442</t>
  </si>
  <si>
    <t>ELEKTROINSTALAČNÍ TRUBKA OCELOVÁ VČETNĚ UPEVNĚNÍ A PŘÍSLUŠENSTVÍ DN PRŮMĚRU PŘES 25 DO 40 MM</t>
  </si>
  <si>
    <t>100</t>
  </si>
  <si>
    <t>100+100+190+195+190+195+85+75</t>
  </si>
  <si>
    <t>703211</t>
  </si>
  <si>
    <t>KABELOVÝ ŽLAB NOSNÝ/DRÁTĚNÝ ŽÁROVĚ ZINKOVANÝ VČETNĚ UPEVNĚNÍ A PŘÍSLUŠENSTVÍ SVĚTLÉ ŠÍŘKY DO 100 MM</t>
  </si>
  <si>
    <t>703721</t>
  </si>
  <si>
    <t>KABELOVÁ PŘÍCHYTKA PRO ROZSAH UPNUTÍ DO 25 MM</t>
  </si>
  <si>
    <t>701ADCR</t>
  </si>
  <si>
    <t>Rozhlasové zařízení</t>
  </si>
  <si>
    <t>75L175</t>
  </si>
  <si>
    <t>REPRODUKTOR VENKOVNÍ TLAKOVÝ S NASTAVITELNÝM VÝKONEM</t>
  </si>
  <si>
    <t>75L1791R</t>
  </si>
  <si>
    <t>REPRODUKTOR VENKOVNÍ PODHLEDOVÝ S NASTAVITELNÝM VÝKONEM</t>
  </si>
  <si>
    <t>[bez vazby na CS]</t>
  </si>
  <si>
    <t>1. Položka obsahuje:  
 – dodávku specifikovaného bloku/zařízení včetně potřebného drobného montážního materiálu  
 – dodávku souvisejícího příslušenství pro specifikovaný blok/zařízení  
 – dopravu a skladování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</si>
  <si>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75L1792R</t>
  </si>
  <si>
    <t>REPRODUKTOR VENKOVNÍ PODCHODOVÝ S NASTAVITELNÝM VÝKONEM</t>
  </si>
  <si>
    <t>75L17X</t>
  </si>
  <si>
    <t>REPRODUKTOR VENKOVNÍ - MONTÁŽ</t>
  </si>
  <si>
    <t>75L161</t>
  </si>
  <si>
    <t>ROZHLASOVÉ PŘÍSLUŠENSTVÍ - KONZOLA PRO REPRODUKTOR</t>
  </si>
  <si>
    <t>75L162</t>
  </si>
  <si>
    <t>ROZHLASOVÉ PŘÍSLUŠENSTVÍ - SVORKOVNICE PRO SKLOPNÝ ROZHLASOVÝ STOŽÁR</t>
  </si>
  <si>
    <t>75L163</t>
  </si>
  <si>
    <t>ROZHLASOVÉ PŘÍSLUŠENSTVÍ - ROZVODNÁ KRABICE PRO ROZHLAS</t>
  </si>
  <si>
    <t>75L166</t>
  </si>
  <si>
    <t>ROZHLASOVÉ PŘÍSLUŠENSTVÍ - GALVANICKÉ ODDĚLENÍ ROZHLASOVÝCH KABELOVÝCH ROZVODŮ</t>
  </si>
  <si>
    <t>75L16X</t>
  </si>
  <si>
    <t>ROZHLASOVÉ PŘÍSLUŠENSTVÍ - MONTÁŽ</t>
  </si>
  <si>
    <t>75IF41</t>
  </si>
  <si>
    <t>MONTÁŽNÍ RÁM DO 10+1</t>
  </si>
  <si>
    <t>75IF4X</t>
  </si>
  <si>
    <t>MONTÁŽNÍ RÁM DO 10+1 - MONTÁŽ</t>
  </si>
  <si>
    <t>75IF11</t>
  </si>
  <si>
    <t>SPOJOVACÍ SVORKOVNICE 2/10</t>
  </si>
  <si>
    <t>75IF1X</t>
  </si>
  <si>
    <t>SPOJOVACÍ SVORKOVNICE 2/10 - MONTÁŽ</t>
  </si>
  <si>
    <t>75J131</t>
  </si>
  <si>
    <t>NOSNÁ LIŠTA DIN</t>
  </si>
  <si>
    <t>75J13X</t>
  </si>
  <si>
    <t>NOSNÁ LIŠTA DIN - MONTÁŽ</t>
  </si>
  <si>
    <t>744R12</t>
  </si>
  <si>
    <t>SVORKA OD 4 DO 16 MM2</t>
  </si>
  <si>
    <t>744Q21</t>
  </si>
  <si>
    <t>SVODIČ PŘEPĚTÍ TYP 1+2 (TŘÍDA B+C) 1-2 PÓLOVÝ</t>
  </si>
  <si>
    <t>Viz textová a výkresová část projektové dokumentace</t>
  </si>
  <si>
    <t>Technická specifikace položky odpovídá příslušné cenové soustavě.</t>
  </si>
  <si>
    <t>75LC0R</t>
  </si>
  <si>
    <t>Provizorní stavy rozhlasového zařízení</t>
  </si>
  <si>
    <t>R-položky</t>
  </si>
  <si>
    <t>Provizorní stav přepojování, spojkování kabelizace, montáž a demontáž rozhlasového zařízení, včetně dodávky a příslušenství</t>
  </si>
  <si>
    <t>75L1C3</t>
  </si>
  <si>
    <t>DEMONTÁŽ ROZHLASOVÉHO ZAŘÍZENÍ DO 300 W</t>
  </si>
  <si>
    <t>KOMPLET</t>
  </si>
  <si>
    <t>Rozhlasová kabelizace</t>
  </si>
  <si>
    <t>75L191</t>
  </si>
  <si>
    <t>KABEL SILOVÝ PRO ROZHLAS PRŮMĚRU DO 1,5 MM2</t>
  </si>
  <si>
    <t>kmžíla</t>
  </si>
  <si>
    <t>75L19X</t>
  </si>
  <si>
    <t>KABEL SILOVÝ PRO ROZHLAS - MONTÁŽ</t>
  </si>
  <si>
    <t>742G11</t>
  </si>
  <si>
    <t>KABEL NN DVOU- A TŘÍŽÍLOVÝ CU S PLASTOVOU IZOLACÍ DO 2,5 MM2</t>
  </si>
  <si>
    <t>742G12</t>
  </si>
  <si>
    <t>KABEL NN DVOU- A TŘÍŽÍLOVÝ CU S PLASTOVOU IZOLACÍ OD 4 DO 16 MM2</t>
  </si>
  <si>
    <t>75J212</t>
  </si>
  <si>
    <t>KABEL SDĚLOVACÍ PRO VNITŘNÍ POUŽITÍ DO 10 PÁRŮ PRŮMĚRU 0,5 MM</t>
  </si>
  <si>
    <t>75J23X</t>
  </si>
  <si>
    <t>KABEL SDĚLOVACÍ, MONTÁŽ A UPEVNĚNÍ</t>
  </si>
  <si>
    <t>Rozhlasové zařízení - SW, měření, zkoušení, nastavení</t>
  </si>
  <si>
    <t>75L1A1</t>
  </si>
  <si>
    <t>MĚŘENÍ AKUSTICKÉHO HLUKU NA HRANICI OCHRANNÉHO PÁSMA V ŽST</t>
  </si>
  <si>
    <t>75L1B1</t>
  </si>
  <si>
    <t>ZKOUŠENÍ, NASTAVENÍ HLASITOSTI ROZHLASOVÉHO ZAŘÍZENÍ</t>
  </si>
  <si>
    <t>58</t>
  </si>
  <si>
    <t>75L1B2</t>
  </si>
  <si>
    <t>ZKOUŠENÍ, NASTAVENÍ A UVEDENÍ ROZHLASOVÉHO ZAŘÍZENÍ DO PROVOZU</t>
  </si>
  <si>
    <t>59</t>
  </si>
  <si>
    <t>75O948</t>
  </si>
  <si>
    <t>DDTS ŽDC, INTEGRACE ROZ</t>
  </si>
  <si>
    <t>60</t>
  </si>
  <si>
    <t>75O961</t>
  </si>
  <si>
    <t>DDTS ŽDC, SPOLUPRÁCE ZHOTOVITELE URČENÉHO ZAŘÍZENÍ PŘI INTEGRACI DO DDTS</t>
  </si>
  <si>
    <t>61</t>
  </si>
  <si>
    <t>75M713</t>
  </si>
  <si>
    <t>ZÁZNAMOVÉ ZAŘÍZENÍ, LICENCE NA JEDEN KANÁL (DOPLNĚNÍ)</t>
  </si>
  <si>
    <t>62</t>
  </si>
  <si>
    <t>75M714</t>
  </si>
  <si>
    <t>ZÁZNAMOVÉ ZAŘÍZENÍ, LICENCE KAC</t>
  </si>
  <si>
    <t>63</t>
  </si>
  <si>
    <t>75E117</t>
  </si>
  <si>
    <t>DOZOR PRACOVNÍKŮ PROVOZOVATELE PŘI PRÁCI NA ŽIVÉM ZAŘÍZENÍ</t>
  </si>
  <si>
    <t>HOD</t>
  </si>
  <si>
    <t>64</t>
  </si>
  <si>
    <t>65</t>
  </si>
  <si>
    <t>66</t>
  </si>
  <si>
    <t>67</t>
  </si>
  <si>
    <t>68</t>
  </si>
  <si>
    <t xml:space="preserve">  PS 20-31</t>
  </si>
  <si>
    <t>ŽST LOVOSICE, ÚPRAVA INFORMAČNÍHO SYSTÉMU</t>
  </si>
  <si>
    <t>PS 20-31</t>
  </si>
  <si>
    <t>VYTYČENÍ TRASY</t>
  </si>
  <si>
    <t>(5+15+20+20+20+10)/1000</t>
  </si>
  <si>
    <t>1. Položka obsahuje:    
 – vytyčení nové trasy vedení na stěně či v terénu. Položka neobsahuje:    
 X    
3. Způsob měření:    
Udává se v metrech vybourané rýhy</t>
  </si>
  <si>
    <t>(5+15+20+20+20+10)*0,35*0,9</t>
  </si>
  <si>
    <t>132738</t>
  </si>
  <si>
    <t>HLOUBENÍ RÝH ŠÍŘ DO 2M PAŽ I NEPAŽ TŘ. I, ODVOZ DO 20KM</t>
  </si>
  <si>
    <t>((5+15+20+20+20+10)*(0,35*0,9))/10</t>
  </si>
  <si>
    <t>((5+15+20+20+20+10)*(0,35*0,9))-((5+15+20+20+20+10)*(0,35*0,9))/10</t>
  </si>
  <si>
    <t>5+15+20+20+20+10</t>
  </si>
  <si>
    <t>702211</t>
  </si>
  <si>
    <t>KABELOVÁ CHRÁNIČKA ZEMNÍ DN DO 100 MM</t>
  </si>
  <si>
    <t>703755</t>
  </si>
  <si>
    <t>PROTIPOŽÁRNÍ UCPÁVKA PROSTUPU KABELOVÉHO PR. DO 200MM, DO EI 90 MIN.</t>
  </si>
  <si>
    <t>1. Položka obsahuje:    
 – Geodetické zaměření trasy. Dále obsahuje cenu za pom. mechanismy včetně všech ostatních vedlejších nákladů.    
2. Položka neobsahuje:    
 X    
3. Způsob měření:    
Udává se v km</t>
  </si>
  <si>
    <t>DODÁVKY + MONTÁŽE + NOSNÝ MATERIÁL</t>
  </si>
  <si>
    <t>75I411</t>
  </si>
  <si>
    <t>KABEL ZEMNÍ DATOVÝ PRŮMĚRU ŽÍLY 0,6 MM DO 4 PÁRŮ</t>
  </si>
  <si>
    <t>742F12</t>
  </si>
  <si>
    <t>KABEL NN NEBO VODIČ JEDNOŽÍLOVÝ CU S PLASTOVOU IZOLACÍ OD 4 DO 16 MM2</t>
  </si>
  <si>
    <t>742K12</t>
  </si>
  <si>
    <t>UKONČENÍ JEDNOŽÍLOVÉHO KABELU V ROZVADĚČI NEBO NA PŘÍSTROJI OD 4 DO 16 MM2</t>
  </si>
  <si>
    <t>742L11</t>
  </si>
  <si>
    <t>UKONČENÍ DVOU AŽ PĚTIŽÍLOVÉHO KABELU V ROZVADĚČI NEBO NA PŘÍSTROJI DO 2,5 MM2</t>
  </si>
  <si>
    <t>742L12</t>
  </si>
  <si>
    <t>UKONČENÍ DVOU AŽ PĚTIŽÍLOVÉHO KABELU V ROZVADĚČI NEBO NA PŘÍSTROJI OD 4 DO 16 MM2</t>
  </si>
  <si>
    <t>742P13</t>
  </si>
  <si>
    <t>ZATAŽENÍ KABELU DO CHRÁNIČKY - KABEL DO 4 KG/M</t>
  </si>
  <si>
    <t>75IG21</t>
  </si>
  <si>
    <t>SVORKA ROZPOJOVACÍ ZKUŠEBNÍ</t>
  </si>
  <si>
    <t>75IG2X</t>
  </si>
  <si>
    <t>SVORKA ROZPOJOVACÍ ZKUŠEBNÍ - MONTÁŽ</t>
  </si>
  <si>
    <t>741C04</t>
  </si>
  <si>
    <t>OCHRANNÉ POSPOJOVÁNÍ CU VODIČEM DO 16 MM2</t>
  </si>
  <si>
    <t>741C05</t>
  </si>
  <si>
    <t>SPOJOVÁNÍ UZEMŇOVACÍCH VODIČŮ</t>
  </si>
  <si>
    <t>75IH11</t>
  </si>
  <si>
    <t>UKONČENÍ KABELU CELOPLASTOVÉHO BEZ PANCÍŘE DO 40 ŽIL</t>
  </si>
  <si>
    <t>75IH31</t>
  </si>
  <si>
    <t>UKONČENÍ KABELU FORMA KABELOVÁ DÉLKY DO 0,5 M DO 5XN</t>
  </si>
  <si>
    <t>75IH81</t>
  </si>
  <si>
    <t>UKONČENÍ KABELU OBJÍMKA KABELOVÁ</t>
  </si>
  <si>
    <t>75IH8X</t>
  </si>
  <si>
    <t>UKONČENÍ KABELU OBJÍMKA KABELOVÁ - MONTÁŽ</t>
  </si>
  <si>
    <t>75IH91</t>
  </si>
  <si>
    <t>UKONČENÍ KABELU ŠTÍTEK KABELOVÝ</t>
  </si>
  <si>
    <t>75IH9X</t>
  </si>
  <si>
    <t>UKONČENÍ KABELU ŠTÍTEK KABELOVÝ - MONTÁŽ</t>
  </si>
  <si>
    <t>75IJ12</t>
  </si>
  <si>
    <t>MĚŘENÍ JEDNOSMĚRNÉ NA SDĚLOVACÍM KABELU</t>
  </si>
  <si>
    <t>744811</t>
  </si>
  <si>
    <t>PROUDOVÝ CHRÁNIČ DVOUPÓLOVÝ S NADPROUDOVOU OCHRANOU (10 KA) DO 30 MA, DO 25 A</t>
  </si>
  <si>
    <t>75XX06R</t>
  </si>
  <si>
    <t>ÚPRAVA PŘENOSOVÉ A DATOVÉ SÍTĚ (KONFIGURACE, NASTAVENÍ)</t>
  </si>
  <si>
    <t>75O94D</t>
  </si>
  <si>
    <t>DDTS ŽDC, INTEGRACE ISC</t>
  </si>
  <si>
    <t>75L244</t>
  </si>
  <si>
    <t>HODINY PODRUŽNÉ NEBO AUTONOMNÍ VENKOVNÍ RUČIČKOVÉ OBOUSTRANNÉ PŘES 50 CM</t>
  </si>
  <si>
    <t>75L24X</t>
  </si>
  <si>
    <t>HODINY PODRUŽNÉ NEBO AUTONOMNÍ VENKOVNÍ - MONTÁŽ</t>
  </si>
  <si>
    <t>75L254</t>
  </si>
  <si>
    <t>ZÁVĚS PRO PODRUŽNÉ HODINY RUČIČKOVÉ OBOUSTRANNÉ PŘES 50 CM</t>
  </si>
  <si>
    <t>75L25X</t>
  </si>
  <si>
    <t>ZÁVĚS PRO PODRUŽNÉ HODINY - MONTÁŽ</t>
  </si>
  <si>
    <t>75L261</t>
  </si>
  <si>
    <t>OSVĚTLENÍ HODIN</t>
  </si>
  <si>
    <t>75L263</t>
  </si>
  <si>
    <t>TEPLOTNÍ ČIDLO HODIN</t>
  </si>
  <si>
    <t>75L267</t>
  </si>
  <si>
    <t>HODINOVÉ PŘÍSLUŠENSTVÍ - MONTÁŽ</t>
  </si>
  <si>
    <t>75L271</t>
  </si>
  <si>
    <t>PŘEZKOUŠENÍ, UVEDENÍ FUNKCÍ A NASTAVENÍ HODIN NA PŘESNÝ ČAS</t>
  </si>
  <si>
    <t>75L272</t>
  </si>
  <si>
    <t>PŘEZKOUŠENÍ, UVEDENÍ HODINOVÉHO ZAŘÍZENÍ DO PROVOZU</t>
  </si>
  <si>
    <t>75L312R</t>
  </si>
  <si>
    <t>ODJEZDOVÁ NEBO PŘÍJEZDOVÁ TABULE IS JEDNOSTRANNÁ 6-ŘÁDKOVÁ</t>
  </si>
  <si>
    <t>1. Položka obsahuje:    
 – dodávku specifikovaného bloku/zařízení včetně potřebného drobného montážního materiálu dle SM 118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</si>
  <si>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75L313R</t>
  </si>
  <si>
    <t>ODJEZDOVÁ NEBO PŘÍJEZDOVÁ TABULE IS JEDNOSTRANNÁ 9-ŘÁDKOVÁ</t>
  </si>
  <si>
    <t>75L361R</t>
  </si>
  <si>
    <t>NÁSTUPIŠTNÍ TABULE IS OBOUSTRANNÁ BEZ ČÍSLA KOLEJE</t>
  </si>
  <si>
    <t>75L371R</t>
  </si>
  <si>
    <t>PODCHODOVÁ TABULE IS JEDNOSTRANNÁ, DVOU NEBO TŘÍŘÁDKOVÁ</t>
  </si>
  <si>
    <t>75L393R</t>
  </si>
  <si>
    <t>ELEKTRONICKÝ INFORMAČNÍ PANEL DVOJITÝ - JEDNOSTRANNÝ</t>
  </si>
  <si>
    <t>75L3A1</t>
  </si>
  <si>
    <t>INFORMAČNÍ PRVEK, HLASOVÝ MODUL PRO NEVIDOMÉ</t>
  </si>
  <si>
    <t>69</t>
  </si>
  <si>
    <t>75L3A2</t>
  </si>
  <si>
    <t>INFORMAČNÍ PRVEK, PŘÍPLATEK ZA VESTAVĚNÉ HODINY JEDNOSTRANNÉ</t>
  </si>
  <si>
    <t>70</t>
  </si>
  <si>
    <t>75L3A4</t>
  </si>
  <si>
    <t>INFORMAČNÍ PRVEK, ZÁVĚS PRO INFORMAČNÍ TABULE</t>
  </si>
  <si>
    <t>71</t>
  </si>
  <si>
    <t>75L3A7</t>
  </si>
  <si>
    <t>INFORMAČNÍ PRVEK, SLOUP PRO JEDNU INFORMAČNÍ TABULI SE ZASTŘEŠENÍM</t>
  </si>
  <si>
    <t>72</t>
  </si>
  <si>
    <t>75L3AX</t>
  </si>
  <si>
    <t>INFORMAČNÍ PRVEK, - MONTÁŽ</t>
  </si>
  <si>
    <t>73</t>
  </si>
  <si>
    <t>75L3B2R</t>
  </si>
  <si>
    <t>MONITOR IS LCD PŘES 40" PRO PROVOZ 24/7</t>
  </si>
  <si>
    <t>74</t>
  </si>
  <si>
    <t>75L3B4</t>
  </si>
  <si>
    <t>MONITORIS OCHRANNÝ, TEMPEROVANÝ, ANTIVANDAL KRYT</t>
  </si>
  <si>
    <t>75</t>
  </si>
  <si>
    <t>R76565</t>
  </si>
  <si>
    <t>DATOVÁ INFRASTRUKTURA LAN, PRŮMYSLOVÝ RINGSWITCH - L2 4X10/100 PoE + 2XUPLINK</t>
  </si>
  <si>
    <t>zahrnuje veškeré náklady spojené s objednatelem požadovanými pracemi</t>
  </si>
  <si>
    <t>76</t>
  </si>
  <si>
    <t>75M92X</t>
  </si>
  <si>
    <t>DATOVÁ INFRASTRUKTURA LAN, PRŮMYSLOVÝ RINGSWITCH - MONTÁŽ</t>
  </si>
  <si>
    <t>77</t>
  </si>
  <si>
    <t>75L3DW</t>
  </si>
  <si>
    <t>HW PRO ŘÍZENÍ SYSTÉMU - DOPLNĚNÍ</t>
  </si>
  <si>
    <t>78</t>
  </si>
  <si>
    <t>75L3GW</t>
  </si>
  <si>
    <t>SW PRO ŘÍZENÍ SYSTÉMU (ŽST. SAMOSTATNÁ VELKÁ) - DOPLNĚNÍ</t>
  </si>
  <si>
    <t>79</t>
  </si>
  <si>
    <t>75L3H2</t>
  </si>
  <si>
    <t>SW PRO ŘÍZENÍ SYSTÉMU (OSTATNÍ SPOLEČNÉ POLOŽKY) - SW MODUL PRO ELEKTRONICKÝ INFORMAČNÍ PANEL JEDNOSTRANNÝ</t>
  </si>
  <si>
    <t>80</t>
  </si>
  <si>
    <t>75L3H1</t>
  </si>
  <si>
    <t>SW PRO ŘÍZENÍ SYSTÉMU (OSTATNÍ SPOLEČNÉ POLOŽKY) - SW MODUL - ODJEZDY/PŘÍJEZDY VLAKŮ NA INF.MONITORU</t>
  </si>
  <si>
    <t>83</t>
  </si>
  <si>
    <t>75L3H5</t>
  </si>
  <si>
    <t>SW PRO ŘÍZENÍ SYSTÉMU (OSTATNÍ SPOLEČNÉ POLOŽKY) - SW PRO DODATEČNÉ KLIENTSKÉ PRACOVIŠTĚ</t>
  </si>
  <si>
    <t>84</t>
  </si>
  <si>
    <t>75L3H7</t>
  </si>
  <si>
    <t>SW PRO ŘÍZENÍ SYSTÉMU (OSTATNÍ SPOLEČNÉ POLOŽKY) - SW DOPLNĚNÍ ŘÍDÍCÍHO SERVERU INFORMAČNÍHO SYSTÉMU</t>
  </si>
  <si>
    <t>85</t>
  </si>
  <si>
    <t>75L3H8</t>
  </si>
  <si>
    <t>SW PRO ŘÍZENÍ SYSTÉMU (OSTATNÍ SPOLEČNÉ POLOŽKY) - SW MODUL SW + HW, PŘIPOJENÍ NA GTN ZAPEZPEČOVACÍHO ZAŘÍZENÍ</t>
  </si>
  <si>
    <t>86</t>
  </si>
  <si>
    <t>75L3I2</t>
  </si>
  <si>
    <t>ZAŠKOLENÍ OBSLUHY NA MÍSTĚ, INSTALACE, DOPRAVA PŘES 200 KM</t>
  </si>
  <si>
    <t>87</t>
  </si>
  <si>
    <t>75L3J3</t>
  </si>
  <si>
    <t>ŠÉFMONTÁŽE, ZKOUŠENÍ, OŽIVENÍ, REVIZE INFORMAČNÍHO SYSTÉMU DO 50 PRVKŮ</t>
  </si>
  <si>
    <t>88</t>
  </si>
  <si>
    <t>75L3K1</t>
  </si>
  <si>
    <t>DEMONTÁŽ IS CELKU INFORMAČNÍHO SYSTÉMU DO 10 PRVKŮ</t>
  </si>
  <si>
    <t>89</t>
  </si>
  <si>
    <t>75L3K2</t>
  </si>
  <si>
    <t>DEMONTÁŽ IS CELKU VNITŘNÍ KABELOVÉ ROZVODY</t>
  </si>
  <si>
    <t>90</t>
  </si>
  <si>
    <t>75L3K3</t>
  </si>
  <si>
    <t>DEMONTÁŽ IS CELKU VENKOVNÍ KABELOVÉ ROZVODY</t>
  </si>
  <si>
    <t>91</t>
  </si>
  <si>
    <t>92</t>
  </si>
  <si>
    <t>93</t>
  </si>
  <si>
    <t>94</t>
  </si>
  <si>
    <t>95</t>
  </si>
  <si>
    <t xml:space="preserve">  PS 20-32</t>
  </si>
  <si>
    <t>ŽST LOVOSICE, ÚPRAVA KAMEROVÉHO SYSTÉMU</t>
  </si>
  <si>
    <t>PS 20-32</t>
  </si>
  <si>
    <t>(5+15+20+20+10+10)/1000</t>
  </si>
  <si>
    <t>(5+15+20+20+10+10)*0,35*0,9</t>
  </si>
  <si>
    <t>((5+15+20+20+10+10)*(0,35*0,9))/10</t>
  </si>
  <si>
    <t>((5+15+20+20+10+10)*(0,35*0,9))-((5+15+20+20+10+10)*(0,35*0,9))/10</t>
  </si>
  <si>
    <t>5+15+20+20+10+10</t>
  </si>
  <si>
    <t>Kamerový systém</t>
  </si>
  <si>
    <t>75L431</t>
  </si>
  <si>
    <t>KAMERA DIGITÁLNÍ (IP) DOME PEVNÁ</t>
  </si>
  <si>
    <t>75L434</t>
  </si>
  <si>
    <t>KAMERA DIGITÁLNÍ (IP) DOME SW LICENCE</t>
  </si>
  <si>
    <t>75K231</t>
  </si>
  <si>
    <t>NAPÁJECÍ ZDROJ 48 V DC DO 5 A</t>
  </si>
  <si>
    <t>75K23X</t>
  </si>
  <si>
    <t>NAPÁJECÍ ZDROJ 48 V DC - MONTÁŽ</t>
  </si>
  <si>
    <t>75L454</t>
  </si>
  <si>
    <t>KAMEROVÝ SERVER - ZÁZNAMOVÉ ZAŘÍZENÍ, DO 64 KAMER (HW, SW, LICENCE)</t>
  </si>
  <si>
    <t>75L457</t>
  </si>
  <si>
    <t>KAMEROVÝ SERVER - HDD PŘES 2 TB, PRO PROVOZ 24/7</t>
  </si>
  <si>
    <t>75M976</t>
  </si>
  <si>
    <t>PŘEVODNÍK - SFP</t>
  </si>
  <si>
    <t>75M97X</t>
  </si>
  <si>
    <t>PŘEVODNÍK - MONTÁŽ</t>
  </si>
  <si>
    <t>R75462</t>
  </si>
  <si>
    <t>DATOVÁ INFRASTRUKTURA LAN, PRŮMYSLOVÝ RINGSWITCH - L2 8X10/100 PoE + 2XUPLINK</t>
  </si>
  <si>
    <t>75I84X</t>
  </si>
  <si>
    <t>KABEL OPTICKÝ - REZERVA DO 500 MM - MONTÁŽ</t>
  </si>
  <si>
    <t>75IC1X</t>
  </si>
  <si>
    <t>MIKROTRUBIČKOVÁ SPOJKA - MONTÁŽ</t>
  </si>
  <si>
    <t>75IB21</t>
  </si>
  <si>
    <t>MIKROTRUBIČKA PŘES 10/8 MM</t>
  </si>
  <si>
    <t>75IB11</t>
  </si>
  <si>
    <t>MIKROTRUBIČKA DO 10/8 MM</t>
  </si>
  <si>
    <t>741111</t>
  </si>
  <si>
    <t>KRABICE (ROZVODKA) INSTALAČNÍ PŘÍSTROJOVÁ PRÁZDNÁ</t>
  </si>
  <si>
    <t>75J32X</t>
  </si>
  <si>
    <t>KABEL SDĚLOVACÍ PRO STRUKTUROVANOU KABELÁŽ FTP/STP - MONTÁŽ</t>
  </si>
  <si>
    <t>1. Položka obsahuje:    
 – dodávku atypické rozvodné skříně včetně veškerého vnitřního vybavení (lišty, svorky, průchodky a drobný materiál) a veškerého příslušenství pro uchycení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</si>
  <si>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75L481</t>
  </si>
  <si>
    <t>PŘÍSLUŠENSTVÍ KS - ROZVODNÁ SKŘÍŇ KS</t>
  </si>
  <si>
    <t>75L482</t>
  </si>
  <si>
    <t>PŘÍSLUŠENSTVÍ KS - PŘEPĚŤOVÁ OCHRANA PRO KS</t>
  </si>
  <si>
    <t>75L483</t>
  </si>
  <si>
    <t>PŘÍSLUŠENSTVÍ KS - DRŽÁK PRO KAMEROVÝ KRYT (KAMERU)</t>
  </si>
  <si>
    <t>75L484</t>
  </si>
  <si>
    <t>PŘÍSLUŠENSTVÍ KS - ADAPTÉR PRO MONTÁŽ NA SLOUP</t>
  </si>
  <si>
    <t>75L48X</t>
  </si>
  <si>
    <t>PŘÍSLUŠENSTVÍ KS - MONTÁŽ</t>
  </si>
  <si>
    <t>744612</t>
  </si>
  <si>
    <t>JISTIČ JEDNOPÓLOVÝ (10 KA) OD 4 DO 10 A</t>
  </si>
  <si>
    <t>703752</t>
  </si>
  <si>
    <t>PROTIPOŽÁRNÍ UCPÁVKA STĚNOU/STROPEM, TL DO 50CM, DO EI 90 MIN.</t>
  </si>
  <si>
    <t>M2</t>
  </si>
  <si>
    <t>703753</t>
  </si>
  <si>
    <t>NÁSTŘIK PROTIPOŽÁRNÍ DO 2,5CM NA PŘIPRAVENÝ PODKLAD - PROSTUP</t>
  </si>
  <si>
    <t>R70546</t>
  </si>
  <si>
    <t>Patch kabel Cat.5E FTP/STP</t>
  </si>
  <si>
    <t>R7055</t>
  </si>
  <si>
    <t>Spolupráce při integraci do systému DDTS</t>
  </si>
  <si>
    <t>celek</t>
  </si>
  <si>
    <t>75L491</t>
  </si>
  <si>
    <t>ZPROVOZNĚNÍ A NASTAVENÍ KAMERY</t>
  </si>
  <si>
    <t>75L492</t>
  </si>
  <si>
    <t>ZPROVOZNĚNÍ A NASTAVENÍ POHLEDU KAMERY</t>
  </si>
  <si>
    <t>75L493</t>
  </si>
  <si>
    <t>ZPROVOZNĚNÍ A NASTAVENÍ KAMEROVÉHO SYSTÉMU</t>
  </si>
  <si>
    <t>75L495</t>
  </si>
  <si>
    <t>LICENCE PRO PŘIPOJENÍ KAMERY DO SYSTÉMU KAC</t>
  </si>
  <si>
    <t>75L496</t>
  </si>
  <si>
    <t>PŘIPOJENÍ KAMEROVÉHO SYSTÉMU DO KAC - KONFIGURAČNÍ PRÁCE</t>
  </si>
  <si>
    <t>75L487</t>
  </si>
  <si>
    <t>PŘÍSLUŠENSTVÍ KS - INJECTOR PRO POE</t>
  </si>
  <si>
    <t>74665C</t>
  </si>
  <si>
    <t>PŘIPOJENÍ, OŽIVENÍ A ZPROVOZNĚNÍ PŘENOSOVÉ CESTY V OBJEKTU ŽST</t>
  </si>
  <si>
    <t>81</t>
  </si>
  <si>
    <t>75L494</t>
  </si>
  <si>
    <t>ZPROVOZNĚNÍ A NASTAVENÍ ŠKOLENÍ A ZÁCVIK PERSONÁLU OBSLUHUJÍCÍHO KAMEROVÝ SYSTÉM</t>
  </si>
  <si>
    <t>82</t>
  </si>
  <si>
    <t>75H141</t>
  </si>
  <si>
    <t>STOŽÁR (SLOUP) OCELOVÝ DO 10 M</t>
  </si>
  <si>
    <t>75H14X</t>
  </si>
  <si>
    <t>STOŽÁR (SLOUP) OCELOVÝ - MONTÁŽ</t>
  </si>
  <si>
    <t>272314</t>
  </si>
  <si>
    <t>ZÁKLADY Z PROSTÉHO BETONU DO C25/30</t>
  </si>
  <si>
    <t>75L4A1</t>
  </si>
  <si>
    <t>DEMONTÁŽ KAMEROVÉHO SYSTÉMU DO 25 PRVKŮ</t>
  </si>
  <si>
    <t>R7468</t>
  </si>
  <si>
    <t>Provizorní stavy kamerového systému</t>
  </si>
  <si>
    <t>201</t>
  </si>
  <si>
    <t>202</t>
  </si>
  <si>
    <t>75L46W</t>
  </si>
  <si>
    <t>KLIENSTKÉ PRACOVIŠTĚ - DOPLNĚNÍ HW, SW, LICENCE</t>
  </si>
  <si>
    <t>Přidružená stavební výroba</t>
  </si>
  <si>
    <t>R75O911</t>
  </si>
  <si>
    <t>DDTS ŽDC, INTEGRAČNÍ KONCENTRÁTOR, SW ÚPRAVA</t>
  </si>
  <si>
    <t>1. Položka obsahuje:    
 – veškeré konfigurační a licenční doplnění a SW práce na stávající InK    
 – náklady na mzdy    
2. Položka neobsahuje:    
 X    
3. Způsob měření:    
Udává se počet kusů kompletní konstrukce nebo práce.</t>
  </si>
  <si>
    <t>75O912</t>
  </si>
  <si>
    <t>DDTS ŽDC, ŘÍDICÍ STANICE PLC DO 24XDI / 24XDO / 12XAI</t>
  </si>
  <si>
    <t>75O918</t>
  </si>
  <si>
    <t>DDTS ŽDC, SNÍMAČ TEPLOTY A VLHKOSTI</t>
  </si>
  <si>
    <t>75O91X</t>
  </si>
  <si>
    <t>DDTS ŽDC, MONTÁŽ</t>
  </si>
  <si>
    <t>75O923</t>
  </si>
  <si>
    <t>DDTS ŽDC, SW DOPLNĚNÍ INS</t>
  </si>
  <si>
    <t>75O926</t>
  </si>
  <si>
    <t>DDTS ŽDC, SW DOPLNĚNÍ TES</t>
  </si>
  <si>
    <t>75O932</t>
  </si>
  <si>
    <t>DDTS ŽDC, KLIENTSKÉ PRACOVIŠTĚ STACIONÁRNÍ</t>
  </si>
  <si>
    <t>75O933</t>
  </si>
  <si>
    <t>DDTS ŽDC, SW PRO STACIONÁRNÍHO KLIENTA</t>
  </si>
  <si>
    <t>96</t>
  </si>
  <si>
    <t>75O934</t>
  </si>
  <si>
    <t>DDTS ŽDC, SW DOPLNĚNÍ STACIONÁRNÍHO KLIENTA</t>
  </si>
  <si>
    <t>97</t>
  </si>
  <si>
    <t>75O937</t>
  </si>
  <si>
    <t>DDTS ŽDC, SW DOPLNĚNÍ KLIENTA V DTTZ</t>
  </si>
  <si>
    <t>98</t>
  </si>
  <si>
    <t>75O938</t>
  </si>
  <si>
    <t>DDTS ŽDC, KLIENTSKÉ PRACOVIŠTĚ TENKÝ KLIENT</t>
  </si>
  <si>
    <t>99</t>
  </si>
  <si>
    <t>75O939</t>
  </si>
  <si>
    <t>DDTS ŽDC, SW DOPLNĚNÍ TENKÉHO KLIENTA</t>
  </si>
  <si>
    <t>75O93C</t>
  </si>
  <si>
    <t>DDTS ŽDC, SW DOPLNĚNÍ MOBILNÍHO KLIENTA</t>
  </si>
  <si>
    <t>101</t>
  </si>
  <si>
    <t>75O941</t>
  </si>
  <si>
    <t>DDTS ŽDC, INTEGRACE EOV</t>
  </si>
  <si>
    <t>102</t>
  </si>
  <si>
    <t>75O942</t>
  </si>
  <si>
    <t>DDTS ŽDC, INTEGRACE OSV</t>
  </si>
  <si>
    <t>103</t>
  </si>
  <si>
    <t>75O946</t>
  </si>
  <si>
    <t>DDTS ŽDC, INTEGRACE RDD</t>
  </si>
  <si>
    <t>104</t>
  </si>
  <si>
    <t>75O947</t>
  </si>
  <si>
    <t>DDTS ŽDC, INTEGRACE OSE</t>
  </si>
  <si>
    <t>105</t>
  </si>
  <si>
    <t>106</t>
  </si>
  <si>
    <t>R75O94A</t>
  </si>
  <si>
    <t>DDTS ŽDC, INTEGRACE KAM</t>
  </si>
  <si>
    <t>1. Položka obsahuje:     
- kompletní SW integraci jedné kamery nebo kamerové skříně nebo swtiche KAM do InK DDTS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</si>
  <si>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107</t>
  </si>
  <si>
    <t>75O94B</t>
  </si>
  <si>
    <t>DDTS ŽDC, INTEGRACE AKTIVNÍHO PRVKU PŘENOSOVÉHO SYSTÉMU LTDS</t>
  </si>
  <si>
    <t>108</t>
  </si>
  <si>
    <t>R75O94D</t>
  </si>
  <si>
    <t>1. Položka obsahuje:     
- SW integraci jednoho prvku (serveru, převodníku, tabule, monitoru...) ISC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</si>
  <si>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109</t>
  </si>
  <si>
    <t>75O94E</t>
  </si>
  <si>
    <t>DDTS ŽDC, INTEGRACE NAPÁJECÍHO ZDROJE</t>
  </si>
  <si>
    <t>110</t>
  </si>
  <si>
    <t>75O94F</t>
  </si>
  <si>
    <t>DDTS ŽDC, INTEGRACE VYT</t>
  </si>
  <si>
    <t>111</t>
  </si>
  <si>
    <t>75O94I</t>
  </si>
  <si>
    <t>DDTS ŽDC, INTEGRACE EE</t>
  </si>
  <si>
    <t>112</t>
  </si>
  <si>
    <t>75O95J</t>
  </si>
  <si>
    <t>DDTS ŽDC, INTEGRACE JINÉHO TLS</t>
  </si>
  <si>
    <t>113</t>
  </si>
  <si>
    <t>75O952</t>
  </si>
  <si>
    <t>DDTS ŽDC, PARAMETRIZACE A NAPLNĚNÍ DATOVÝCH STRUKTUR</t>
  </si>
  <si>
    <t>114</t>
  </si>
  <si>
    <t>75O953</t>
  </si>
  <si>
    <t>DDTS ŽDC, ODZKOUŠENÍ PROGRAMOVÉHO VYBAVENÍ</t>
  </si>
  <si>
    <t>115</t>
  </si>
  <si>
    <t>75O954</t>
  </si>
  <si>
    <t>DDTS ŽDC, SYSTÉMOVÁ A DATOVÁ ANALÝZA TECHNOLOGICKÉHO MODELU</t>
  </si>
  <si>
    <t>116</t>
  </si>
  <si>
    <t>75O955</t>
  </si>
  <si>
    <t>DDTS ŽDC, ÚPRAVA A ODZKOUŠENÍ PROGRAMOVÝCH PROSTŘEDKŮ</t>
  </si>
  <si>
    <t>117</t>
  </si>
  <si>
    <t>75O956</t>
  </si>
  <si>
    <t>DDTS ŽDC, KONFIGURACE PŘENOSŮ DAT JEDNOTLIVÝCH TLS</t>
  </si>
  <si>
    <t>118</t>
  </si>
  <si>
    <t>R75O919</t>
  </si>
  <si>
    <t>ZHOTOVENÍ SERVISNÍ DATOVÉ ZÁSUVKY</t>
  </si>
  <si>
    <t>1. Položka obsahuje:    
 – veškeré konfigurační práce    
 – kompletní montáž    
2. Položka neobsahuje:    
 X    
3. Způsob měření:    
Udává se počet kusů kompletní konstrukce nebo práce.</t>
  </si>
  <si>
    <t>119</t>
  </si>
  <si>
    <t>75O957</t>
  </si>
  <si>
    <t>DDTS ŽDC, INTEGRACE TLS DO INS</t>
  </si>
  <si>
    <t>120</t>
  </si>
  <si>
    <t>75O958</t>
  </si>
  <si>
    <t>121</t>
  </si>
  <si>
    <t>75O959</t>
  </si>
  <si>
    <t>DDTS ŽDC, ZÁVĚREČNÁ ZKOUŠKA</t>
  </si>
  <si>
    <t>122</t>
  </si>
  <si>
    <t>123</t>
  </si>
  <si>
    <t>R75O956</t>
  </si>
  <si>
    <t>DDTS ŽDC, DOPLNĚNÍ, PARAMETRIZACE A KONFIGURACE SMS BRÁNY</t>
  </si>
  <si>
    <t>1. Položka obsahuje:    
 – veškeré konfigurační práce    
 – náklady na mzdy    
2. Položka neobsahuje:    
 X    
3. Způsob měření:    
Udává se počet kusů kompletní konstrukce nebo práce.</t>
  </si>
  <si>
    <t>124</t>
  </si>
  <si>
    <t>75K422</t>
  </si>
  <si>
    <t>MĚNIČ NAPĚTÍ 48 V DC/12, 24, 60 V DC DO 500 VA</t>
  </si>
  <si>
    <t>125</t>
  </si>
  <si>
    <t>75K42X</t>
  </si>
  <si>
    <t>MĚNIČ NAPĚTÍ 48 V DC/12, 24, 60 V DC - MONTÁŽ</t>
  </si>
  <si>
    <t>126</t>
  </si>
  <si>
    <t>75K425</t>
  </si>
  <si>
    <t>MĚNIČ NAPĚTÍ 48 V DC/12, 24, 60 V DC - DOPLNĚNÍ SNMP DOHLEDU</t>
  </si>
  <si>
    <t>127</t>
  </si>
  <si>
    <t>747705</t>
  </si>
  <si>
    <t>MANIPULACE NA ZAŘÍZENÍCH PROVÁDĚNÉ PROVOZOVATELEM</t>
  </si>
  <si>
    <t>128</t>
  </si>
  <si>
    <t>747706</t>
  </si>
  <si>
    <t>ZJIŠŤOVÁNÍ STÁVAJÍCÍHO STAVU ROZVODŮ NN</t>
  </si>
  <si>
    <t>129</t>
  </si>
  <si>
    <t>747704</t>
  </si>
  <si>
    <t>ZAŠKOLENÍ OBSLUHY</t>
  </si>
  <si>
    <t>130</t>
  </si>
  <si>
    <t>747703</t>
  </si>
  <si>
    <t>ZKUŠEBNÍ PROVOZ</t>
  </si>
  <si>
    <t>131</t>
  </si>
  <si>
    <t>747701</t>
  </si>
  <si>
    <t>DOKONČOVACÍ MONTÁŽNÍ PRÁCE NA ELEKTRICKÉM ZAŘÍZENÍ</t>
  </si>
  <si>
    <t>132</t>
  </si>
  <si>
    <t>747702</t>
  </si>
  <si>
    <t>ÚPRAVA ZAPOJENÍ STÁVAJÍCÍCH KABELOVÝCH SKŘÍNÍ/ROZVADĚČŮ</t>
  </si>
  <si>
    <t>133</t>
  </si>
  <si>
    <t>747213</t>
  </si>
  <si>
    <t>CELKOVÁ PROHLÍDKA, ZKOUŠENÍ, MĚŘENÍ A VYHOTOVENÍ VÝCHOZÍ REVIZNÍ ZPRÁVY, PRO OBJEM IN PŘES 500 DO 1000 TIS. KČ</t>
  </si>
  <si>
    <t>134</t>
  </si>
  <si>
    <t>747214</t>
  </si>
  <si>
    <t>CELKOVÁ PROHLÍDKA, ZKOUŠENÍ, MĚŘENÍ A VYHOTOVENÍ VÝCHOZÍ REVIZNÍ ZPRÁVY, PRO OBJEM IN - PŘÍPLATEK ZA KAŽDÝCH DALŠÍCH I ZAPOČATÝCH 500 TIS. KČ</t>
  </si>
  <si>
    <t>135</t>
  </si>
  <si>
    <t>742P15</t>
  </si>
  <si>
    <t>OZNAČOVACÍ ŠTÍTEK NA KABEL</t>
  </si>
  <si>
    <t>136</t>
  </si>
  <si>
    <t>75O573</t>
  </si>
  <si>
    <t>EZS, MAGNETICKÝ KONTAKT HLINÍKOVÝ - LEHKÉ PROVEDENÍ</t>
  </si>
  <si>
    <t>137</t>
  </si>
  <si>
    <t>138</t>
  </si>
  <si>
    <t>139</t>
  </si>
  <si>
    <t>D.4</t>
  </si>
  <si>
    <t>Ostatní technologická zařízení</t>
  </si>
  <si>
    <t xml:space="preserve">  PS 40-10</t>
  </si>
  <si>
    <t>Výtahy na nástupiště a VB</t>
  </si>
  <si>
    <t>PS 40-10</t>
  </si>
  <si>
    <t>33-M</t>
  </si>
  <si>
    <t>Montáže dopravních zařízení</t>
  </si>
  <si>
    <t>R POL 2</t>
  </si>
  <si>
    <t>V1 - Bezstrojový osobní výtah (2/2 stanice průchozí, 1000 kg, rychlost 1m/s, zdvih 4200 mm, kabina 1100/2100/2200 mm)</t>
  </si>
  <si>
    <t>SKUT</t>
  </si>
  <si>
    <t>KOMPLETNI DODAVKA A MONTAZ DLE POZADAVKU PROJEKTU /viz priloha - specifikace vytahu a techn.zpráva/ 1</t>
  </si>
  <si>
    <t>1. Položka obsahuje:  
 – veškeré práce a materiál obsažený v názvu položky  
2. Položka neobsahuje:  
 X  
3. Způsob měření:  
Měří se kompletní dodávka a montáž technologie výtahu</t>
  </si>
  <si>
    <t>R POL 3</t>
  </si>
  <si>
    <t>V2+V3 - Bezstrojový osobní výtah (2/2 stanice průchozí, 1000 kg, rychlost 1m/s, zdvih 4310 mm, kabina 1100/2100/2200 mm)</t>
  </si>
  <si>
    <t>KOMPLETNI DODAVKA A MONTAZ DLE POZADAVKU PROJEKTU /viz priloha - specifikace vytahu a techn.zpráva/ - V2 - 1 kpl; V3 -1 kpl</t>
  </si>
  <si>
    <t>R POL 4</t>
  </si>
  <si>
    <t>V4 -  Bezstrojový osobní výtah (2/2 stanice průchozí, 1000 kg, rychlost 1m/s, zdvih 4335 mm, kabina 1100/2100/2200 mm)</t>
  </si>
  <si>
    <t>R POL 5</t>
  </si>
  <si>
    <t>V5 -  Bezstrojový osobní výtah (2/2 stanice průchozí, 1000 kg, rychlost 1m/s, zdvih 8620 mm, kabina 1100/2100/2200 mm)</t>
  </si>
  <si>
    <t>Dokonč. konstr. a práce na pozemních stavbách</t>
  </si>
  <si>
    <t>R POL 1</t>
  </si>
  <si>
    <t>Stavební přípomoce pro výtah dodávka a montáž (montážní háky, montážní lešení, přívod energie atd)</t>
  </si>
  <si>
    <t>popis položky</t>
  </si>
  <si>
    <t>V1 - VYTAH NA 1.NASTUPISTE/viz TZ/ - 64,00hod;?  V2 - VYTAH NA 2.NASTUPISTE - 64,00hod;? V3 - VYTAH NA 3.NASTUPISTE - 64,00hod;? V4 - VYTAH NA 4.NASTUPISTE - 64,00hod; V5 - VYTAH MACHOVKA - 64,00hod;</t>
  </si>
  <si>
    <t>1. Položka obsahuje:  
 – veškeré práce a materiál obsažený v názvu položky (montážní háky, montážní lešení,přívod energie a pro ně příslušné zednické výpomoce - rýhy,průrazy,zazdívky atd.)  
2. Položka neobsahuje:  
 X  
3. Způsob měření:  
Měří se hodiny vč.potřebného materiálu</t>
  </si>
  <si>
    <t>E.1.1.1</t>
  </si>
  <si>
    <t>Železniční svršek</t>
  </si>
  <si>
    <t xml:space="preserve">  SO 10-10.1</t>
  </si>
  <si>
    <t>SO 10-10.1</t>
  </si>
  <si>
    <t>Komunikace</t>
  </si>
  <si>
    <t>512550</t>
  </si>
  <si>
    <t>KOLEJOVÉ LOŽE - ZŘÍZENÍ Z KAMENIVA HRUBÉHO DRCENÉHO (ŠTĚRK)</t>
  </si>
  <si>
    <t>nový štěrk</t>
  </si>
  <si>
    <t>655*2,2=1441,00000 441,000 [A] 
V místě úpravy kabelovodu 
6*10=60,00000 
Celkem = 1501,0 M3 
1501-643,5=857,5</t>
  </si>
  <si>
    <t>1. Položka obsahuje:  
 – dodávku, dopravu a uložení kameniva předepsané specifikace a frakce v požadované míře zhutnění  
2. Položka neobsahuje:  
 X  
3. Způsob měření:  
Měří se objem kolejového lože v projektovaném profilu.</t>
  </si>
  <si>
    <t>513550</t>
  </si>
  <si>
    <t>KOLEJOVÉ LOŽE - DOPLNĚNÍ Z KAMENIVA HRUBÉHO DRCENÉHO (ŠTĚRK)</t>
  </si>
  <si>
    <t>3921*0,05+(130+282+282+456)*0,44+(235+440+440)*0,3=1 036,550 [A]</t>
  </si>
  <si>
    <t>1. Položka obsahuje:        
 – dodávku, dopravu a uložení kameniva předepsané specifikace a frakce v požadované míře zhutnění        
2. Položka neobsahuje:        
 X        
3. Způsob měření:        
Měří se objem kolejového lože v projektovaném profilu.</t>
  </si>
  <si>
    <t>528252</t>
  </si>
  <si>
    <t>KOLEJ 49 E1, ROZD. ""D"", BEZSTYKOVÁ, PR. BET. BEZPODKLADNICOVÝ, UP. PRUŽNÉ</t>
  </si>
  <si>
    <t>247+248-(2*10)=475,000 [A]</t>
  </si>
  <si>
    <t>1. Položka obsahuje: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montáž pražcových kotev        
 – následnou úpravu směrového a výškového uspořádání koleje        
3. Způsob měření:        
Měří se délka koleje ve smyslu ČSN 73 6360, tj. v ose koleje.</t>
  </si>
  <si>
    <t>524352</t>
  </si>
  <si>
    <t>KOLEJ 60 E2 DLOUHÉ PASY, ROZD. "U", BEZSTYKOVÁ, PR. BET. BEZPODKLADNICOVÝ, UP. PRUŽNÉ</t>
  </si>
  <si>
    <t>4*40=160,00000</t>
  </si>
  <si>
    <t>542121</t>
  </si>
  <si>
    <t>SMĚROVÉ A VÝŠKOVÉ VYROVNÁNÍ KOLEJE NA PRAŽCÍCH BETONOVÝCH DO 0,05 M</t>
  </si>
  <si>
    <t>kol.8-9    
130+490+498+628+655+619+502+229+170=3 921,000 [A]</t>
  </si>
  <si>
    <t>1. Položka obsahuje:        
 – podbíjení pražců, vyrovnání nivelety stávající koleje nebo výhybkové konstrukce do 50 mm při zapojování na novostavbu (přechodový úsek)        
 – příplatky za ztížené podmínky při práci v koleji, např. překážky po stranách koleje, práci v tunelu apod.        
2. Položka neobsahuje:        
 – případné doplnění štěrkového lože        
3. Způsob měření:        
Měří se délka koleje ve smyslu ČSN 73 6360, tj. v ose koleje.</t>
  </si>
  <si>
    <t>545122</t>
  </si>
  <si>
    <t>SVAR KOLEJNIC (STEJNÉHO TVARU) 49 E1, T SPOJITĚ</t>
  </si>
  <si>
    <t>495*2/25+4=43,600 [A]</t>
  </si>
  <si>
    <t>Jednotlivým svarem se rozumí svar, který splňuje některé z následujících kriterií:        
– počet svarů v jednom objektu je menší než 20 ks        
– při vevařování lepených izolovaných styků a dilatačních zařízení do kolejí        
– závěrný svar při zřizování bezstykové koleje ve smyslu předpisu S3/2        
Svar, který nesplňuje ani jedno z výše uvedených kriterií, je svar průběžný        
1. Položka obsahuje:        
 – úpravu koleje nebo výhybky, tj. povolení upevňovadel do vzdálenosti předepsané předpisem S3/2, jejich případná ojedinělá výměna, úprava dilatačních spar, vyrovnání kolejnic výškové a směrové, podbití stykových pražců, demontáž spojek a jejich odvoz na určené místo nebo do šrotu, případné obroušení nutných ploch apod., tak, aby mohl být vyhotoven svar, utažení upevňovadel        
– úpravu kolejového lože pro nasazení formy, zpětnou úprava do profilu        
 – svaření kolejnic nebo části výhybek, opracování a obroušení svaru        
 – úprava koleje nebo výhybkové konstrukce do stavu před svařováním        
 – příplatky za ztížené podmínky při práci v koleji, např. překážky po stranách koleje, práci v tunelu ap.        
2. Položka neobsahuje:        
 – případné řezání koleje        
3. Způsob měření:        
Udává se počet kusů kompletní konstrukce nebo práce.</t>
  </si>
  <si>
    <t>549311</t>
  </si>
  <si>
    <t>ZRUŠENÍ A ZNOVUZŘÍZENÍ BEZSTYKOVÉ KOLEJE NA NEDEMONTOVANÝCH ÚSECÍCH V KOLEJI</t>
  </si>
  <si>
    <t>1. Položka obsahuje:        
 – povolení upevňovadel, úprava dilatačních spár a následné utažení upevňovadel        
 – montážní přípravky na zajištění podmínek daných předpisem SŽDC S 3/2, zejména dodržení upínací teploty        
 – směrovou a výškovou úpravu koleje        
 – podbíjení pražců, vyrovnání nivelety koleje nebo výhybkové konstrukce do 50 mm při zapojování na novostavbu (přechodový úsek)        
 – příplatky za ztížené podmínky při práci v koleji, např. překážky po stranách koleje, práci v tunelu ap.        
2. Položka neobsahuje:        
 – případné doplnění kolejového lože        
 – svary        
3. Způsob měření:        
Měří se délka koleje ve smyslu ČSN 73 6360, tj. v ose koleje.</t>
  </si>
  <si>
    <t>549510R</t>
  </si>
  <si>
    <t>ŘEZÁNÍ KOLEJNIC BEZ OHLEDU NA TVAR</t>
  </si>
  <si>
    <t>R</t>
  </si>
  <si>
    <t>48+44=92,00000</t>
  </si>
  <si>
    <t>1. Položka obsahuje:        
 – veškeré práce a materiály spojené s řezáním kolejnic        
 – příplatky za ztížené podmínky při práci v koleji, např. překážky po stranách koleje, práci v tunelu apod.        
2. Položka neobsahuje:        
 X        
3. Způsob měření:        
Udává se počet kusů kompletní konstrukce nebo práce.</t>
  </si>
  <si>
    <t>R528252</t>
  </si>
  <si>
    <t>KOLEJ 49 E1 , ROZD. ""D"", BEZSTYKOVÁ, PR. DŘ., UP. PRUŽNÉ</t>
  </si>
  <si>
    <t>2*10=20,00000 
Kolej zřízena nad podchodem s ohledem na nedostatečnou tl. KL</t>
  </si>
  <si>
    <t>1. Položka obsahuje: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dopravu dlouhých kolejnicových pasů na místo určení  
 – následnou výměnu inventárních kolejnic dlouhými kolejnicovými pasy pomocí vhodného zařízení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montáž pražcových kotev  
 – následnou úpravu směrového a výškového uspořádání koleje  
3. Způsob měření:  
Měří se délka koleje ve smyslu ČSN 73 6360, tj. v ose koleje</t>
  </si>
  <si>
    <t>525362</t>
  </si>
  <si>
    <t>KOLEJ 60 E2 REGENEROVANÁ, ROZD. ""U"", BEZSTYKOVÁ, PR. BET. BEZPODKLADNICOVÝ UŽITÝ, UP. PRUŽNÉ</t>
  </si>
  <si>
    <t>Kolej č. 1 a 2 v místě úpravy kabelovodu, zpětná vložení KP 
2*10=20,00000</t>
  </si>
  <si>
    <t>1. Položka obsahuje:  
 – ověření kvality vyzískaných materiálů s případnou regenerací do předpisového stavu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montáž pražcových kotev  
 – následnou úpravu směrového a výškového uspořádání koleje  
3. Způsob měření:  
Měří se délka koleje ve smyslu ČSN 73 6360, tj. v ose koleje</t>
  </si>
  <si>
    <t>52A362</t>
  </si>
  <si>
    <t>KOLEJ 49 E1 REGENEROVANÁ, ROZD. ""U"", BEZSTYKOVÁ, PR. BET. BEZPODKLADNICOVÝ UŽITÝ, UP. PRUŽNÉ</t>
  </si>
  <si>
    <t>Kolej č. 5 a 6 v místě úpravy kabelovodu, zpětná vložení KP 
2*10=20,00000</t>
  </si>
  <si>
    <t>1. Položka obsahuje:  
 – ověření kvality vyzískaných materiálů s případnou regenerací do předpisového stavu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montáž pražcových kotev  
 – následnou úpravu směrového a výškového uspořádání koleje  
3. Způsob měření:  
Měří se délka koleje ve smyslu ČSN 73 6360, tj. v ose koleje.</t>
  </si>
  <si>
    <t>52D241</t>
  </si>
  <si>
    <t>KOLEJ R 65 REGENEROVANÁ, ROZD. ""D"", BEZSTYKOVÁ, PR. BET. PODKLADNICOVÝ UŽITÝ, UP. TUHÉ</t>
  </si>
  <si>
    <t>Kolej č. 3 a 4 v místě úpravy kabelovodu, zpětná vložení KP 
2*10=20,00000</t>
  </si>
  <si>
    <t>543231</t>
  </si>
  <si>
    <t>VÝMĚNA JEDNOTLIVÉHO PRAŽCE BETONOVÉHO PODKLADNICOVÉHO, UPEVNĚNÍ TUHÉ</t>
  </si>
  <si>
    <t>(519,196+498,048)/0,611*0,05=83,24419 
84-83,24419=0,75581</t>
  </si>
  <si>
    <t>1. Položka obsahuje:  
 – dodávku a uložení vyměňovaného materiálu, ať nového, regenerovaného nebo vyzískaného  
 – doplnění podložek, spojkových šroubů, svěrkových šroubů, matic a dvojitých pružných kroužků apod.  
 – naložení a odvoz demontovaného materiálu do skladu nebo na likvidaci  
 – příplatky za ztížené podmínky při práci v koleji, např. překážky po stranách koleje, práci v tunelu ap.  
2. Položka neobsahuje:  
 – poplatek za likvidaci odpadů (nacení se dle SSD 0)  
3. Způsob měření:  
Udává se počet kusů kompletní konstrukce nebo práce.</t>
  </si>
  <si>
    <t>543411</t>
  </si>
  <si>
    <t>VÝMĚNA UPEVNĚNÍ (ŠROUBŮ, SPON, SVĚREK, KROUŽKŮ) TUHÉHO</t>
  </si>
  <si>
    <t>PÁR</t>
  </si>
  <si>
    <t>(519,196+498,048)/0,611=1664,88380 
1665-1664,88380=0,11620</t>
  </si>
  <si>
    <t>1. Položka obsahuje:  
 – dodávku a uložení vyměňovaného materiálu, ať nového, regenerovaného nebo vyzískaného  
 – případné doplnění ostatního drobného kolejiva  
 – naložení a odvoz demontovaného materiálu do skladu nebo na likvidaci  
 – příplatky za ztížené podmínky při práci v koleji, např. překážky po stranách koleje, práci v tunelu ap.  
2. Položka neobsahuje:  
 X  
3. Způsob měření:  
Udává se vždy pár, tj. po dvou kusech úložných ploch kolejnice na každém pražci.</t>
  </si>
  <si>
    <t>543430</t>
  </si>
  <si>
    <t>VÝMĚNA PODLOŽEK POD KOLEJNICEMI</t>
  </si>
  <si>
    <t>1. Položka obsahuje:  
 – dodávku a uložení vyměňovaného materiálu, ať nového, regenerovaného nebo vyzískaného  
 – případné doplnění ostatního drobného kolejiva  
 – naložení a odvoz demontovaného materiálu do skladu nebo na likvidaci  
 – příplatky za ztížené podmínky při práci v koleji, např. překážky po stranách koleje, práci v tunelu ap.  
2. Položka neobsahuje:  
 – poplatek za likvidaci odpadů (nacení se dle SSD 0)  
3. Způsob měření:  
Udává se vždy pár, tj. po dvou kusech úložných ploch kolejnice na každém pražci.</t>
  </si>
  <si>
    <t>545111</t>
  </si>
  <si>
    <t>SVAR KOLEJNIC (STEJNÉHO TVARU) 60 E2, R 65 JEDNOTLIVĚ</t>
  </si>
  <si>
    <t>V místě nově budovaného podchodu 
4*6=24,00000 
V místě kabelovodu 
6*4=24,00000</t>
  </si>
  <si>
    <t>Jednotlivým svarem se rozumí svar, který splňuje některé z následujících kriterií:  
–  počet svarů v jednom objektu je menší než 20 ks  
–  při vevařování lepených izolovaných styků a dilatačních zařízení do kolejí  
–  závěrný svar při zřizování bezstykové koleje ve smyslu předpisu S3/2  
Svar, který nesplňuje ani jedno z výše uvedených kriterií, je svar průběžný  
1. Položka obsahuje:  
 – úpravu koleje nebo výhybky, tj. povolení upevňovadel do vzdálenosti předepsané předpisem S3/2, jejich případná ojedinělá výměna, úprava dilatačních spar, vyrovnání kolejnic výškové a směrové, podbití stykových pražců, demontáž spojek a jejich odvoz na určené místo nebo do šrotu, případné obroušení nutných ploch apod., tak, aby mohl být vyhotoven svar, utažení upevňovadel  
–  úpravu kolejového lože pro nasazení formy, zpětnou úprava do profilu  
 – svaření kolejnic nebo části výhybek, opracování a obroušení svaru  
 – úprava koleje nebo výhybkové konstrukce do stavu před svařováním  
 – příplatky za ztížené podmínky při práci v koleji, např. překážky po stranách koleje, práci v tunelu ap.  
2. Položka neobsahuje:  
 – případné řezání koleje  
3. Způsob měření:  
Udává se počet kusů kompletní konstrukce nebo práce.</t>
  </si>
  <si>
    <t>965112</t>
  </si>
  <si>
    <t>DEMONTÁŽ KOLEJE NA BETONOVÝCH PRAŽCÍCH DO KOLEJOVÝCH POLÍ S ODVOZEM NA MONTÁŽNÍ ZÁKLADNU BEZ NÁSLEDNÉHO ROZEBRÁNÍ</t>
  </si>
  <si>
    <t>V místě úpravy kabelovodu 
6*10=60,00000</t>
  </si>
  <si>
    <t>1. Položka obsahuje:  
 – uvolnění kolejového roštu z kolejového lože  
 – odstranění kolejnicových propojek, uzemnění a jiného vybavení  
 – případné rozřezání kolejového roštu  
 – úplné rozebrání koleje v místě demontáže do kolejových polí a jejich hrubé očištění  
 – naložení vybouraného materiálu na dopravní prostředek  
 – odvoz kolejových polí z místa demontáže na montážní základnu  
 – příplatky za ztížené podmínky při práci v kolejišti, např. za překážky na straně koleje apod.  
2. Položka neobsahuje:  
 – rozebrání kolejových polí na montážní základně do součástí  
3. Způsob měření:  
Měří se délka koleje ve smyslu ČSN 73 6360, tj. v ose koleje.</t>
  </si>
  <si>
    <t>512560</t>
  </si>
  <si>
    <t>KOLEJOVÉ LOŽE - ZŘÍZENÍ Z KAMENIVA HRUBÉHO RECYKLOVANÉHO</t>
  </si>
  <si>
    <t>využití recyklátu (štěrk)</t>
  </si>
  <si>
    <t>50% z 1287,0</t>
  </si>
  <si>
    <t>543412</t>
  </si>
  <si>
    <t>VÝMĚNA UPEVNĚNÍ (ŠROUBŮ, SPON, SVĚREK, KROUŽKŮ) PRUŽNÉHO</t>
  </si>
  <si>
    <t>SKL12 (k.č.3,4,5)</t>
  </si>
  <si>
    <t>(3*10)/0,611=49,09983</t>
  </si>
  <si>
    <t>1. Položka obsahuje:  
 – dodávku a uložení vyměňovaného materiálu, ať nového, regenerovaného nebo vyzískaného  
 – případné doplnění ostatního drobného kolejiva  
 – naložení a odvoz demontovaného materiálu do skladu nebo na likvidaci  
 – příplatky za ztížené podmínky při práci v koleji, např. překážky po stranách koleje, práci v tunelu ap.  
2. Položka neobsahuje:  
 X  
3. Způsob měření:</t>
  </si>
  <si>
    <t>Ostatní konstrukce a práce</t>
  </si>
  <si>
    <t>925100R</t>
  </si>
  <si>
    <t>DRÁŽNÍ STEZKY Z DRCENÉHO KAMENIVA - výplň</t>
  </si>
  <si>
    <t>využití recyklátu</t>
  </si>
  <si>
    <t>2*248*0,18+4*40*0,18=118,08000 [A] 
V místě úpravy kabelovodu 
6*10*0,18=10,80000 
Celkem = 128,88</t>
  </si>
  <si>
    <t>1. Položka obsahuje:        
 – kompletní provedení konstrukce s dodáním materiálu        
 – urovnání povrchu do předepsaného tvaru, případně i ruční hutnění a výplň nerovností a prohlubní        
 – zhutnění na předepsanou míru bez ohledu na způsob provádění        
 – příplatky za ztížené podmínky vyskytující se při zřízení drážních stezek, např. za překážky na straně koleje ap.        
2. Položka neobsahuje:        
 – výplň pod drážní stezkou mezi kolejovým ložem sousedních kolejí, nacení se položkami ve sd 51        
3. Způsob měření:        
Měří se horní pochozí plocha bez ohledu na tvar dosypávek pod drážní stezkou.</t>
  </si>
  <si>
    <t>925110R</t>
  </si>
  <si>
    <t>DRÁŽNÍ STEZKY Z DRTI TL. DO 50 MM</t>
  </si>
  <si>
    <t>2*248*0,9+4*40*0,9=590,40000 [A] 
V místě úpravy kabelovodu 
6*10*0,9=54,00000 
644,4* 0,05=32,22 m3</t>
  </si>
  <si>
    <t>965010</t>
  </si>
  <si>
    <t>ODSTRANĚNÍ KOLEJOVÉHO LOŽE A DRÁŽNÍCH STEZEK</t>
  </si>
  <si>
    <t>655*1,8=1179,00000[A] 
V místě úpravy kabelovodu 
6*10*1,8=108,00000</t>
  </si>
  <si>
    <t>1. Položka obsahuje:        
 – odstranění kolejového lože ručně nebo mechanizací, a to po nebo bez sejmutí kolejového roštu        
 – příplatky za ztížené podmínky při práci v kolejišti, např. za překážky na straně koleje apod.        
 – naložení vybouraného materiálu na dopravní prostředek        
2. Položka neobsahuje:        
 – odvoz vybouraného materiálu do skladu nebo na likvidaci        
 – poplatky za likvidaci odpadů, nacení se položkami ze ssd 0        
3. Způsob měření:        
Měří se metry krychlové odtěženého kolejového lože v ulehlém (původním) stavu.</t>
  </si>
  <si>
    <t>965113</t>
  </si>
  <si>
    <t>DEMONTÁŽ KOLEJE NA BETONOVÝCH PRAŽCÍCH DO KOLEJOVÝCH POLÍ S ODVOZEM NA MONTÁŽNÍ ZÁKLADNU S NÁSLEDNÝM ROZEBRÁNÍM</t>
  </si>
  <si>
    <t>247+248+4*40=655,000 [A]</t>
  </si>
  <si>
    <t>1. Položka obsahuje:        
 – uvolnění kolejového roštu z kolejového lože        
 – odstranění kolejnicových propojek, uzemnění a jiného vybavení        
 – případné rozřezání kolejového roštu        
 – úplné rozebrání koleje v místě demontáže do kolejových polí a jejich hrubé očištění        
 – naložení vybouraného materiálu na dopravní prostředek        
 – odvoz kolejových polí z místa demontáže na montážní základnu        
 – rozebrání kolejových polí na montážní základně do součástí        
 – příplatky za ztížené podmínky při práci v kolejišti, např. za překážky na straně koleje apod.         
 2. Položka neobsahuje:        
 – odvoz nevyhovujícího materiálu na likvidaci        
 – poplatky za likvidaci odpadů, nacení se položkami ze ssd 0        
3. Způsob měření:        
Měří se délka koleje ve smyslu ČSN 73 6360, tj. v ose koleje.</t>
  </si>
  <si>
    <t>R965311</t>
  </si>
  <si>
    <t>DEMONTÁŽ A ZPĚTNÁ MONTÁŽ SLUŽEBNÍHO PŘECHODU</t>
  </si>
  <si>
    <t>KS</t>
  </si>
  <si>
    <t>1. Položka obsahuje:        
 – uvolnění přechodu z kolejového roštu                  
 – naložení přechodu na dopravní prostředek        
 – odvoz přechodových dílů z místa demontáže na montážní základnu        
 – smontování přechodu v kolejovém roštu                  
 – naložení přechodu na dopravní prostředek        
 – odvoz přechodových dílů na místo opětovné montáže             
 – příplatky za ztížené podmínky při práci v kolejišti, např. za překážky na straně koleje apod.         
 2. Položka neobsahuje:        
 – odvoz nevyhovujícího materiálu na likvidaci        
 – poplatky za likvidaci odpadů, nacení se položkami ze ssd 0        
 – poplatky výměnu poškozeného dílu či součástí</t>
  </si>
  <si>
    <t>R922101</t>
  </si>
  <si>
    <t>ZARÁŽEDLO PRAŽCOVÉ - MONTÁŽ A DEMONTÁŽ</t>
  </si>
  <si>
    <t>1. Položka obsahuje:  
 – dodávku a osazení pražce a upevňovacího materiálu  
 – veškeré práce v kolejovém loži  
 – dodání a osazení návěsti včetně případného sloupku se základem nebo jiné podpůrné konstrukce  
 – příplatky za ztížené podmínky vyskytující se při zřízení zarážedla, např. za překážky na straně koleje ap.  
- demontáž pražce a upevňovacího materiálu  
2. Položka neobsahuje:  
 X  
3. Způsob měření:  
Udává se počet kusů kompletní konstrukce nebo práce.</t>
  </si>
  <si>
    <t>965023</t>
  </si>
  <si>
    <t>ODSTRANĚNÍ KOLEJOVÉHO LOŽE A DRÁŽNÍCH STEZEK - ODVOZ NA RECYKLACI</t>
  </si>
  <si>
    <t>M3KM</t>
  </si>
  <si>
    <t>1287*15=19305,000 [A]</t>
  </si>
  <si>
    <t>1. Položka obsahuje:  
 – odvoz jakýmkoliv dopravním prostředkem a složení  
 – případné překládky na trase  
2. Položka neobsahuje:  
 – naložení vybouraného materiálu na dopravní prostředek (je zahrnuto ve zdrojové položce)  
 – poplatky za likvidaci odpadů, nacení se položkami ze ssd 0  
3. Způsob měření:  
Výměra je součtem součinů metrů krychlových vytěženého v rostlém (původním) stavu nebo vybouraného materiálu a jednotlivých vzdáleností v kilometrech.</t>
  </si>
  <si>
    <t>LIKVIDACE ODPADŮ NEKONTAMINOVANÝCH - 17 05 08  ŠTĚRK Z KOLEJIŠTĚ (10% z celkového objemu), včetně dopravy</t>
  </si>
  <si>
    <t>1287*1,8=(2316,60000/100)*10=231,66</t>
  </si>
  <si>
    <t>betonové pražce    
655/0,6*0,26=283,833 [A]</t>
  </si>
  <si>
    <t>655/0,6*2*0,00009=0,197 [A]</t>
  </si>
  <si>
    <t>655/0,6*2*0,000193=0,421 [A]</t>
  </si>
  <si>
    <t>50% z výměny jednotlivých pražců v kolejích č. 3 a 4 
84*0,5*0,08=3,36000</t>
  </si>
  <si>
    <t xml:space="preserve">  SO 10-10.2</t>
  </si>
  <si>
    <t>SO 10-10.2</t>
  </si>
  <si>
    <t>542312</t>
  </si>
  <si>
    <t>NÁSLEDNÁ ÚPRAVA SMĚROVÉHO A VÝŠKOVÉHO USPOŘÁDÁNÍ KOLEJE - PRAŽCE BETONOVÉ</t>
  </si>
  <si>
    <t>1: 1113; dle VK/3.1-3.8   
(4*40)+247+248=655(A)</t>
  </si>
  <si>
    <t>E.1.1.2</t>
  </si>
  <si>
    <t>Železniční spodek</t>
  </si>
  <si>
    <t xml:space="preserve">  SO 10-11</t>
  </si>
  <si>
    <t>SO 10-11</t>
  </si>
  <si>
    <t>122736</t>
  </si>
  <si>
    <t>ODKOPÁVKY A PROKOPÁVKY OBECNÉ TŘ. I, ODVOZ DO 12KM</t>
  </si>
  <si>
    <t>2*(77+170)*5,0*0,2=494,00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</si>
  <si>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</si>
  <si>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17581</t>
  </si>
  <si>
    <t>OBSYP POTRUBÍ A OBJEKTŮ Z NAKUPOVANÝCH MATERIÁLŮ - drcené kamenivo</t>
  </si>
  <si>
    <t>560*0,3=168 [A]    
73,351*0,3=22,005[B]    
Celkem: A+B=190,005 [C]</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</si>
  <si>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</si>
  <si>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18110</t>
  </si>
  <si>
    <t>ÚPRAVA PLÁNĚ SE ZHUTNĚNÍM V HORNINĚ TŘ. I</t>
  </si>
  <si>
    <t>1829,701+1119=2 948,701 [A]</t>
  </si>
  <si>
    <t>položka zahrnuje úpravu pláně včetně vyrovnání výškových rozdílů. Míru zhutnění určuje projekt.</t>
  </si>
  <si>
    <t>501101</t>
  </si>
  <si>
    <t>ZŘÍZENÍ KONSTRUKČNÍ VRSTVY TĚLESA ŽELEZNIČNÍHO SPODKU ZE ŠTĚRKODRTI NOVÉ</t>
  </si>
  <si>
    <t>(2*77*5+2*170*3,6)*0,2+(1,111*4*40)=575,76 [A]</t>
  </si>
  <si>
    <t>1. Položka obsahuje:        
 – nákup a dodání štěrkodrtě v požadované kvalitě podle zadávací dokumentace        
 – očištění podkladu, případně zřízení spojovací vrstvy        
 – uložení štěrkodrtě dle předepsaného technologického předpisu        
 – zřízení podkladní nebo konstrukční vrstvy ze štěrkodrtě bez rozlišení šířky, pokládání vrstvy po etapách, případně dílčích vrstvách, včetně pracovních spar a spojů        
 – hutnění na předepsanou míru hutnění        
 – průkazní zkoušky, kontrolní zkoušky a kontrolní měření        
 – úpravu napojení, ukončení a těsnění podél odvodňovacích zařízení, vpustí, šachet apod.        
 – těsnění, tmelení a výplň spar a otvorů        
 – ošetření úložiště po celou dobu práce v něm vč. klimatických opatření        
 – ztížení v okolí inženýrských vedení, konstrukcí a objektů a jejich dočasné zajištění        
 – ztížení provádění včetně hutnění ve ztížených podmínkách a stísněných prostorech        
 – úpravu povrchu vrstvy        
2. Položka neobsahuje:        
 X        
3. Způsob měření:        
Měří se metr krychlový.</t>
  </si>
  <si>
    <t>502941</t>
  </si>
  <si>
    <t>ZŘÍZENÍ KONSTRUKČNÍ VRSTVY TĚLESA ŽELEZNIČNÍHO SPODKU Z GEOTEXTILIE</t>
  </si>
  <si>
    <t>2*77*5+2*170*3,6+(5,5*4*40)=2874,000 [A]</t>
  </si>
  <si>
    <t>1. Položka obsahuje:        
 – nákup a dodání geosyntetika v požadované kvalitě        
 – očištění a urovnání podkladu        
 – uložení geosyntetika dle předepsaného technologického předpisu        
 – zřízení konstrukční vrstvy z geosyntetika bez rozlišení šířky, pokládání vrstvy po etapách, včetně pracovních spar a spojů        
 – průkazní zkoušky, kontrolní zkoušky a kontrolní měření        
 – úpravu napojení, ukončení a těsnění podél trativodů, vpustí, šachet a pod.        
 – úpravu povrchu vrstvy        
2. Položka neobsahuje:        
 X        
3. Způsob měření:        
Měří se metr čtverečný projektované nebo skutečné plochy, přičemž do výměry je již zahrnuto ztratné, přesahy, prořezy.</t>
  </si>
  <si>
    <t>502942</t>
  </si>
  <si>
    <t>ZŘÍZENÍ KONSTRUKČNÍ VRSTVY TĚLESA ŽELEZNIČNÍHO SPODKU Z GEOMŘÍŽKY</t>
  </si>
  <si>
    <t>Potrubí</t>
  </si>
  <si>
    <t>87433R</t>
  </si>
  <si>
    <t>POTRUBÍ Z TRUB PLASTOVÝCH ODPADNÍCH DN DO 150MM - poloděrovaný</t>
  </si>
  <si>
    <t>2*170+220=560,000 [A]</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</si>
  <si>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zkoušky vodotěsnosti a televizní prohlídku</t>
  </si>
  <si>
    <t>87434</t>
  </si>
  <si>
    <t>POTRUBÍ Z TRUB PLASTOVÝCH ODPADNÍCH DN DO 200MM - svodné potrubí</t>
  </si>
  <si>
    <t>16,155+20,750+21,046+15,4=73,351 [A]</t>
  </si>
  <si>
    <t>89413</t>
  </si>
  <si>
    <t>ŠACHTY KANALIZAČNÍ Z BETON DÍLCŮ NA POTRUBÍ DN DO 200MM</t>
  </si>
  <si>
    <t>položka zahrnuje:       
- poklopy s rámem, mříže s rámem, stupadla, žebříky, stropy z bet. dílců a pod.       
- předepsané betonové skruže, prefabrikované nebo monolitické betonové dno a není-li uvedeno jinak i podkladní vrstvu (z kameniva nebo betonu).       
-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předepsané podkladní konstrukce</t>
  </si>
  <si>
    <t>895811</t>
  </si>
  <si>
    <t>DRENÁŽNÍ ŠACHTICE NORMÁLNÍ Z PLAST DÍLCŮ ŠN 40</t>
  </si>
  <si>
    <t>16+4=20,000 [A]</t>
  </si>
  <si>
    <t>položka zahrnuje:       
- poklopy s rámem z předepsaného materiálu a tvaru       
- předepsané plastové skruže, dno a není-li uvedeno jinak i podkladní vrstvu (z kameniva nebo betonu).       
- výplň, těsnění a tmelení spár a spojů,       
- očištění a ošetření úložných ploch,       
- předepsané podkladní konstrukce</t>
  </si>
  <si>
    <t>895812</t>
  </si>
  <si>
    <t>DRENÁŽNÍ ŠACHTICE NORMÁLNÍ Z PLAST DÍLCŮ ŠN 80</t>
  </si>
  <si>
    <t>89952</t>
  </si>
  <si>
    <t>OBETONOVÁNÍ POTRUBÍ Z PROSTÉHO BETONU - podbetonování</t>
  </si>
  <si>
    <t>560*0,05=28,000 [A]</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</si>
  <si>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</si>
  <si>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899525</t>
  </si>
  <si>
    <t>OBETONOVÁNÍ POTRUBÍ Z PROSTÉHO BETONU DO C16/20</t>
  </si>
  <si>
    <t>obetonování svodného potrubí    
73,351*0,22=16,0 [A]</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</si>
  <si>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</si>
  <si>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969234</t>
  </si>
  <si>
    <t>VYBOURÁNÍ POTRUBÍ DN DO 200MM KANALIZAČ</t>
  </si>
  <si>
    <t>u nástupiště č.3 vybourání stávajícího trativodu</t>
  </si>
  <si>
    <t>- položka zahrnuje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položka zahrnuje veškeré další práce plynoucí z technologického předpisu a z platných předpisů</t>
  </si>
  <si>
    <t>159,3*1,6=254,880 [A]</t>
  </si>
  <si>
    <t>vybourání stávajícího trativodu u nást. č. 3    
6,514+23,782=30,296 [A]</t>
  </si>
  <si>
    <t>E.1.2</t>
  </si>
  <si>
    <t>Nástupiště</t>
  </si>
  <si>
    <t xml:space="preserve">  SO 10-20</t>
  </si>
  <si>
    <t>Nástupiště č. 1</t>
  </si>
  <si>
    <t>SO 10-20</t>
  </si>
  <si>
    <t>11337R</t>
  </si>
  <si>
    <t>ODSTRANĚNÍ PODKLADU ZPEVNĚNÝCH PLOCH Z DLAŽEBNÍCH KOSTEK</t>
  </si>
  <si>
    <t>viz.VK pol.4 - povrch, demolice stávajícího nástupiště</t>
  </si>
  <si>
    <t>1738,85*0,10 = 173,885</t>
  </si>
  <si>
    <t>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</si>
  <si>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11335R</t>
  </si>
  <si>
    <t>ODSTRANĚNÍ PODKLADU ZPEVNĚNÝCH PLOCH Z BETONU</t>
  </si>
  <si>
    <t>viz VK pol.5 - beton pod dlažbou, demolice stáv.nástupiště</t>
  </si>
  <si>
    <t>1738,85*0,05 = 86,942</t>
  </si>
  <si>
    <t>11332R</t>
  </si>
  <si>
    <t>ODSTRANĚNÍ PODKLADŮ ZPEVNĚNÝCH PLOCH Z KAMENIVA NESTMELENÉHO</t>
  </si>
  <si>
    <t>viz VK pol.7 - štěrkové lože, demolice stávajícího nástupiště</t>
  </si>
  <si>
    <t>1738,850*0,20 = 247,77</t>
  </si>
  <si>
    <t>12373R</t>
  </si>
  <si>
    <t>ODKOP PRO SPOD STAVBU SILNIC A ŽELEZNIC TŘ. I, ODVOZ DO 4KM</t>
  </si>
  <si>
    <t>viz VK pol. 9 - výkop pro nové nástupiště, odměřeno z programu</t>
  </si>
  <si>
    <t>465.56</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</si>
  <si>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</si>
  <si>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18090</t>
  </si>
  <si>
    <t>VŠEOBECNÉ ÚPRAVY OSTATNÍCH PLOCH</t>
  </si>
  <si>
    <t>viz VK pol.11 - úprava po vybourání stáv.nástupiště</t>
  </si>
  <si>
    <t>1738.85</t>
  </si>
  <si>
    <t>Všeobecné úpravy musí zahrnovat úpravu území po uskutečnění stavby, tak jak je požadováno v zadávací dokumentaci s výjimkou těch prací, pro které jsou uvedeny samostatné položky.</t>
  </si>
  <si>
    <t>viz VK pol. 12 - zhutnění pod nové nástupiště, rampu a chodník</t>
  </si>
  <si>
    <t>1370.661</t>
  </si>
  <si>
    <t>Konstrukce</t>
  </si>
  <si>
    <t>17180</t>
  </si>
  <si>
    <t>ULOŽENÍ SYPANINY DO NÁSYPŮ Z NAKUPOVANÝCH MATERIÁLŮ</t>
  </si>
  <si>
    <t>viz VK pol.13 - málopropustný, hutněný, nenamrzavý materiál -  nástupiště, rampa, chodník</t>
  </si>
  <si>
    <t>871.379-pol.101 = 447,911</t>
  </si>
  <si>
    <t>položka zahrnuje:      
- kompletní provedení zemní konstrukce (násypového tělesa včetně aktivní zóny)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</si>
  <si>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17180R</t>
  </si>
  <si>
    <t>ULOŽENÍ SYPANINY DO NÁSYPŮ Z RECYKLÁTU</t>
  </si>
  <si>
    <t>materiál z recyklátu</t>
  </si>
  <si>
    <t>80% z 280,148 m3 = 224.118 + 199,35 (zbytek z SO10-10.1)</t>
  </si>
  <si>
    <t>položka zahrnuje:      
- kompletní provedení zemní konstrukce (násypového tělesa včetně aktivní zóny)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</si>
  <si>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Svislé konstrukce</t>
  </si>
  <si>
    <t>31131A</t>
  </si>
  <si>
    <t>ZDI A STĚNY PODP A VOL Z PROST BET DO C20/25</t>
  </si>
  <si>
    <t>viz VK pol. 14 - dobetonávka u zarážedla</t>
  </si>
  <si>
    <t>0.45</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</si>
  <si>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</si>
  <si>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Vodorovné konstrukce</t>
  </si>
  <si>
    <t>45145</t>
  </si>
  <si>
    <t>PODKL A VÝPLŇ VRSTVY Z MALTY CEMENTOVÉ</t>
  </si>
  <si>
    <t>viz VK pol.15 - lože pod nástup.prefabrikáty</t>
  </si>
  <si>
    <t>2.535</t>
  </si>
  <si>
    <t>Položka zahrnuje veškerý materiál, výrobky a polotovary, včetně mimostaveništní a vnitrostaveništní dopravy (rovněž přesuny), včetně naložení a složení, případně s uložením.</t>
  </si>
  <si>
    <t>45131A</t>
  </si>
  <si>
    <t>PODKLADNÍ A VÝPLŇOVÉ VRSTVY Z PROSTÉHO BETONU C20/25</t>
  </si>
  <si>
    <t>viz VK pol. 16 - pod nástupištní prefabrikáty typové a atyp</t>
  </si>
  <si>
    <t>45.827</t>
  </si>
  <si>
    <t>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</si>
  <si>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5825R</t>
  </si>
  <si>
    <t>DLÁŽDĚNÉ KRYTY Z BETONOVÝCH DLAŽDIC 1x1 M S FUNKCÍ VODÍCÍ LINIE DO LOŽE Z KAMENIVA</t>
  </si>
  <si>
    <t>viz VK pol.17 - betonová dlažba, hrana nástupiště</t>
  </si>
  <si>
    <t>234</t>
  </si>
  <si>
    <t>-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</si>
  <si>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582618</t>
  </si>
  <si>
    <t>KRYTY Z BETON DLAŽDIC SE ZÁMKEM ŠEDÝCH RELIÉF TL 80MM DO LOŽE Z KAM</t>
  </si>
  <si>
    <t>viz VK pol.18 - signální pás</t>
  </si>
  <si>
    <t>9.96</t>
  </si>
  <si>
    <t>58261B</t>
  </si>
  <si>
    <t>KRYTY Z BETON DLAŽDIC SE ZÁMKEM BAREV RELIÉF TL 80MM DO LOŽE Z KAM</t>
  </si>
  <si>
    <t>viz VK pol.19 - varovný pás před schodištěm</t>
  </si>
  <si>
    <t>1.2</t>
  </si>
  <si>
    <t>58261R</t>
  </si>
  <si>
    <t>KRYTY Z BETON DLAŽDIC SE ZÁMKEM ZDRSNĚNÝCH ŠEDÝCH TL 80MM DO LOŽE Z KAM</t>
  </si>
  <si>
    <t>viz VK pol.20 - zdrsněný pás před schodištěm</t>
  </si>
  <si>
    <t>0.9</t>
  </si>
  <si>
    <t>582612</t>
  </si>
  <si>
    <t>KRYTY Z BETON DLAŽDIC SE ZÁMKEM ŠEDÝCH TL 80MM DO LOŽE Z KAM</t>
  </si>
  <si>
    <t>viz VK pol.21 - dlažba nástupiště</t>
  </si>
  <si>
    <t>1093.393</t>
  </si>
  <si>
    <t>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</si>
  <si>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56334</t>
  </si>
  <si>
    <t>VOZOVKOVÉ VRSTVY ZE ŠTĚRKODRTI TL. DO 200MM</t>
  </si>
  <si>
    <t>viz VK pol.22 - podklad pod nástup.prefabrikáty a dlažbu</t>
  </si>
  <si>
    <t>1656.982</t>
  </si>
  <si>
    <t>- dodání kameniva předepsané kvality a zrnitosti       
- rozprostření a zhutnění vrstvy v předepsané tloušťce       
- zřízení vrstvy bez rozlišení šířky, pokládání vrstvy po etapách       
- nezahrnuje postřiky, nátěry</t>
  </si>
  <si>
    <t>PSV - Izolace proti vodě</t>
  </si>
  <si>
    <t>711111</t>
  </si>
  <si>
    <t>IZOLACE BĚŽNÝCH KONSTRUKCÍ PROTI ZEMNÍ VLHKOSTI ASFALTOVÝMI NÁTĚRY</t>
  </si>
  <si>
    <t>viz VK pol.23 - svislá spára nástup.prefabrikátů</t>
  </si>
  <si>
    <t>99.81</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</si>
  <si>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geotextilii</t>
  </si>
  <si>
    <t>711112</t>
  </si>
  <si>
    <t>IZOLACE BĚŽNÝCH KONSTRUKCÍ PROTI ZEMNÍ VLHKOSTI ASFALTOVÝMI PÁSY</t>
  </si>
  <si>
    <t>viz VK pol.24 - svislá spára nástup.prefabrikátů</t>
  </si>
  <si>
    <t>93541</t>
  </si>
  <si>
    <t>ŽLABY Z DÍLCŮ Z POLYMERBETONU SVĚTLÉ ŠÍŘKY DO 100MM VČETNĚ MŘÍŽÍ</t>
  </si>
  <si>
    <t>viz VK pol.25 - odvodńovací žlab DN100 u VB</t>
  </si>
  <si>
    <t>59.6</t>
  </si>
  <si>
    <t>položka zahrnuje:       
-dodávku a uložení dílců žlabu z předepsaného materiálu předepsaných rozměrů včetně mříže       
- spárování, úpravy vtoku a výtoku       
- nezahrnuje nutné zemní práce, předepsané lože, obetonování       
- měří se v metrech běžných délky osy žlabu, odečítají se čistící kusy a vpustě</t>
  </si>
  <si>
    <t>87427</t>
  </si>
  <si>
    <t>POTRUBÍ Z TRUB PLASTOVÝCH ODPADNÍCH DN DO 100MM</t>
  </si>
  <si>
    <t>viz VK pol.26 - svodné potrubí od žlabu na terén</t>
  </si>
  <si>
    <t>1.5</t>
  </si>
  <si>
    <t>26144R</t>
  </si>
  <si>
    <t>JÁDROVÉ VRTY DIAMANTOVÝMI KORUNKAMI DO ŽELEZOBETONU, BETONU, DLAŽEB, KAMENE D DO 200MM</t>
  </si>
  <si>
    <t>viz VK pol.27 - pro svodné potrubí</t>
  </si>
  <si>
    <t>0.25</t>
  </si>
  <si>
    <t>položka zahrnuje:  náklady na zaměření, ukotvení vrtacího stroje nebo přístroje,vrtání, opotřebení diamantových vrtacích korunek a spotřebu vody</t>
  </si>
  <si>
    <t>Ostatní kontsrukce a práce</t>
  </si>
  <si>
    <t>93542</t>
  </si>
  <si>
    <t>ZÁBRADLÍ MOSTNÍ SE SVISLOU VÝPLNÍ - DODÁVKA A MONTÁŽ</t>
  </si>
  <si>
    <t>viz VK pol.28</t>
  </si>
  <si>
    <t>17.255</t>
  </si>
  <si>
    <t>položka zahrnuje:      
dodání zábradlí včetně předepsané povrchové úpravy      
kotvení sloupků, t.j. kotevní desky, šrouby z nerez oceli, vrty a zálivku, pokud zadávací dokumentace nestanoví jinak      
případné nivelační hmoty pod kotevní desky</t>
  </si>
  <si>
    <t>917212</t>
  </si>
  <si>
    <t>ZÁHONOVÉ OBRUBY Z BETONOVÝCH OBRUBNÍKŮ ŠÍŘ 80MM</t>
  </si>
  <si>
    <t>viz VK pol.29</t>
  </si>
  <si>
    <t>17.1</t>
  </si>
  <si>
    <t>Položka zahrnuje:       
dodání a pokládku betonových obrubníků o rozměrech předepsaných zadávací dokumentací       
betonové lože i boční betonovou opěrku.</t>
  </si>
  <si>
    <t>Doplňující konstrukce a práce na železnici</t>
  </si>
  <si>
    <t>924420</t>
  </si>
  <si>
    <t>NÁSTUPIŠTĚ L (H) BEZ KONZOLOVÝCH DESEK</t>
  </si>
  <si>
    <t>viz VK pol. 30</t>
  </si>
  <si>
    <t>226</t>
  </si>
  <si>
    <t>1.1. Položka obsahuje:      
 – dodávku veškerých prvků a částí daného typu nástupiště dle odpovídajících vzorových listů a TKP      
 – zřízení nástupiště typu L nebo H na požadovanou osovou vzdálenost kolejí i výšku nástupní hrany nad TK      
 – slepá zakončení nástupiště      
 – příplatky za ztížené podmínky při práci v kolejišti, např. za překážky na straně koleje ap.      
2. Položka neobsahuje:      
 – zemní práce, tj. odkopávky, hloubení rýh, násypy, zásypy ad.      
 – náklady na zřízení zpevněné plochy nástupiště vyjma konzolových desek, např. ze zámkové dlažby, asfaltu ap. včetně konstrukčních vrstev      
 – jiná zakončení nástupiště, např. schůdky apod.      
 – zábradlí, osvětlení, přístřešky, mobiliář nástupiště, orientační a informační systém, kamerový systém, přístupové komunikace ap.      
3. Způsob měření:      
Měří se vždy délka nástupní hrany nástupiště podél přilehlé koleje v metrech délkových, a to i u oboustranných nástupišť.</t>
  </si>
  <si>
    <t>9244R1</t>
  </si>
  <si>
    <t>NÁSTUPIŠTĚ L (H) BEZ KONZOLOVÝCH DESEK - S NIŽŠÍM PROFILEM</t>
  </si>
  <si>
    <t>viz VK pol. 31 - nástupištní prefabrikáty v místě podchodu (v=1100mm)</t>
  </si>
  <si>
    <t>9244R2</t>
  </si>
  <si>
    <t>NÁSTUPIŠTĚ L (H) BEZ KONZOLOVÝCH DESEK - ATYPICKÉ NÁSTUP.BLOKY</t>
  </si>
  <si>
    <t>viz VK pol.32 - atypické prefabrikáty a doměrky</t>
  </si>
  <si>
    <t>1.53</t>
  </si>
  <si>
    <t>1. Položka obsahuje:       
 – dodávku veškerých prvků a částí daného typu nástupiště dle odpovídajících vzorových listů a TKP       
 – zřízení nástupiště typu L nebo H na požadovanou osovou vzdálenost kolejí i výšku nástupní hrany nad TK       
 – slepá zakončení nástupiště       
 – příplatky za ztížené podmínky při práci v kolejišti, např. za překážky na straně koleje ap.       
2. Položka neobsahuje:       
 – zemní práce, tj. odkopávky, hloubení rýh, násypy, zásypy ad.       
 – náklady na zřízení zpevněné plochy nástupiště vyjma konzolových desek, např. ze zámkové dlažby, asfaltu ap. včetně konstrukčních vrstev       
 – jiná zakončení nástupiště, např. schůdky apod.       
 – zábradlí, osvětlení, přístřešky, mobiliář nástupiště, orientační a informační systém, kamerový systém, přístupové komunikace ap.       
3. Způsob měření:       
Měří se vždy délka nástupní hrany nástupiště podél přilehlé koleje v metrech délkových, a to i u oboustranných nástupišť.</t>
  </si>
  <si>
    <t>9244R3</t>
  </si>
  <si>
    <t>NÁSTUPIŠTĚ L (H) BEZ KONZOLOVÝCH DESEK - ATYPICKÉ NÁSTUP.BLOKY - ROHOVÝ DÍL</t>
  </si>
  <si>
    <t>viz VK pol.33</t>
  </si>
  <si>
    <t>9244R4</t>
  </si>
  <si>
    <t>NÁSTUPIŠTĚ L (H) BEZ KONZOLOVÝCH DESEK - ATYPICKÉ NÁSTUP.BLOKY PRO NÁJEZDOVOU RAMPU</t>
  </si>
  <si>
    <t>viz VK pol.34 - nástup.bloky se šikmou vrchní stranou</t>
  </si>
  <si>
    <t>936502</t>
  </si>
  <si>
    <t>DROBNÉ DOPLŇK KONSTR KOVOVÉ POZINK - TRNY, PATNÍ PLECHY</t>
  </si>
  <si>
    <t>KG</t>
  </si>
  <si>
    <t>viz VK pol.35 - kotvení nástup.prefabrikátů mimo nad podchodem</t>
  </si>
  <si>
    <t>212.206</t>
  </si>
  <si>
    <t>položka zahrnuje:       
- dílenská dokumentace, včetně technologického předpisu spojování       
- dodání  materiálu  v požadované kvalitě a výroba konstrukce i dílenská (včetně  pomůcek,  přípravků a prostředků pro výrobu) bez ohledu na náročnost a její hmotnost, dílenská montáž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jakákoliv doprava a manipulace dílců  a  montážních  sestav,  včetně  dopravy konstrukce z výrobny na stavbu       
- montáž konstrukce na staveništi, včetně montážních prostředků a pomůcek a zednických výpomocí       
- výplň, těsnění a tmelení spar a spojů       
- čištění konstrukce a odstranění všech vrubů (vrypy, otlačeniny a pod.)       
- všechny druhy ocelového kotvení       
- dílenskou přejímku a montážní prohlídku, včetně požadovaných dokladů       
- zřízení kotevních otvorů nebo jam, nejsou-li částí jiné konstrukce, jejich úpravy, očištění a ošetření       
- osazení kotvení nebo přímo částí konstrukce do podpůrné konstrukce nebo do zeminy       
- výplň kotevních otvorů  (příp.  podlití  patních  desek)  maltou,  betonem  nebo  jinou speciální hmotou, vyplnění jam zeminou       
- předepsanou protikorozní ochranu a nátěry konstrukcí       
- osazení měřících zařízení a úpravy pro ně       
- ochranná opatření před účinky bludných proudů</t>
  </si>
  <si>
    <t>924913</t>
  </si>
  <si>
    <t>NÁSTUPIŠTĚ - OPTICKÉ ZNAČENÍ NÁTĚREM ŠÍŘKY 0,15 M, ODSTÍN ŽLUTÁ 6200</t>
  </si>
  <si>
    <t>viz VK pol. 36-  optické značení desek a služebního schodiště</t>
  </si>
  <si>
    <t>246</t>
  </si>
  <si>
    <t>1. Položka obsahuje:       
 – příprava a očištění podkladu       
 – dodání a aplikace nátěrové hmoty       
2. Položka neobsahuje:       
 X       
3. Způsob měření:       
Měří se metr délkový.</t>
  </si>
  <si>
    <t>9375R</t>
  </si>
  <si>
    <t>MOBILIÁŘ - KOVOVÉ LAVIČKY</t>
  </si>
  <si>
    <t>viz VK pol. 37 - lavička jednostranná antivandal</t>
  </si>
  <si>
    <t>Položka zahrnuje:      
- montáž a osazení kompletního zařízení, předepsaného zadávací dokumentací      
- nezbytné zemní práce a základové konstrukce</t>
  </si>
  <si>
    <t>MOBILIÁŘ - KOVOVÉ KOŠE NA ODPADKY</t>
  </si>
  <si>
    <t>viz VK pol.38 - koš na odpadky s pevným beton.základem</t>
  </si>
  <si>
    <t>Bourání a demontáže</t>
  </si>
  <si>
    <t>965521</t>
  </si>
  <si>
    <t>ROZEBRÁNÍ NÁSTUPIŠTĚ TYPU SUDOP</t>
  </si>
  <si>
    <t>viz VK pol. 39 - demolice stávajícího nástupiště</t>
  </si>
  <si>
    <t>365.5</t>
  </si>
  <si>
    <t>. Položka obsahuje:      
 – rozebrání nástupiště do součástí včetně hrubého očištění      
 – naložení vybouraného materiálu na dopravní prostředek      
 – příplatky za ztížené podmínky při práci v kolejišti, např. za překážky na straně koleje apod.      
2. Položka neobsahuje:      
 – rozebrání krytu a podkladních vrstev zpevněných ploch vyjma nástupištních konzolových desek      
 – zemní práce      
 – odvoz vybouraného materiálu do skladu nebo na likvidaci      
 – poplatky za likvidaci odpadů, nacení se položkami ze ssd 0      
3. Způsob měření:      
Měří se vždy délka nástupní hrany nástupiště podél přilehlé koleje v metrech délkových, a to i u oboustranných nástupišť.</t>
  </si>
  <si>
    <t>94818</t>
  </si>
  <si>
    <t>DOČASNÉ KONSTRUKCE DŘEVĚNÉ VČET ODSTRAN</t>
  </si>
  <si>
    <t>dočasné zakrytí schodiště - viz Půdorys</t>
  </si>
  <si>
    <t>9,4*4*1 = 37,6</t>
  </si>
  <si>
    <t>Položka zahrnuje dovoz, montáž, údržbu, opotřebení (nájemné), demontáž, konzervaci, odvoz.</t>
  </si>
  <si>
    <t>465,56*1,800 = 838,008</t>
  </si>
  <si>
    <t>443,407+417,324+107,823 = 968,554</t>
  </si>
  <si>
    <t>504.267</t>
  </si>
  <si>
    <t xml:space="preserve">  SO 10-21</t>
  </si>
  <si>
    <t>Nástupiště č. 2</t>
  </si>
  <si>
    <t>SO 10-21</t>
  </si>
  <si>
    <t>2626,85*0,10 = 262,685</t>
  </si>
  <si>
    <t>viz VK pol.5 - beton pod dlažbou tl.50 mm, demolice stáv.nástupiště</t>
  </si>
  <si>
    <t>2629,85*0,05 = 131,242</t>
  </si>
  <si>
    <t>2629,85*0,20 = 525,37</t>
  </si>
  <si>
    <t>1013.20</t>
  </si>
  <si>
    <t>2629.85</t>
  </si>
  <si>
    <t>1713.883</t>
  </si>
  <si>
    <t>131736</t>
  </si>
  <si>
    <t>HLOUBENÍ JAM ZAPAŽ I NEPAŽ TŘ. I, ODVOZ DO 12KM</t>
  </si>
  <si>
    <t>základy pod konstrukci informačních tabulí</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</si>
  <si>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</si>
  <si>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1177.214 - pol. 101 = 838,255</t>
  </si>
  <si>
    <t>80% z 423,698 m3 = 338,959</t>
  </si>
  <si>
    <t>Základy</t>
  </si>
  <si>
    <t>viz VK pol. 14 - vyplnění výtahové šachty</t>
  </si>
  <si>
    <t>17.4</t>
  </si>
  <si>
    <t>27231A</t>
  </si>
  <si>
    <t>ZÁKLADY Z PROSTÉHO BETONU DO C20/25</t>
  </si>
  <si>
    <t>4.638</t>
  </si>
  <si>
    <t>84.107</t>
  </si>
  <si>
    <t>viz VK pol. 113 + 127 + 130, tabulka č.0</t>
  </si>
  <si>
    <t>76.31 - pod nástupištní prefabrikáty - C 20/25 - XF3   
1.38 + 0.14 = 1.52 - pod zídky - C 20/25 - XC1, XF3</t>
  </si>
  <si>
    <t>440</t>
  </si>
  <si>
    <t>6.724</t>
  </si>
  <si>
    <t>2.04</t>
  </si>
  <si>
    <t>1216.433</t>
  </si>
  <si>
    <t>2256.953</t>
  </si>
  <si>
    <t>189.45</t>
  </si>
  <si>
    <t>viz VK pol.25 - zábradlí městského typu v.1100 mm</t>
  </si>
  <si>
    <t>5.75</t>
  </si>
  <si>
    <t>9354R</t>
  </si>
  <si>
    <t>ZÁBRADLÍ MOSTNÍ SE SVISLOU VÝPLNÍ S BRANKOU - DODÁVKA A MONTÁŽ</t>
  </si>
  <si>
    <t>viz VK pol.26 - zábradlí městského typu v.1100 mm s brankou</t>
  </si>
  <si>
    <t>položka zahrnuje:      
dodání zábradlí včetně předepsané povrchové úpravy, kování branky,      
kotvení sloupků, t.j. kotevní desky, šrouby z nerez oceli, vrty a zálivku, pokud zadávací dokumentace nestanoví jinak      
případné nivelační hmoty pod kotevní desky</t>
  </si>
  <si>
    <t>viz VK pol.27</t>
  </si>
  <si>
    <t>50.11</t>
  </si>
  <si>
    <t>702231</t>
  </si>
  <si>
    <t>KABELOVÁ CHRÁNIČKA ZEMNÍ DĚLENÁ DN DO 100 MM</t>
  </si>
  <si>
    <t>chráničky pro informační tabule</t>
  </si>
  <si>
    <t>250</t>
  </si>
  <si>
    <t>1. Položka obsahuje:      
 – proražení otvoru zdivem o průřezu od 0,01 do 0,025m2      
 – úpravu a začištění omítky po montáži vedení      
 – pomocné mechanismy      
2. Položka neobsahuje:      
 – protipožární ucpávku      
3. Způsob měření:      
Udává se počet kusů kompletní konstrukce nebo práce.</t>
  </si>
  <si>
    <t>76799</t>
  </si>
  <si>
    <t>OSTATNÍ KOVOVÉ DOPLŇK KONSTRUKCE</t>
  </si>
  <si>
    <t>uzamykatelná klec pro uložení mobilní plošiny pro imobilní cestující</t>
  </si>
  <si>
    <t>0.8</t>
  </si>
  <si>
    <t>Položky doplňkových konstrukcí zahrnují vedle vlastních zámečnických výrobků i rámy, rošty, lišty, kování, podpěrné, závěsné, upevňovací prvky, spojovací a těsnící materiál, pomocný materiál, kompletní povrchovou úpravu, u doplňkových stavebních konstrukcí je zahrnuto drobné zasklení nebo jiná předepsaná výplň.</t>
  </si>
  <si>
    <t>viz VK pol. 28</t>
  </si>
  <si>
    <t>387</t>
  </si>
  <si>
    <t>viz VK pol. 29 - nástupištní prefabrikáty v místě podchodu a schodiště</t>
  </si>
  <si>
    <t>viz VK pol.30 - atypické prefabrikáty a doměrky</t>
  </si>
  <si>
    <t>4.77</t>
  </si>
  <si>
    <t>viz VK pol.31</t>
  </si>
  <si>
    <t>viz VK pol.32 - nástup.bloky se šikmou vrchní stranou</t>
  </si>
  <si>
    <t>viz VK pol.33 - kotvení nástup.prefabrikátů mimo nad podchodem</t>
  </si>
  <si>
    <t>367.356</t>
  </si>
  <si>
    <t>viz VK pol. 34-  optické značení desek a služebního schodiště</t>
  </si>
  <si>
    <t>450.51</t>
  </si>
  <si>
    <t>viz VK pol. 35 - lavička jednostranná antivandal</t>
  </si>
  <si>
    <t>viz VK pol.4 - koš na odpadky s pevným beton.základem</t>
  </si>
  <si>
    <t>viz VK pol. 37 - demolice stávajícího nástupiště</t>
  </si>
  <si>
    <t>353,00*2 = 706,00</t>
  </si>
  <si>
    <t>1013,20*1,800 = 1823,76</t>
  </si>
  <si>
    <t>670,612+631,164+208,270 = 1510,046</t>
  </si>
  <si>
    <t>762.657</t>
  </si>
  <si>
    <t xml:space="preserve">  SO 10-22</t>
  </si>
  <si>
    <t>Nástupiště č. 3</t>
  </si>
  <si>
    <t>SO 10-22</t>
  </si>
  <si>
    <t>2647,50*0,10 = 264,75</t>
  </si>
  <si>
    <t>2647,50*0,05 = 132,375</t>
  </si>
  <si>
    <t>2647,50*0,20 = 529,50</t>
  </si>
  <si>
    <t>viz VK pol. 9 - výkop pro nové nástupiště, odměřeno z programu a pro stabilizaci</t>
  </si>
  <si>
    <t>1213.37</t>
  </si>
  <si>
    <t>2647.5</t>
  </si>
  <si>
    <t>1746.6</t>
  </si>
  <si>
    <t>561555</t>
  </si>
  <si>
    <t>VRSTVA ZE ZEMINY TL. 250MM ZPEVNĚNÁ CEMENTEM 240KG/M3</t>
  </si>
  <si>
    <t>viz VK pol.13 - stabilizace u koleje č.3</t>
  </si>
  <si>
    <t>352</t>
  </si>
  <si>
    <t>- dodání cementu a přísady na bázi zeolitů a minerálů pro zlepšení hydratace cementu (v množství předepsaném recepturou)       
- zafrézování do vrstvy zeminy v předepsané tloušťce předepsaným technologickým postupem, tj. nejprve přísady do cca 2/3 finální hloubky vrstvy zeminy, poté poloviny celkové dávky cementu na neúplnou hloubku vrstvy zeminy a nakonec zbývající dávku cementu do finální hloubky       
- srovnání, zhutnění, zajištění optimální vlhkosti       
- zřízení vrstvy bez rozlišení šířky, pokládání vrstvy po etapách, včetně pracovních spar a spojů       
- úpravu napojení, ukončení       
- srovnání, zhutnění, zajištění optimální vlhkosti       
- nezahrnuje dodání zeminy a manipulaci s ní       
- nezahrnuje výškovou úpravu znaků (poklopy, mříže, krycí hrnce)</t>
  </si>
  <si>
    <t>viz VK pol.14 - málopropustný, hutněný, nenamrzavý materiál -  nástupiště, rampa, chodník</t>
  </si>
  <si>
    <t>1282.603 - pol. 101 = 941,37</t>
  </si>
  <si>
    <t>80% z 426,542 m3 = 341,233</t>
  </si>
  <si>
    <t>21262</t>
  </si>
  <si>
    <t>TRATIVODY KOMPLET Z TRUB Z PLAST HMOT DN DO 100MM</t>
  </si>
  <si>
    <t>viz VK pol.15+16+17 - trativod podél nástupště u kol.3</t>
  </si>
  <si>
    <t>220</t>
  </si>
  <si>
    <t>Položka platí pro kompletní konstrukce trativodů a zahrnuje zejména:       
- výkop rýhy předepsaného tvaru v dané třídě těžitelnosti, výplň, zásyp trativodu včetně dopravy, uložení přebytečného materiálu, dodávky předepsaného materiálu pro výplň a zásyp       
- zřízení spojovací vrstvy       
- zřízení podkladu a lože trativodu z předepsaného materiálu       
- dodávka a uložení trativodu předepsaného materiálu a profilu       
- obsyp trativodu předepsaným materiálem       
- ukončení trativodu zaústěním do potrubí nebo vodoteče, případně vybudování ukončujícího objektu (kapličky) dle VL       
- veškerý materiál, výrobky a polotovary, včetně mimostaveništní a vnitrostaveništní dopravy       
- nezahrnuje opláštění z geotextilie, fólie</t>
  </si>
  <si>
    <t>21361</t>
  </si>
  <si>
    <t>DRENÁŽNÍ VRSTVY Z GEOTEXTILIE</t>
  </si>
  <si>
    <t>viz VK pol.18 - separační geotextilie</t>
  </si>
  <si>
    <t>176</t>
  </si>
  <si>
    <t>Položka zahrnuje:       
- dodávku předepsané geotextilie (včetně nutných přesahů) pro drenážní vrstvu, včetně mimostaveništní a vnitrostaveništní dopravy       
- provedení drenážní vrstvy předepsaných rozměrů a předepsaného tvaru</t>
  </si>
  <si>
    <t>viz VK pol. 19 - vyplnění výtahové šachty</t>
  </si>
  <si>
    <t>viz VK pol.20 - lože pod nástup.prefabrikáty</t>
  </si>
  <si>
    <t>451315</t>
  </si>
  <si>
    <t>PODKLADNÍ A VÝPLŇOVÉ VRSTVY Z PROSTÉHO BETONU C30/37</t>
  </si>
  <si>
    <t>viz VK pol. 21 - pod nástupištní prefabrikáty u koleje č.3</t>
  </si>
  <si>
    <t>viz VK pol. 22 - pod nástupištní prefabrikáty typové a atyp</t>
  </si>
  <si>
    <t>55.124</t>
  </si>
  <si>
    <t>viz VK pol.23 - betonová dlažba, hrana nástupiště</t>
  </si>
  <si>
    <t>viz VK pol.24 - signální pás u výtahu a schodišť</t>
  </si>
  <si>
    <t>6.824</t>
  </si>
  <si>
    <t>viz VK pol.25 - varovný pás před schodištěm</t>
  </si>
  <si>
    <t>viz VK pol.26 - zdrsněný pás před schodištěm</t>
  </si>
  <si>
    <t>viz VK pol.27 - dlažba nástupiště</t>
  </si>
  <si>
    <t>1248.8</t>
  </si>
  <si>
    <t>viz VK pol.28 - podklad pod nástup.prefabrikáty a dlažbu</t>
  </si>
  <si>
    <t>2291.766</t>
  </si>
  <si>
    <t>viz VK pol.29 - svislá spára nástup.prefabrikátů</t>
  </si>
  <si>
    <t>189.15</t>
  </si>
  <si>
    <t>viz VK pol.30 - svislá spára nástup.prefabrikátů</t>
  </si>
  <si>
    <t>viz VK pol.31 - příčné svody pod nástupitními prefabrikáty u kol.3</t>
  </si>
  <si>
    <t>353.6</t>
  </si>
  <si>
    <t>viz VK pol.32 - zábradlí městského typu v.1100 mm</t>
  </si>
  <si>
    <t>5.8</t>
  </si>
  <si>
    <t>ZÁBRADLÍ MOSTNÍ SE SVISLOU VÝPLNÍ A BRANKOU - DODÁVKA A MONTÁŽ</t>
  </si>
  <si>
    <t>viz VK pol.33 - zábradlí městského typu s brankou v.1100 mm</t>
  </si>
  <si>
    <t>položka zahrnuje:      
dodání zábradlí včetně předepsané povrchové úpravy a kování branky      
kotvení sloupků, t.j. kotevní desky, šrouby z nerez oceli, vrty a zálivku, pokud zadávací dokumentace nestanoví jinak      
případné nivelační hmoty pod kotevní desky</t>
  </si>
  <si>
    <t>68.7</t>
  </si>
  <si>
    <t>viz VK pol. 35</t>
  </si>
  <si>
    <t>389</t>
  </si>
  <si>
    <t>viz VK pol. 36 - nástupištní prefabrikáty v místě podchodu a schodiště</t>
  </si>
  <si>
    <t>viz VK pol.38 - atypické prefabrikáty a doměrky</t>
  </si>
  <si>
    <t>4.82</t>
  </si>
  <si>
    <t>viz VK pol.37</t>
  </si>
  <si>
    <t>viz VK pol.39 - nástup.bloky se šikmou vrchní stranou</t>
  </si>
  <si>
    <t>viz VK pol.40 - kotvení nástup.prefabrikátů mimo nad podchodem</t>
  </si>
  <si>
    <t>367.388</t>
  </si>
  <si>
    <t>viz VK pol. 41-  optické značení desek a služebního schodiště</t>
  </si>
  <si>
    <t>450.55</t>
  </si>
  <si>
    <t>viz VK pol. 42 - lavička jednostranná antivandal</t>
  </si>
  <si>
    <t>viz VK pol.43 - koš na odpadky s pevným beton.základem</t>
  </si>
  <si>
    <t>viz VK pol. 44 - demolice stávajícího ostrovního nástupiště</t>
  </si>
  <si>
    <t>1213,37*1,800 = 2184,066</t>
  </si>
  <si>
    <t>675,113+635,400+208,270 = 1518,783</t>
  </si>
  <si>
    <t>767.775</t>
  </si>
  <si>
    <t xml:space="preserve">  SO 10-23</t>
  </si>
  <si>
    <t>Nástupiště č. 4</t>
  </si>
  <si>
    <t>SO 10-23</t>
  </si>
  <si>
    <t>2908,20*0,10 =290,82</t>
  </si>
  <si>
    <t>2908,20*0,05 = 145,41</t>
  </si>
  <si>
    <t>2908,20*0,20 = 581,64</t>
  </si>
  <si>
    <t>957.98</t>
  </si>
  <si>
    <t>2908.2</t>
  </si>
  <si>
    <t>1234.455</t>
  </si>
  <si>
    <t>viz VK pol.14 - málopropustný, hutněný, nenamrzavý materiál -  nástupiště</t>
  </si>
  <si>
    <t>985.369 - pol. 101 = 614,534</t>
  </si>
  <si>
    <t>80% z 468,543 m3 = 374,835</t>
  </si>
  <si>
    <t>viz VK pol.14+15+16 - trativod podél nástupště u kol.7+9</t>
  </si>
  <si>
    <t>340</t>
  </si>
  <si>
    <t>viz VK pol.17 - separační geotextilie</t>
  </si>
  <si>
    <t>272</t>
  </si>
  <si>
    <t>viz VK pol. 18 - vyplnění výtahové šachty</t>
  </si>
  <si>
    <t>viz VK pol.19 - lože pod nástup.prefabrikáty</t>
  </si>
  <si>
    <t>3.505</t>
  </si>
  <si>
    <t>viz VK pol. 20 - pod nástupištní prefabrikáty u koleje č.7+9</t>
  </si>
  <si>
    <t>viz VK pol. 21 - pod nástupištní prefabrikáty typové a atyp</t>
  </si>
  <si>
    <t>18.31</t>
  </si>
  <si>
    <t>viz VK pol.22 - betonová dlažba, hrana nástupiště</t>
  </si>
  <si>
    <t>viz VK pol.23 - signální pás u výtahu a schodišť</t>
  </si>
  <si>
    <t>2.72</t>
  </si>
  <si>
    <t>viz VK pol.24 - varovný pás před schodištěm</t>
  </si>
  <si>
    <t>viz VK pol.25 - zdrsněný pás před schodištěm</t>
  </si>
  <si>
    <t>viz VK pol.26 - dlažba nástupiště</t>
  </si>
  <si>
    <t>853.755</t>
  </si>
  <si>
    <t>viz VK pol.27 - podklad pod nástup.prefabrikáty a dlažbu</t>
  </si>
  <si>
    <t>1649.435</t>
  </si>
  <si>
    <t>viz VK pol.28 - svislá spára nástup.prefabrikátů</t>
  </si>
  <si>
    <t>132.21</t>
  </si>
  <si>
    <t>viz VK pol.30 - příčné svody pod nástupitními prefabrikáty u kol.7+9</t>
  </si>
  <si>
    <t>547.2</t>
  </si>
  <si>
    <t>viz VK pol.31 - zábradlí městského typu v.1100 mm</t>
  </si>
  <si>
    <t>11.203</t>
  </si>
  <si>
    <t>viz VK pol. 32</t>
  </si>
  <si>
    <t>297</t>
  </si>
  <si>
    <t>viz VK pol. 33 - nástupištní prefabrikáty v místě podchodu a schodiště</t>
  </si>
  <si>
    <t>viz VK pol.35 - atypické prefabrikáty a doměrky</t>
  </si>
  <si>
    <t>1.523</t>
  </si>
  <si>
    <t>viz VK pol.34</t>
  </si>
  <si>
    <t>viz VK pol.36 - kotvení nástup.prefabrikátů mimo nad podchodem</t>
  </si>
  <si>
    <t>276.577</t>
  </si>
  <si>
    <t>viz VK pol. 37-  optické značení desek a služebního schodiště</t>
  </si>
  <si>
    <t>343</t>
  </si>
  <si>
    <t>viz VK pol. 38 - lavička jednostranná antivandal</t>
  </si>
  <si>
    <t>viz VK pol.39 - koš na odpadky s pevným beton.základem</t>
  </si>
  <si>
    <t>viz VK pol. 40 - demolice stávajícího ostrovního nástupiště</t>
  </si>
  <si>
    <t>393,00*2 = 786,00</t>
  </si>
  <si>
    <t>957,98*1,800 = 1724,364</t>
  </si>
  <si>
    <t>741,591+697,968+231,87 = 1671,429</t>
  </si>
  <si>
    <t>843.378</t>
  </si>
  <si>
    <t>E.1.4</t>
  </si>
  <si>
    <t>Mosty, propustky, zdi</t>
  </si>
  <si>
    <t xml:space="preserve">  SO 10-40</t>
  </si>
  <si>
    <t>Úprava podchodu v km 495,102 (vč. výtahových šachet)</t>
  </si>
  <si>
    <t>SO 10-40</t>
  </si>
  <si>
    <t>11348A</t>
  </si>
  <si>
    <t>ODSTRANĚNÍ KRYTU ZPEVNĚNÝCH PLOCH Z DLAŽDIC VČETNĚ PODKLADU - BEZ DOPRAVY</t>
  </si>
  <si>
    <t>OTSKP</t>
  </si>
  <si>
    <t>1: (6,05m*50,75m)*0,05m=15,3519 [A]m3 ; v podchodu - tubus   
2: (9,1m*3,5m+0,96m*3,0m+38,0m2+0,5m*2,95m)*0,05m=3,7102 [B]m3 ; na schodišti na 1. nástupiště   
3: 1,1m*3,2m*0,05m=0,1760 [C]m3 ; na schodišti na 2. nástupiště   
4: (1,2m*2,95m+0,5m*2,95m)*0,05m=0,2508 [D]m3 ; na schodišti na 3. nástupiště   
5: (1,25m*2,92m+0,5m*2,92m)*0,05m=0,2555 [E]m3 ; na schodišti na 4. nástupiště    
Celkem: A+B+C+D+E=19,7444 [F]m3 ; odstranění dlažby včetně podkladu,  poplatek za skládku uveden v pol. č. R015140</t>
  </si>
  <si>
    <t>11512</t>
  </si>
  <si>
    <t>ČERPÁNÍ VODY DO 1000 L/MIN</t>
  </si>
  <si>
    <t>1: 24h*31dnů*2měsíce=1 488,0000 [A]hod ; předpoklad</t>
  </si>
  <si>
    <t>12993</t>
  </si>
  <si>
    <t>ČIŠTĚNÍ POTRUBÍ DN DO 200MM</t>
  </si>
  <si>
    <t>1: 61,0m+2*3,6m+1,5m+3,6m+3,9m+1,5m+2*3,6m+1,5m=87,4000 [A]m ; tlakové pročištění stávajícího odvodňovacího systému</t>
  </si>
  <si>
    <t>13173</t>
  </si>
  <si>
    <t>HLOUBENÍ JAM ZAPAŽ I NEPAŽ TŘ. I</t>
  </si>
  <si>
    <t>1: 6,0m2*3,2m=19,2000 [A]m3 ; u mezischodiště na nástupiště č.1   
2: 67,5m2*7,5m=506,2500 [B]m3 ; u schod. ramene na 2. nástupiště a u výtahové šachty V2   
3: 67,5m2*7,5m=506,2500 [C]m3 ; u schod. ramene na 3. nástupiště a u výtahové šachty V3   
4: 26,5m2*7,5m=198,7500 [D]m3 ; u výtahové šachty V4   
5: -303,0m3=- 303,0000 [E]m3 ; odpočet stáv. konstrukce z pol. č. 99616   
Celkem: A+B+C+D+E=927,4500 [F]m3 ; výkop, včetně odvozu materiálu do míchacího centra na stavbě</t>
  </si>
  <si>
    <t>17120</t>
  </si>
  <si>
    <t>ULOŽENÍ SYPANINY DO NÁSYPŮ A NA SKLÁDKY BEZ ZHUTNĚNÍ</t>
  </si>
  <si>
    <t>1: 927,45m3=927,4500 [A]m3 ; materiál z pol. č. 13173 na mezideponii   
2: -902,63m3=- 902,6300 [D]m3 ; odpočet materiálu z pol. č. 17411   
Celkem: A+D=24,8200 [E]m3 ; uložení přebytečného materiálu na trvalou skládku</t>
  </si>
  <si>
    <t>1: 0,75m2*3,2m=2,4000 [A]m3 ; v rubu mezischodiště na nástupiště č.1   
2: 6,5m2*7,5m+2*2,0m2*2,5m+2,2m2*5,3m+(9,0m2+4,8m2)*15,0m=277,4100 [B]m3 ; zásyp u schod. ramene na 2. nástupiště a u výtahové šachty V2   
3: 6,5m2*7,5m+2*2,0m2*2,5m+2,2m2*5,3m+(9,0m2+4,8m2)*15,0m=277,4100 [C]m3 ; zásyp u schod. ramene na 3. nástupiště a u výtahové šachty V3   
4: 26,5m2*7,5m+2,2m2*5,3m+2*2,5m*27,0m2=345,4100 [D]m3 ; zásyp u výtahové šachty V4   
Celkem: A+B+C+D=902,6300 [E]m3 ; zásyp zlepšenou jemnozrnnou nenamrzavou zeminou, materiál ze stavby, specifikace dle TZ</t>
  </si>
  <si>
    <t>17481</t>
  </si>
  <si>
    <t>ZÁSYP JAM A RÝH Z NAKUPOVANÝCH MATERIÁLŮ</t>
  </si>
  <si>
    <t>1: 0,3m2*4,8m+2*(0,9*7,5+0,6*4,7)+0,6m2*4,7m=23,4000 [A]m3 ; zásyp ze štěrkodrti fr. 0-32 mm</t>
  </si>
  <si>
    <t>23217</t>
  </si>
  <si>
    <t>ŠTĚTOVÉ STĚNY BERANĚNÉ Z KOVOVÝCH DÍLCŮ DOČASNÉ (HMOTNOST)</t>
  </si>
  <si>
    <t>1: 3*(13,9m*11,0m)*155,5kg/m2/1000=71,3279 [A]t ; štětovnice Larsen IIIn - stavební postup č. 2    
2: (5,2m+6,0m)*11,0m*155,5kg/m2/1000=19,1576 [B]t ; štětovnice Larsen IIIn - stavební postup č. 2    
3: 4*(12,3m*11,0m)*155,5kg/m2/1000=84,1566 [C]t ; štětovnice Larsen IIIn - stavební postup č. 3    
4: (3*13,0m+5,0m+6,0m)*78,5kg/m/1000=3,9250 [D]t ; převázka Larsen IIIn - stavební postup č. 2   
5: (4*12,3m)*78,5kg/m/1000=3,8622 [E]t ; převázka Larsen IIIn - stavební postup č. 3   
Celkem: A+B+C+D+E=182,4293 [F]t</t>
  </si>
  <si>
    <t>23418</t>
  </si>
  <si>
    <t>ŠTĚTOVÉ STĚNY NASAZENÉ Z DŘEVĚNÝCH DÍLCŮ DOČASNÉ (KUBATURA)</t>
  </si>
  <si>
    <t>1: 4ks*1,6m2*0,15m=0,9600 [A]m3 ; hranoly 150 x 150 mm,  stavební postup č.3</t>
  </si>
  <si>
    <t>237171</t>
  </si>
  <si>
    <t>VYTAŽENÍ ŠTĚTOVÝCH STĚN Z KOVOVÝCH DÍLCŮ (HMOTNOST)</t>
  </si>
  <si>
    <t>1: 182,43t=182,4300 [A]t ; z pol. č. 23217</t>
  </si>
  <si>
    <t>261513</t>
  </si>
  <si>
    <t>VRTY PRO KOTVENÍ A INJEKTÁŽ TŘ V NA POVRCHU D DO 25MM</t>
  </si>
  <si>
    <t>1: 0,3m*78ks+0,3m*7ks*2=27,6000 [A]m ; vrty pro spřahující trny zídky stávajícího schodiště na 1. nástupiště   
2: 0,3m*67ks+0,3m*7ks*2+0,3m*234ks=94,5000 [B]m ; vrty pro spřahující trny zídky a přibetonávky stávajícího schodiště na 2. nástupiště   
3: 0,3m*67ks+0,3m*7ks*2=24,3000 [C]m ; vrty pro spřahující trny zídky stávajícího schodiště na 3. nástupiště   
4: 0,3m*67ks+0,3m*7ks*2=24,3000 [D]m ; vrty pro spřahující trny zídky stávajícího schodiště na 4. nástupiště    
Celkem: A+B+C+D=170,7000 [E]m, vrty D 16 mm</t>
  </si>
  <si>
    <t>272324</t>
  </si>
  <si>
    <t>ZÁKLADY ZE ŽELEZOBETONU DO C25/30</t>
  </si>
  <si>
    <t>1: 15,8m3=15,8000 [A]m3 ; z přílohy č. 7.1 - Výkres tvaru výtahové šachty a schodiště na 2. nástupiště   
2: 15,8m3=15,8000 [B]m3 ; z přílohy č. 7.2 - Výkres tvaru výtahové šachty a schodiště na 3. nástupiště   
3: 8,92m3=8,9200 [C]m3 ; z přílohy č. 7.3 - Výkres tvaru výtahové šachty a schodiště na 4. nástupiště   
Celkem: A+B+C=40,5200 [D]m3 ; žb. základová deska šachty z betonu C25/30-XA1, vč. těsnění spár</t>
  </si>
  <si>
    <t>272325</t>
  </si>
  <si>
    <t>ZÁKLADY ZE ŽELEZOBETONU DO C30/37 (B37)</t>
  </si>
  <si>
    <t>1: 4,59m3=4,5900 [A]m3 ; z přílohy č. 7.1 - Výkres tvaru výtahové šachty a schodiště na 2. nástupiště   
2: 4,59m3=4,5900 [B]m3 ; z přílohy č. 7.2 - Výkres tvaru výtahové šachty a schodiště na 3. nástupiště   
3: 4,42m3=4,4200 [C]m3 ; z přílohy č. 7.3 - Výkres tvaru výtahové šachty a schodiště na 4. nástupiště   
Celkem: A+B+C=13,6000 [D]m3 ; žb. základová deska šachty a jímky z betonu C30/37-XF3, vč. těsnění spár</t>
  </si>
  <si>
    <t>272365</t>
  </si>
  <si>
    <t>VÝZTUŽ ZÁKLADŮ Z OCELI 10505, B500B</t>
  </si>
  <si>
    <t>1: 489,228kg/1000=0,4892 [A]t ; výztuž základové desky výtahové šachty V2 a schodiště na 2. nástupiště, z přílohy č. 8.1   
2: 489,228kg/1000=0,4892 [B]t ; výztuž základové desky výtahové šachty V3 a schodiště na 3. nástupiště, z přílohy č. 8.2   
3: 186,101kg/1000=0,1861 [C]t ; výztuž základové desky výtahové šachty V4 a schodiště na 4. nástupiště, z přílohy č. 8.3   
Celkem: A+B+C=1,1645 [D]t; ocel B500B</t>
  </si>
  <si>
    <t>272366</t>
  </si>
  <si>
    <t>VÝZTUŽ ZÁKLADŮ Z KARI SÍTÍ</t>
  </si>
  <si>
    <t>1: 1981,8kg/1000=1,982 [A]t ; výztuž základové desky výtahové šachty V2 a schodiště na 2. nástupiště, z přílohy č. 8.1 
2: 1981,8kg/1000=1,982 [B]t ; výztuž základové desky výtahové šachty V3 a schodiště na 3. nástupiště, z přílohy č. 8.2 
3: 682,8kg/1000=0,683 [C]t ; výztuž základové desky výtahové šachty V4 a schodiště na 4. nástupiště, z přílohy č. 8.3 
Celkem: A+B+C=4,647 [D]t ; výztuž základové desky z KARI sítí 8/100/100</t>
  </si>
  <si>
    <t>285374</t>
  </si>
  <si>
    <t>KOTVENÍ NA POVRCHU Z PŘEDPÍNACÍ VÝZTUŽE DL. DO 6M</t>
  </si>
  <si>
    <t>1: 2*8ks=16,0000 [A]ks ; stavební postup č. 2    
2: 2*8ks=16,0000 [B]ks ; stavební postup č. 3   
Celkem: A+B=32,0000 [C]ks ; předpínací tyč D 18 mm, z přílohy č. 6.1, 6.2 a 6.3</t>
  </si>
  <si>
    <t>28931</t>
  </si>
  <si>
    <t>STŘÍKANÝ BETON</t>
  </si>
  <si>
    <t>1: (3,5m+3,5m)*1,1m*0,05m=0,3850 [A]m3   
2: 2*(3,8m+3,8m)*1,1m*0,05m=0,8360 [B]m3   
Celkem: A+B=1,2210 [C]m3</t>
  </si>
  <si>
    <t>289366</t>
  </si>
  <si>
    <t>VÝZTUŽ STŘÍKANÉHO BETONU Z KARI SITÍ</t>
  </si>
  <si>
    <t>1: 3,03kg/m2*((3,5m+3,5m)*1,1m)*1,3/1000=0,0303 [A]t   
2: 3,03kg/m2*(2*(3,8m+3,8m)*1,1m)*1,3/1000=0,0659 [B]t   
Celkem: A+B=0,0962 [C]t ; KARI sítě 6-6/150 x 150 mm, 30% přesahy</t>
  </si>
  <si>
    <t>348325</t>
  </si>
  <si>
    <t>ZÁBRADLÍ A ZÁBRADELNÍ ZÍDKY ZE ŽELEZOBETONU C30/37</t>
  </si>
  <si>
    <t>1: 2*0,1m*1,2m*0,325m+10,5m2*0,2m=2,1780 [A]m3 ; zvýšení a prodloužení stávají zídky schodiště na 1. nástupiště   
2: 2*0,1m*1,1m*0,5m+2*0,4m*7,8m+26,0m2*0,2m+0,5m2*3,0m=13,0500 [B]m3 ; zvýšení, prodloužení a přibetonávka stávají zídky schodiště na 2. nástupiště   
3: 2*0,1m*1,1m*0,5m+2*0,4m*7,8m+0,5m2*3,0m=7,8500 [C]m3 ; zvýšení a prodloužení stávají zídky schodiště na 3. nástupiště   
4: 2*0,1m*1,1m*0,5m+2*0,4m*7,8m+0,5m2*3,0m=7,8500 [D]m3 ; zvýšení a prodloužení stávají zídky schodiště na 4. nástupiště   
Celkem: A+B+C+D=30,9280 [E]m3 ; beton C30/37-XF4, XC4</t>
  </si>
  <si>
    <t>348366</t>
  </si>
  <si>
    <t>VÝZTUŽ ZÁBRADLÍ A ZÁBRAD ZÍDEK Z KARI SÍTÍ</t>
  </si>
  <si>
    <t>1: 9,0kg/m2*26,0m2*1,3/1000=0,3042 [A]t ; výztuž přibetonávky stávající stěny schodiště, KARI sítě 8-8/150 x 150 mm, 30% přesahy</t>
  </si>
  <si>
    <t>348945</t>
  </si>
  <si>
    <t>ZÁBRADLÍ A ZÁBRADEL ZÍDKY Z NEREZ OCELI</t>
  </si>
  <si>
    <t>1: 1184,8kg/m/1000=1,1848 [A]t ; trubková madla z korozivzdorné oceli A4, z přílohy č. 9 - Výkres zábradlí, vč. dodatečného připevnění</t>
  </si>
  <si>
    <t>386325</t>
  </si>
  <si>
    <t>KOMPLETNÍ KONSTRUKCE JÍMEK ZE ŽELEZOBETONU C30/37</t>
  </si>
  <si>
    <t>1: 4,59m3=4,5900 [A]m3 ; žb. základová deska šachty a jímky z betonu C30/37-XF3, vč. těsnění spár, z přílohy č. 7.1 - Výkres tvaru výtahové šachty a schodiště na 2. nástupiště   
2: 4,59m3=4,5900 [B]m3 ; žb. základová deska šachty a jímky z betonu C30/37-XF3, vč. těsnění spár, z přílohy č. 7.2 - Výkres tvaru výtahové šachty a schodiště na 3. nástupiště   
3: 4,42m3=4,4200 [C]m3 ; žb. základová deska šachty a jímky z betonu C30/37-XF3, vč. těsnění spár, z přílohy č. 7.3 - Výkres tvaru výtahové šachty a schodiště na 4. nástupiště   
4: 27,26m3=27,2600 [D]m3 ; žb. výtahová šachta a jímka z betonu C30/37-XF4, XC4, vč. těsnění spár, z přílohy č. 7.1 - Výkres tvaru výtahové šachty a schodiště na 2. nástupiště   
5: 27,26m3=27,2600 [E]m3 ; žb. výtahová šachta a jímka z betonu C30/37-XF4, XC4, vč. těsnění spár, z přílohy č. 7.2 - Výkres tvaru výtahové šachty a schodiště na 3. nástupiště   
6: 26,88m3=26,8800 [F]m3 ; žb. výtahová šachta a jímka z betonu C30/37-XF4, XC4, vč. těsnění spár, z přílohy č. 7.3 - Výkres tvaru výtahové šachty a schodiště na 4. nástupiště   
Celkem: A+B+C+D+E+F=95,0000 [G]m3</t>
  </si>
  <si>
    <t>386365</t>
  </si>
  <si>
    <t>VÝZTUŽ KOMPLETNÍCH KONSTRUKCÍ JÍMEK Z OCELI 10505, B500B</t>
  </si>
  <si>
    <t>1: 30943,58kg*0,3/1000=9,2831 [A]t ; výztuž šachty V2 a jímky - 30% z celkové hmotnosti, z příloh č. 8.4, 8.5 a 8.6   
2: 29893,14kg*0,3/1000=8,9679 [B]t ; výztuž šachty V3 a jímky - 30% z celkové hmotnosti, z příloh č. 8.7, 8.8 a 8.9   
3: 14144,23kg*0,6/1000=8,4865 [C]t ; výztuž šachty V4 a jímky - 60% z celkové hmotnosti, z příloh č. 8.10 a 8.11   
Celkem: A+B+C=26,7375 [D]t; ocel B500B</t>
  </si>
  <si>
    <t>389325</t>
  </si>
  <si>
    <t>MOSTNÍ RÁMOVÉ KONSTRUKCE ZE ŽELEZOBETONU C30/37</t>
  </si>
  <si>
    <t>1: 43,34m3=43,3400 [A]m3 ; z přílohy č. 7.1 - Výkres tvaru výtahové šachty a schodiště na 2. nástupiště   
2: 41,39m3=41,3900 [B]m3 ; z přílohy č. 7.2 - Výkres tvaru výtahové šachty a schodiště na 3. nástupiště   
3: 20,95m3=20,9500 [C]m3 ; z přílohy č. 7.3 - Výkres tvaru výtahové šachty a schodiště na 4. nástupiště   
Celkem: A+B+C=105,6800 [D]m3 ; žb. rámová konstrukce z betonu C30/37-XF4, XC4, vč. těsnění spár</t>
  </si>
  <si>
    <t>389365</t>
  </si>
  <si>
    <t>VÝZTUŽ MOSTNÍ RÁMOVÉ KONSTRUKCE Z OCELI 10505, B500B</t>
  </si>
  <si>
    <t>1: 30943,58kg*0,4/1000=12,3774 [A]t ; výztuž šachty V2 a jímky - 40% z celkové hmotnosti, z příloh č. 8.4, 8.5 a 8.6   
2: 29893,14kg*0,4/1000=11,9573 [B]t ; výztuž šachty V3 a jímky - 40% z celkové hmotnosti, z příloh č. 8.7, 8.8 a 8.9   
3: 14144,23kg*0,4/1000=5,6577 [C]t ; výztuž šachty V4 a jímky - 40% z celkové hmotnosti, z příloh č. 8.10 a 8.11   
Celkem: A+B+C=29,9924 [D]t ; ocel B500B</t>
  </si>
  <si>
    <t>43132</t>
  </si>
  <si>
    <t>SCHODIŠŤ KONSTR ZE ŽELEZOBETONU</t>
  </si>
  <si>
    <t>1: 9,36m3=9,3600 [A]m3 ; z přílohy č. 7.1 - Výkres tvaru výtahové šachty a schodiště na 2. nástupiště   
2: 9,36m3=9,3600 [B]m3 ; z přílohy č. 7.2 - Výkres tvaru výtahové šachty a schodiště na 3. nástupiště   
Celkem: A+B=18,7200 [C]m3 ; žb. základová deska schodiště z betonu C35/45-XF3, vč. těsnění spár</t>
  </si>
  <si>
    <t>431324</t>
  </si>
  <si>
    <t>SCHODIŠŤ KONSTR ZE ŽELEZOBETONU DO C25/30</t>
  </si>
  <si>
    <t>1: 8,11m3=8,1100 [A]m3 ; z přílohy č. 7.1 - Výkres tvaru výtahové šachty a schodiště na 2.  nástupiště   
2: 8,11m3=8,1100 [B]m3 ; z přílohy č. 7.2 - Výkres tvaru výtahové šachty a schodiště na 3. nástupiště   
Celkem: A+B=16,2200 [C]m3 ; žb. základová deska schodiště z betonu C25/30-XA1, vč. těsnění spár</t>
  </si>
  <si>
    <t>431325</t>
  </si>
  <si>
    <t>SCHODIŠŤ KONSTR ZE ŽELEZOBETONU DO C30/37</t>
  </si>
  <si>
    <t>1: 22,59m3=22,5900 [A]m3 ; z přílohy č. 7.1 - Výkres tvaru výtahové šachty a schodiště na 2. nástupiště   
2: 22,59m3=22,5900 [B]m3 ; z přílohy č. 7.2 - Výkres tvaru výtahové šachty a schodiště na 3. nástupiště   
3: 1,1m2*3,6m=3,9600 [C]m3 ; konstrukce pod čtyřmi schod. stupni - 1. nástupiště   
Celkem: A+B+C=49,1400 [D]m3 ; žb. dříky schodiště a stupně z betonu C30/37-XF4, XC4, vč. těsnění spár, vč. obkladu žb. stupňů žulovými páskami</t>
  </si>
  <si>
    <t>431365</t>
  </si>
  <si>
    <t>VÝZTUŽ SCHODIŠŤ KONSTR Z BETONÁŘSKÉ OCELI 10505, B500B</t>
  </si>
  <si>
    <t>1: 30943,58kg*0,3/1000=9,2831 [A]t ; výztuž šachty V2 a jímky - 30% z celkové hmotnosti, z příloh č. 8.4, 8.5 a 8.6   
2: 29893,14kg*0,3/1000=8,9679 [B]t ; výztuž šachty V3 a jímky - 30% z celkové hmotnosti, z příloh č. 8.7, 8.8 a 8.9   
Celkem: A+B=18,2510 [C]t ; ocel B500B</t>
  </si>
  <si>
    <t>43419</t>
  </si>
  <si>
    <t>SCHODIŠŤOVÉ STUPNĚ, Z DÍLCŮ KAMENNÝCH</t>
  </si>
  <si>
    <t>1: 4ks*0,15m*0,3m*3,6m=0,648 [A]m3 ; mezischodiště na 1. nástupiště 
2: 2ks*14ks*0,155m*0,3m*2,0m=2,604 [B]m3 ; schodiště na 2. nástupišti 
3: 2ks*0,15m*0,3m*2,75m=0,248 [C]m3 ; schodiště na 2. nástupiště 
4: 2ks*0,15m*0,3m*3,05m=0,275 [D]m3 ; schodiště na 3. nástupiště 
5: 2ks*0,15m*0,3m*3,0m=0,270 [E]m3 ; schodiště na 4. nástupiště 
Celkem: A+B+C+D+E=4,045 [F]m3 ; nové žulové schodištové stupně, vč. označení stupnice nástupního a výstupního schod. stupně pruhem žluté barvy šířky 100 mm na délku schodu</t>
  </si>
  <si>
    <t>434198</t>
  </si>
  <si>
    <t>VÝŠKOVÁ ÚPRAVA SCHODIŠŤOVÝCH STUPŇŮ</t>
  </si>
  <si>
    <t>1: (13ks+2ks)*2,75m=41,2500 [A]m ; schodiště na 2. nástupiště   
2: (13ks+2ks)*3,05m=45,7500 [B]m ; schodiště na 3. nástupiště   
3: (13ks+2ks)*3,0m=45,0000 [C]m ; schodiště na 4. nástupiště   
Celkem: A+B+C=132,0000 [D]m3 ; užité žulové schodištové stupně, vč. označení stupnice nástupního a výstupního schod. stupně pruhem žluté barvy šířky 100 mm na délku schodu</t>
  </si>
  <si>
    <t>451312</t>
  </si>
  <si>
    <t>PODKLADNÍ A VÝPLŇOVÉ VRSTVY Z PROSTÉHO BETONU C12/15</t>
  </si>
  <si>
    <t>1: 0,45m*5,0m*0,15m=0,3375 [A]m3 ; pod prodloužením schodišťové zídky na 1. nástupišti   
2: 64,0m2*0,15m=9,6000 [B]m3 ; pod výtahovou šachtou V2   
3: 2,5m2*3,5m+3,5m*5,0m*0,08m+0,7m*3,5m*0,15m=10,5175 [C]m3 ; pod schodišťovým ramenem na 2. nástupiště   
4: 64,0m2*0,15m=9,6000 [D]m3 ; pod výtahovou šachtou V3   
5: 2,5m2*3,5m+3,5m*5,0m*0,08m+0,7m*3,5m*0,15m=10,5175 [E]m3 ; pod schodišťovým ramenem na 3. nástupiště   
6: 5,38m*7,35m*0,15m=5,9315 [F]m3 ; pod výtahovou šachtou V4   
7: 3,5m*5,0m*0,08m+0,7m*3,5m*0,15m=1,7675 [G]m3 ; pod schodišťovým ramenem na 3. nástupiště   
Celkem: A+B+C+D+E+F+G=48,2715 [H]m3 ; beton C12/15-X0</t>
  </si>
  <si>
    <t>451314</t>
  </si>
  <si>
    <t>PODKLADNÍ A VÝPLŇOVÉ VRSTVY Z PROSTÉHO BETONU C25/30</t>
  </si>
  <si>
    <t>1: 1,1m2*3,5m=3,8500 [A]m3 ; bet. deska pod schodišťovým ramenem na 2. nástupiště   
2: 1,1m2*3,5m=3,8500 [B]m3 ; bet. deska pod schodišťovým ramenem na 3. nástupiště   
3: 1,1m2*3,5m=3,8500 [C]m3 ; bet. deska pod schodišťovým ramenem na 4. nástupiště   
Celkem: A+B+C=11,5500 [D]m3 ; beton C25/30-XF3</t>
  </si>
  <si>
    <t>451324</t>
  </si>
  <si>
    <t>PODKL A VÝPLŇ VRSTVY ZE ŽELEZOBET DO C25/30</t>
  </si>
  <si>
    <t>1: 23,0m2*0,2m+1,7m*3,05m*0,2m=5,6370 [A]m3 ; žb. podkladní deska pro novou podlahu u schodiště na 1. nástupiště   
2: 18,0m2*0,2m=3,6000 [B]m3 ; žb. podkladní deska pro novou podlahu u výtahové šachty V2   
3: 18,0m2*0,2m=3,6000 [C]m3 ; žb. podkladní deska pro novou podlahu u výtahové šachty V3   
4: 15,5m2*0,2m=3,1000 [D]m3 ; žb. podkladní deska pro novou podlahu u výtahové šachty V4   
Celkem: A+B+C+D=15,9370 [E]m3, beton C25/30-XF3</t>
  </si>
  <si>
    <t>451366</t>
  </si>
  <si>
    <t>VÝZTUŽ PODKL VRSTEV Z KARI-SÍTÍ</t>
  </si>
  <si>
    <t>1: 15,937m3*7,85t/m3*0,01=1,2511 [A]t ; 1% z pol. č. 451324</t>
  </si>
  <si>
    <t>457314</t>
  </si>
  <si>
    <t>VYROVNÁVACÍ A SPÁDOVÝ PROSTÝ BETON C25/30</t>
  </si>
  <si>
    <t>1: 23,0m2*0,1m+1,7m*3,05m*0,1m=2,8185 [A]m3 ; vyrovnávací beton pro novou podlahu u schodiště na 1. nástupiště   
2: 18,0m2*0,1m=1,8000 [B]m3 ; vyrovnávací beton pro novou podlahu u schodiště na 2. nástupiště   
3: 18,0m2*0,1m=1,8000 [C]m3 ; vyrovnávací beton pro novou podlahu u schodiště na 3. nástupiště   
4: 15,5m2*0,1m=1,5500 [D]m3 ; vyrovnávací beton pro novou podlahu u schodiště na 4. nástupiště   
Celkem: A+B+C+D=7,9685 [E]m3 ; beton C25/30-XF3</t>
  </si>
  <si>
    <t>457315</t>
  </si>
  <si>
    <t>VYROVNÁVACÍ A SPÁDOVÝ PROSTÝ BETON C30/37</t>
  </si>
  <si>
    <t>1: 0,3m2*1,6m+0,15m2*0,6m=0,5700 [A]m3 ; na dně šachty V2 a jímky   
2: 0,3m2*1,6m+0,15m2*0,6m=0,5700 [B]m3 ; na dně šachty V3 a jímky   
3: 0,3m2*1,6m+0,15m2*0,6m=0,5700 [C]m3 ; na dně šachty V4 a jímky   
Celkem: A+B+C=1,7100 [D]m3 ; spádový beton C30/37-XF3</t>
  </si>
  <si>
    <t>458313</t>
  </si>
  <si>
    <t>VÝPLŇ ZA OPĚRAMI A ZDMI Z PROST BETONU DO C16/20</t>
  </si>
  <si>
    <t>1:  2*1,3m2*2,5m+4,6m2*1,8m+2*1,2m2*7,5m+2,1m2*5,0m=43,2800 [A]m3 ; u schod. ramene na 2. nástupiště a u výtahové šachty V2   
2:  2*1,3m2*2,5m+4,6m2*1,8m+2*1,2m2*7,5m+2,1m2*5,0m=43,2800 [B]m3 ; u schod. ramene na 3. nástupiště a u výtahové šachty V3   
3:  2*1,2m2*7,5m+2,1m2*5,0m=28,5000 [C]m3 ; u výtahové šachty V4   
Celkem: A+B+C=115,0600 [D]m3 ; výplňový beton C16/20-X0</t>
  </si>
  <si>
    <t>Úpravy povrchů, podlahy, výplně otvorů</t>
  </si>
  <si>
    <t>62144</t>
  </si>
  <si>
    <t>ÚPRAVA POVRCHŮ VNĚJŠ PODHLEDŮ OMÍTKOU ŠTUKOVOU</t>
  </si>
  <si>
    <t>1:4,9m*8,1m+15,4m*6,05m+4,82m*8,125m+10,73m*6,05m+4,9m*8,0m+10,08m*6,05m+4,465m*3,05m+70,0m2=420,7413 [A]m2 ; podhled   
2: 5*1,17m*6,05m+(0,44m+0,75m+0,47m)*3,05m=40,4555 [B]m2 ; svislé stěny podchodu   
Celkem: A+B=461,1968 [C]m2 ; vč. výztužné tkaniny do lepidla</t>
  </si>
  <si>
    <t>626113</t>
  </si>
  <si>
    <t>REPROFILACE PODHLEDŮ, SVISLÝCH PLOCH SANAČNÍ MALTOU JEDNOVRST TL 30MM</t>
  </si>
  <si>
    <t>1:(4,9m*8,1m+15,4m*6,05m+4,82m*8,125m+10,73m*6,05m+4,9m*8,0m+10,08m*6,05m+4,465m*3,05m+70,0m2)*0,25=105,1853 [A]m2 ; podhled - 25% povrchu   
2: (5*1,17m*6,05m+(0,44m+0,75m+0,47m)*3,05m)*0,25=10,1139 [B]m2 ; svislé stěny podchodu - 25% povrchu   
Celkem: A+B=115,2992 [C]m2 ; vyspravení lokálních nerovností a kaveren cementovým tmelem pro lepení výztužné tkaniny</t>
  </si>
  <si>
    <t>626213</t>
  </si>
  <si>
    <t>REPROFILACE VODOROVNÝCH PLOCH SHORA SANAČNÍ MALTOU JEDNOVRST TL 30MM</t>
  </si>
  <si>
    <t>1: 6,05m*50,75m*0,35=107,4631 [A]m2 ; v podchodu - tubus   
2: (9,1m*3,5m+0,96m*3,0m+38,0m2+0,5m*2,95m)*0,35=25,9717 [B]m2 ; na schodišti na 1. nástupiště   
3: 1,1m*3,2m*0,35=1,2320 [C]m2 ; na schodišti na 2. nástupišti   
4: (1,2m*2,95m+0,5m*2,95m)*0,35=1,7553 [D]m2 ; na schodišti na 3. nástupiště   
5: (1,25m*2,92m+0,5m*2,92m)*0,35=1,7885 [E]m2 ; na schodišti na 4. nástupiště    
Celkem: A+B+C+D+E=138,2106 [F]m2 ; vyrovnání správkovou sanační hmotnou tl. 30 mm po odstranění stáv. dlažby - 35% plochy</t>
  </si>
  <si>
    <t>62631</t>
  </si>
  <si>
    <t>SPOJOVACÍ MŮSTEK MEZI STARÝM A NOVÝM BETONEM</t>
  </si>
  <si>
    <t>1: 6,05m*50,75m*0,35=107,4631 [A]m2 ; v podchodu - tubus   
2: (9,1m*3,5m+0,96m*3,0m+38,0m2+0,5m*2,95m)*0,35=25,9717 [B]m2 ; na schodišti na 1. nástupiště   
3: 1,1m*3,2m*0,35=1,2320 [C]m2 ; na schodišti na 2. nástupiště   
4: (1,2m*2,95m+0,5m*2,95m)*0,35=1,7553 [D]m2 ; na schodišti na 3. nástupiště   
5: (1,25m*2,92m+0,5m*2,92m)*0,35=1,7885 [E]m2 ; na schodišti na 4. nástupiště    
Celkem: A+B+C+D+E=138,2106 [F]m2 ; spojovací můstek po odstranění stáv. dlažby - 35% plochy</t>
  </si>
  <si>
    <t>631324</t>
  </si>
  <si>
    <t>MAZANINA ZE ŽELEZOBETONU DO C25/30</t>
  </si>
  <si>
    <t>1: 8,75m*5,1m*0,05m=2,2313 [A]m3 ; ochrana izolace základové desky pod výtahovou šachtou V2   
2: 0,65m2*2,6m=1,6900 [B]m3 ; ochrana izolace schodišťové podkladní desky na 2. nástupiště   
3: 8,75m*5,1m*0,05m=2,2313 [C]m3 ; ochrana izolace základové desky pod výtahovou šachtou V3   
4: 0,6m2*2,6m=1,5600 [D]m3 ; ochrana izolace schodišťové podkladní desky na 3. nástupiště   
5: 5,125m*5,08m*0,05m=1,3018 [E]m3 ; ochrana izolace základové desky pod výtahovou šachtou V4   
6: 55,0m2*0,05m=2,7500 [F]m3 ; ochrana izolace stropu na 2. nástupišti   
7: 55,0m2*0,05m=2,7500 [G]m3 ; ochrana izolace stropu na 3. nástupišti   
8: 37,0m2*0,05m=1,8500 [H]m3 ; ochrana izolace stropu na 4. nástupišti   
Celkem: A+B+C+D+E+F+G+H=16,3644 [I]m3 ; beton C25/30-XC2, XF1</t>
  </si>
  <si>
    <t>631366</t>
  </si>
  <si>
    <t>VÝZTUŽ MAZANIN Z KARI SÍTÍ</t>
  </si>
  <si>
    <t>1: 1,98kg/m2*(8,75m*5,1m)*1,3/1000=0,1149 [A]t ; výztuž ochrany izolace základové desky pod výtahovou šachtou V2   
2: 1,98kg/m2*(0,65m2*2,6m)*1,3/1000=0,0044 [B]t ; výztuž ochrany izolace schodišťové podkladní desky na 2. nástupiště   
3: 1,98kg/m2*(8,75m*5,1m)*1,3/1000=0,1149 [C]t ; výztuž ochrany izolace základové desky pod výtahovou šachtou V3   
4: 1,98kg/m2*(0,6m2*2,6m)*1,3/1000=0,0040 [D]t ; výztuž ochrany izolace schodišťové podkladní desky na 3. nástupiště   
5: 1,98kg/m2*(5,125m*5,08m)*1,3/1000=0,0670 [E]t ; výztuž ochrany izolace základové desky pod výtahovou šachtou V4   
6: 1,98kg/m2*55,0m2*1,3/1000=0,1416 [F]t ; výztuž ochrany izolace stropu na 2. nástupišti   
7: 1,98kg/m2*55,0m2*1,3/1000=0,1416 [G]t ; výztuž ochrany izolace stropu na 3. nástupišti   
8: 1,98kg/m2*37,0m2*1,3/1000=0,0952 [H]t ; výztuž ochrany izolace stropu na 4. nástupišti   
Celkem: A+B+C+D+E+F+G+H=0,6836 [I]t ; výztuž tvrdé ochranné vrstvy z KARI sítí 4-4/100 x 100 mm, 30% přesahy</t>
  </si>
  <si>
    <t>1: 65,0m*2=130,0000 [A]m ; stávající kryt kabelových tras</t>
  </si>
  <si>
    <t>711122</t>
  </si>
  <si>
    <t>IZOLACE BĚŽNÝCH KONSTRUKCÍ PROTI TLAKOVÉ VODĚ ASFALTOVÝMI PÁSY</t>
  </si>
  <si>
    <t>1: 8,75m*5,1m=44,6250 [A]m2 ; izolace základové desky pod výtahovou šachtou V2   
2: 8,75m*5,1m=44,6250 [B]m2 ; izolace základové desky pod výtahovou šachtou V3   
3: 5,125m*5,08m=26,0350 [C]m2 ; izolace základové desky pod výtahovou šachtou V4   
4: 30,0m2=30,0000 [D]m2 ; zpětné spoje žb. spodní desky výtahové šachty V2   
5: 30,0m2=30,0000 [E]m2 ; zpětné spoje žb. spodní desky výtahové šachty V3   
6: 22,0m2=22,0000 [F]m2 ; zpětné spoje žb. spodní desky výtahové šachty V4   
Celkem: A+B+C+D+E+F=197,2850 [G]m2 ; asfaltové pásy proti tlakové vodě</t>
  </si>
  <si>
    <t>711132</t>
  </si>
  <si>
    <t>IZOLACE BĚŽNÝCH KONSTRUKCÍ PROTI VOLNĚ STÉKAJÍCÍ VODĚ ASFALTOVÝMI PÁSY</t>
  </si>
  <si>
    <t>1: 23,0m2+1,7m*3,05m=28,1850 [A]m2 ; izolace na žb. podkladní deska pro novou podlahu u schodiště na 1. nástupiště   
2: 18,0m2*0,2m=3,6000 [B]m2 ; izolace na podkladní desce pro novou podlahu u výtahové šachty V2   
3: 18,0m2*0,2m=3,6000 [C]m2 ; izolace na podkladní desce pro novou podlahu u výtahové šachty V3   
4: 15,5m2*0,2m=3,1000 [D]m2 ; izolace na podkladní desce pro novou podlahu u výtahové šachty V4   
5: 10,6m*3,2m=33,9200 [E]m2 ; izolace schod. ramene na 2. nástupiště   
6: 10,6m*3,2m=33,9200 [F]m2 ; izolace schod. ramene na 3. nástupiště   
7: 2*20,0m2+0,8m*2,6m=42,0800 [G]m2 ; izolace schod. zdí schodiště na 2. nástupiště   
8: 2*20,0m2+0,8m*2,6m=42,0800 [H]m2 ; izolace schod. zdí schodiště na 3. nástupiště   
9: 2*70,0m2+2,8m*2,6m+2,5m*1,9m=152,0300 [I]m2 ; izolace stěn u výtahové šachty V2   
10: 2*70,0m2+2,8m*2,6m+2,5m*1,9m=152,0300 [J]m2 ; izolace stěn u výtahové šachty V3   
11: 2*45,0m2+6,6m*2,2m+2,5m*1,6m=108,5200 [K]m2 ; izolace stěn u výtahové šachty V4   
12: 55,0m2+2*2,0m*9,2m=91,8000 [L]m2 ; izolace stropu na 2. nástupišti   
13: 55,0m2+2*2,0m*9,2m=91,8000 [M]m2 ; izolace stropu na 3. nástupišti   
14: 37,0m2+2,0m*9,2m=55,4000 [N]m2 ; izolace stropu na 4. nástupišti   
Celkem: A+B+C+D+E+F+G+H+I+J+K+L+M+N=842,0650 [O]m2 ; asfaltové pásy proti volně stékající vodě, vč. ukončení izolace do ozubu pomocí ukončovací lišty</t>
  </si>
  <si>
    <t>71150</t>
  </si>
  <si>
    <t>OCHRANA IZOLACE NA POVRCHU</t>
  </si>
  <si>
    <t>1: 2*20,0m2+0,8m*2,6m=42,0800 [A]m2 ; ochrana izolace schod. zdí schodiště na 2. nástupiště   
2: 2*20,0m2+0,8m*2,6m=42,0800 [B]m2 ; ochrana izolace schod. zdí schodiště na 3. nástupiště   
3: 2*65,0m2+1,5m*2,6m+1,4m*1,9m=136,5600 [C]m2 ; ochrana izolace stěn u výtahové šachty V2   
4: 2*65,0m2+1,5m*2,6m+1,4m*1,9m=136,5600 [D]m2 ; ochrana izolace stěn u výtahové šachty V3   
5: 2*40,0m2+5,6m*2,2m+1,4m*1,6m=94,5600 [E]m2 ; ochrana izolace stěn u výtahové šachty V4    
Celkem: A+B+C+D+E=451,8400 [F]m2; ochrana izolace extrudovaným polystyrenem tl. 50 mm</t>
  </si>
  <si>
    <t>711507</t>
  </si>
  <si>
    <t>OCHRANA IZOLACE NA POVRCHU Z PE FÓLIE</t>
  </si>
  <si>
    <t>1: 8,75m*5,1m=44,6250 [A]m2 ; ochrana izolace základové desky pod výtahovou šachtou V2   
2: 8,75m*5,1m=44,6250 [B]m2 ; ochrana izolace základové desky pod výtahovou šachtou V3   
3: 5,125m*5,08m=26,0350 [C]m2 ; ochrana izolace základové desky pod výtahovou šachtou V4   
4: 23,0m2+1,7m*3,05m=28,1850 [D]m2 ; ochrana izolace na žb. podkladní deska pro novou podlahu u schodiště na 1. nástupiště   
5: 18,0m2*0,2m=3,6000 [E]m2 ; ochrana izolace na podkladní desce pro novou podlahu u výtahové šachty V2   
6: 18,0m2*0,2m=3,6000 [F]m2 ; ochrana izolace na podkladní desce pro novou podlahu u výtahové šachty V3   
7: 15,5m2*0,2m=3,1000 [G]m2 ; ochrana izolace na podkladní desce pro novou podlahu u výtahové šachty V4   
8: 10,6m*3,2m=33,9200 [H]m2 ; ochrana izolace schod. ramene na 2. nástupiště   
9: 10,6m*3,2m=33,9200 [I]m2 ; ochrana izolace schod. ramene na 3. nástupiště   
10: 2*20,0m2+0,8m*2,6m=42,0800 [J]m2 ; ochrana izolace schod. zdí schodiště na 2. nástupiště   
11: 2*20,0m2+0,8m*2,6m=42,0800 [K]m2 ; ochrana izolace schod. zdí schodiště na 3. nástupiště   
12: 55,0m2+2*2,0m*9,2m=91,8000 [L]m2 ; ochrana izolace stropu na 2. nástupišti   
13: 55,0m2+2*2,0m*9,2m=91,8000 [M]m2 ; ochrana izolace stropu na 3. nástupišti   
14: 37,0m2+2,0m*9,2m=55,4000 [N]m2 ; ochrana izolace stropu na 4. nástupišti   
Celkem: A+B+C+D+E+F+G+H+I+J+K+L+M+N=544,7700 [O]m2 ; separační fólie PE TL. 0,4 mm</t>
  </si>
  <si>
    <t>711509</t>
  </si>
  <si>
    <t>a</t>
  </si>
  <si>
    <t>OCHRANA IZOLACE NA POVRCHU TEXTILIÍ</t>
  </si>
  <si>
    <t>1: 8,75m*5,1m=44,6250 [A]m2 ; ochrana izolace základové desky pod výtahovou šachtou V2   
2: 8,75m*5,1m=44,6250 [B]m2 ; ochrana izolace základové desky pod výtahovou šachtou V3   
3: 5,125m*5,08m=26,0350 [C]m2 ; ochrana izolace základové desky pod výtahovou šachtou V4   
4: 23,0m2+1,7m*3,05m=28,1850 [D]m2 ; ochrana izolace na žb. podkladní deska pro novou podlahu u schodiště na 1. nástupiště   
5: 18,0m2*0,2m=3,6000 [E]m2 ; ochrana izolace na podkladní desce pro novou podlahu u výtahové šachty V2   
6: 18,0m2*0,2m=3,6000 [F]m2 ; ochrana izolace na podkladní desce pro novou podlahu u výtahové šachty V3   
7: 15,5m2*0,2m=3,1000 [G]m2 ; ochrana izolace na podkladní desce pro novou podlahu u výtahové šachty V4   
8: 10,6m*3,2m=33,9200 [H]m2 ; ochrana izolace schod. ramene na 2. nástupiště   
9: 10,6m*3,2m=33,9200 [I]m2 ; ochrana izolace schod. ramene na 3. nástupiště   
10: 2*20,0m2+0,8m*2,6m=42,0800 [J]m2 ; ochrana izolace schod. zdí schodiště na 2. nástupiště   
11: 2*20,0m2+0,8m*2,6m=42,0800 [K]m2 ; ochrana izolace schod. zdí schodiště na 3. nástupiště   
12: 55,0m2+2*2,0m*9,2m=91,8000 [L]m2 ; ochrana izolace stropu na 2. nástupišti   
13: 55,0m2+2*2,0m*9,2m=91,8000 [M]m2 ; ochrana izolace stropu na 3. nástupišti   
14: 37,0m2+2,0m*9,2m=55,4000 [N]m2 ; ochrana izolace stropu na 4. nástupišti   
Celkem: A+B+C+D+E+F+G+H+I+J+K+L+M+N=544,7700 [O]m2 ; geotextilie min. 300 g/m2</t>
  </si>
  <si>
    <t>b</t>
  </si>
  <si>
    <t>1: 2*20,0m2+0,8m*2,6m=42,0800 [A]m2 ; ochrana izolace schod. zdí schodiště na 2. nástupiště   
2: 2*20,0m2+0,8m*2,6m=42,0800 [B]m2 ; ochrana izolace schod. zdí schodiště na 3. nástupiště   
3: 2*70,0m2+2,8m*2,6m+2,5m*1,9m=152,0300 [C]m2 ; ochrana izolace stěn u výtahové šachty V2   
4: 2*70,0m2+2,8m*2,6m+2,5m*1,9m=152,0300 [D]m2 ; ochrana izolace stěn u výtahové šachty V3   
5: 2*45,0m2+6,6m*2,2m+2,5m*1,6m=108,5200 [E]m2 ; ochrana izolace stěn u výtahové šachty V4    
Celkem: A+B+C+D+E=496,7400 [F]m2; geotextilie min. 500 g/m2</t>
  </si>
  <si>
    <t>72410</t>
  </si>
  <si>
    <t>ČERPADLA</t>
  </si>
  <si>
    <t>1: 3ks=3,0000 [A]ks, plovákové čerpadlo s výtlakem min. 5 m a 5000 l/h, v jímce před výtahovou šachtou</t>
  </si>
  <si>
    <t>76423</t>
  </si>
  <si>
    <t>OPLECHOVÁNÍ A LEMOVÁNÍ KONSTR Z HLINÍK PLECHU</t>
  </si>
  <si>
    <t>1: 0,5m*65,0m*2=65,000 [A]m2 ; kryt kabelových tras, eloxovaný plech hliníkový tl. 0,8 mm, vč. Ukotvení</t>
  </si>
  <si>
    <t>77104</t>
  </si>
  <si>
    <t>PODLAHY Z HUTNÝCH DLAŽDIC (I POLOHUT)</t>
  </si>
  <si>
    <t>1: 6,95m*50,75m=352,7125 [A]m2 ; v podchodu - tubus   
2: 2,065m*3,05m+29,0m2+28,0m2+0,96m*3,05m=66,2262 [B]m2 ; na schodišti na 1. nástupiště   
3: 0,65m*2,0m+17,0m2+1,2m2+0,65m*2,75m+(0,2m+0,25m)*2,75m=22,5250 [C]m2 ; na schodišti na 2. nástupišti   
4: 0,65m*3,05m+1,25m2+17,0m2+0,95m*2,0m+(0,2m+0,25m)*2,75m=23,3700 [D]m2 ; na schodišti na 3. nástupiště   
5: 0,65m*3,0m+1,2m2+2,5m2=5,6500 [E]m2 ; na schodišti na 4. nástupiště    
Celkem: A+B+C+D+E=470,4837 [F]m2 ; mrazuvzdorná protiskluzová dlažba tl. 9 mm na flexi lepidlo</t>
  </si>
  <si>
    <t>78174</t>
  </si>
  <si>
    <t>OBKLADY STĚN Z HUTNÝCH DLAŽDIC (I POLOHUT)</t>
  </si>
  <si>
    <t>1: 2*2,54m*(15,4m+10,73m+10,08m)=183,9468 [A]m2 ; obklad svislých stěn podchodu - tubusu   
2: 2*76,0m2+2*31,0m2+1,7m*3,05m+1,13m*23,5m+10,5m2+1,0m*15,0m+2,5m2=273,7400 [B]m2 ; obklad stěn na schodišti na 1. nástupiště   
3: 2*33,5m2+2*28,5m2+2*6,0m2+1,1m*19,0m+3,6m2+1,1m*20,0m+4,2m2=186,7000 [C]m2 ; obklad stěn na schodišti na 2. nástupišti   
4: 2*33,5m2+2*28,5m2+2*6,0m2+1,1m*19,0m+3,6m2+1,1m*20,0m+4,2m2=186,7000 [D]m2 ; obklad stěn na schodišti na 3. nástupišti   
5: 2*32,0m2+4,7m2+2*13,0m2=94,7000 [E]m2 ; obklad stěn na schodišti na 4. nástupiště    
Celkem: A+B+C+D+E=925,7868 [F]m2 ; obklady stěn tl. 9 mm, vč. flexi lepidla</t>
  </si>
  <si>
    <t>R78273</t>
  </si>
  <si>
    <t>OBKLADY SCHOD STUPŇŮ ŽULOVÝM OBKLADEM</t>
  </si>
  <si>
    <t>1: 4*(14ks*0,155m)*2,0m=17,3600 [A]m2 ; obklad podstupnic u schodiště na 2. a 3. nástupiště   
2: 4*(13ks*0,33m)*2,0m=34,3200 [B]m2; obklad nášlapové desky u schodiště na 2. a 3. nástupiště   
Celkem: A+B=51,6800 [C]m2 ; střednězrnné žulové obkladní pásky tl. 30 mm, tryskaný povrch, vč. mrazuvzdorného lepidla tl. 10-15 mm</t>
  </si>
  <si>
    <t>- položky podlah a obkladů zahrnují kompletní podlahy a obklad, včetně úpravy podkladu, spojovací, spárové malty nebo tmely, dilatace, úpravy rohů, koutů, kolem otvorů, okrajů a pod.</t>
  </si>
  <si>
    <t>78440</t>
  </si>
  <si>
    <t>MALBY POVRCHŮ</t>
  </si>
  <si>
    <t>1:4,9m*8,1m+15,4m*6,05m+4,82m*8,125m+10,73m*6,05m+4,9m*8,0m+10,08m*6,05m+4,465m*3,05m+70,0m2=420,7413 [A]m2 ; podhled   
2: 5*1,17m*6,05m+(0,44m+0,75m+0,47m)*3,05m=40,4555 [B]m2 ; svislé stěny podchodu   
Celkem: A+B=461,1968 [C]m2 ; výmalba podchodu, vč. 2 x  penetrace pod malbu</t>
  </si>
  <si>
    <t>87426</t>
  </si>
  <si>
    <t>POTRUBÍ Z TRUB PLAST ODPAD DN DO 80MM</t>
  </si>
  <si>
    <t>1: 3*3,6m=10,8000 [A]m ; potrubí HDPE DN 75 mm z čerpací jímky do šachty</t>
  </si>
  <si>
    <t>87627</t>
  </si>
  <si>
    <t>CHRÁNIČKY Z TRUB PLASTOVÝCH DN DO 100MM</t>
  </si>
  <si>
    <t>1: 3ks*0,3m=0,9000 [A]m ; chránička ve stěnách výtahové šachty V2   
2: 3ks*0,3m=0,9000 [B]m ; chránička ve stěnách výtahové šachty V3   
3: 3ks*0,3m+1ks*0,55m=1,4500 [C]m ; chránička ve stěnách výtahové šachty V4   
Celkem: A+B+C=3,2500 [D]m ; chránička PEHD DN 100 mm</t>
  </si>
  <si>
    <t>87634</t>
  </si>
  <si>
    <t>CHRÁNIČKY Z TRUB PLASTOVÝCH DN DO 200MM</t>
  </si>
  <si>
    <t>1: 3ks*0,3m=0,9000 [A]m ; chránička ve stěnách výtahové šachty V2   
2: 3ks*0,3m=0,9000 [B]m ; chránička ve stěnách výtahové šachty V3   
3: 3ks*0,3m+1ks*0,55m=1,4500 [C]m ; chránička ve stěnách výtahové šachty V4   
Celkem: A+B+C=3,2500 [D]m ; chránička PEHD DN 180 mm</t>
  </si>
  <si>
    <t>R895824</t>
  </si>
  <si>
    <t>DRENÁŽNÍ ŠACHTICE KONTROLNÍ Z KOMPOZITU</t>
  </si>
  <si>
    <t>1: 2ks=2,0000 [A]ks ; ve středovém odvodnění podchodu, revizní šachta DN 600 mm s kruhovým poklopem z kompozitního materiálu</t>
  </si>
  <si>
    <t>položka zahrnuje:     
- poklopy s rámem z předepsaného materiálu a tvaru     
- předepsané skruže, dno a není-li uvedeno jinak i podkladní vrstvu (z kameniva nebo betonu).     
- výplň, těsnění a tmelení spár a spojů,     
- očištění a ošetření úložných ploch,     
- předepsané podkladní konstrukce</t>
  </si>
  <si>
    <t>R899120</t>
  </si>
  <si>
    <t>POKLOP Z KOMPOZITU</t>
  </si>
  <si>
    <t>1: 3ks=3,0000 [A]ks ; uzamykatelný poklop 600 x 600 mm v jímce   
2: 4ks=4,0000 [B]ks ; výměna poklopu na stávající šachtě odvodnění, poklop D 600 mm   
Celkem: A+B=7,0000 [C]ks</t>
  </si>
  <si>
    <t>Položka zahrnuje dodávku a osazení předepsané mříže včetně rámu</t>
  </si>
  <si>
    <t>89980</t>
  </si>
  <si>
    <t>TELEVIZNÍ PROHLÍDKA POTRUBÍ</t>
  </si>
  <si>
    <t>1: 87,4m=87,4000 [A]m ; dle pol. č. 12993, kamerová prohlídka stávajícího odvodňovacího systému</t>
  </si>
  <si>
    <t>91916</t>
  </si>
  <si>
    <t>ŘEZÁNÍ KAMENNÝCH KONSTRUKCÍ</t>
  </si>
  <si>
    <t>1: 2*14ks*0,15m*0,3m=1,2600 [A]m2 ; zkrácení žulových schodištových stupňů</t>
  </si>
  <si>
    <t>931182</t>
  </si>
  <si>
    <t>VÝPLŇ DILATAČNÍCH SPAR Z POLYSTYRENU TL 20MM</t>
  </si>
  <si>
    <t>2: 4*0,9m*3,8m=13,6800 [A]m2 ; výplň dilatační spáry v místě připojení nové stavby na stávající</t>
  </si>
  <si>
    <t>931232</t>
  </si>
  <si>
    <t>VÝPLŇ DILATAČNÍCH SPAR Z PRYŽOVÝCH PÁSŮ ŠÍŘKY DO 200MM PROFILOVANÝCH TL DO 7MM</t>
  </si>
  <si>
    <t>1: 4*3,8m=15,2000 [A]m ; přírubový těsnící pás, v místě připojení nové stavby na stávající</t>
  </si>
  <si>
    <t>931336</t>
  </si>
  <si>
    <t>TĚSNĚNÍ DILATAČNÍCH SPAR POLYURETANOVÝM TMELEM PRŮŘEZU DO 800MM2</t>
  </si>
  <si>
    <t>1: 80,0m*2=160,0000 [A]m ; výplň stávajicí dilatační spáry mezi opěrou a horní příčlí   
2: 4*3,8m=15,2000 [B]m ; výplň dilatační spáry v místě připojení nové stavby na stávající   
Celkem: A+B=175,2000 [C]m ; vč. očištění stáv. dilat. spáry</t>
  </si>
  <si>
    <t>93135</t>
  </si>
  <si>
    <t>TĚSNĚNÍ DILATAČ SPAR PRYŽ PÁSKOU NEBO KRUH PROFILEM</t>
  </si>
  <si>
    <t>1: 80,0m*2=160,0000 [A]m ; výplň stáv. dilatační spáry mezi opěrou a horní příčlí   
2: 4*3,8m=15,2000 [B]m ; výplň dilatační spáry v místě připojení nové stavby na stávající   
Celkem: A+B=175,2000 [C]m ; výplňový provazec, vč. očištění stáv. dilat. spáry</t>
  </si>
  <si>
    <t>R93570</t>
  </si>
  <si>
    <t>ŽLABY Z KOMPOZITU SVĚTLÉ ŠÍŘKY DO 100MM VČET MŘÍŽÍ DO BETONU</t>
  </si>
  <si>
    <t>1: 10,8m+11,2m+16,7m=38,7000 [A]m ; odvodňující žlab 100 x 118 mm podél stěny podchodu, vč. krycí nerezové mřížky, vč. podkladního betonu C12/15-X0</t>
  </si>
  <si>
    <t>93640</t>
  </si>
  <si>
    <t>DROBNÉ DOPLŇK KONSTR KAMENNÉ</t>
  </si>
  <si>
    <t>1: 10,0m2=10,0000 [A]m2 ; odhad, označení nástupišť nápisem z dlažby</t>
  </si>
  <si>
    <t>93650</t>
  </si>
  <si>
    <t>DROBNÉ DOPLŇK KONSTR KOVOVÉ</t>
  </si>
  <si>
    <t>1: (0,55m*78ks+0,6m*7ks*2)*0,888kg/m=45,5544 [A]kg ; spřahující trny zídky schodiště na 1. nástupiště   
2: (0,55m*67ks+0,6m*7ks*2+0,45m*234ks)*0,888kg/m=133,6884 [B]kg ; spřahující trny zídky a přibetonávky schodiště na 2. nástupiště   
3: (0,55m*67ks+0,6m*7ks*2)*0,888kg/m=40,1820 [C]kg ; spřahující trny zídky schodiště na 3. nástupiště   
4: (0,55m*67ks+0,6m*7ks*2)*0,888kg/m=40,1820 [D]kg ; spřahující trny zídky schodiště na 4. nástupiště    
Celkem: A+B+C+D=259,6068 [E]kg, spřahující trny D 12 mm</t>
  </si>
  <si>
    <t>936501</t>
  </si>
  <si>
    <t>DROBNÉ DOPLŇK KONSTR KOVOVÉ NEREZ</t>
  </si>
  <si>
    <t>1: 3*2ks=6,0000 [A]ks ; deska na měření bludných proudů na konstrukci výtahové šachty   
2: 6*2ks=12,0000 [B]ks ; deska na měření bludných proudů na dříku schodišť   
Celkem: A+B=18,0000 [C]ks</t>
  </si>
  <si>
    <t>R938256</t>
  </si>
  <si>
    <t>OTRYSKÁNÍ ŽULOVÝCH SCHOD STUPŇŮ</t>
  </si>
  <si>
    <t>1: 2*(12ks*0,15m+11ks*0,3m)*3,05m=31,1100 [A]m2 ; schodištové stupně na 1. nástupiště   
2: (12ks*0,15m+11ks*0,3m)*2,75m+(13ks*0,15m+12ks*0,3m)*2,75m=29,2875 [B]m2 ; schodištové stupně na 2. nástupiště   
3: (12ks*0,15m+11ks*0,3m)*3,05m+(13ks*0,15m+12ks*0,3m)*3,05m=32,4825 [C]m2 ; schodištové stupně na 3. nástupiště   
4: (12ks*0,15m+11ks*0,3m)*3,0m+(13ks*0,15m+12ks*0,3m)*3,0m=31,9500 [D]m2 ; schodištové stupně na 4. nástupiště   
Celkem: A+B+C+D=124,8300 [E]m2 ; otryskání stávajících žulových stupňů ostrohranným abrazivem</t>
  </si>
  <si>
    <t>položka zahrnuje úpravu povrchu předepsaným způsobem včetně odklizení vzniklého odpadu</t>
  </si>
  <si>
    <t>938541</t>
  </si>
  <si>
    <t>OČIŠTĚNÍ BETON KONSTR OTRYSKÁNÍM TLAK VODOU DO 200 BARŮ</t>
  </si>
  <si>
    <t>1:4,9m*8,1m+15,4m*6,05m+4,82m*8,125m+10,73m*6,05m+4,9m*8,0m+10,08m*6,05m+4,465m*3,05m+70,0m2=420,7413 [A]m2 ; podhled   
2: 5*1,17m*6,05m+(0,44m+0,75m+0,47m)*3,05m=40,4555 [B]m2 ; svislé stěny podchodu   
Celkem: A+B=461,1968 [C]m2 ; očištění žb. stěn podchodu po odstranění omítky</t>
  </si>
  <si>
    <t>938542</t>
  </si>
  <si>
    <t>OČIŠTĚNÍ BETON KONSTR OTRYSKÁNÍM TLAK VODOU DO 500 BARŮ</t>
  </si>
  <si>
    <t>1: 6,05m*50,75m=307,0375 [A]m2 ; v podchodu   
2: 9,1m*3,5m+0,96m*3,0m+38,0m2+0,5m*2,95m=74,2050 [B]m2 ; na schodišti na 1. nástupiště   
3: 1,1m*3,2m=3,5200 [C]m2 ; na schodišti na 2. nástupišti   
4: 1,2m*2,95m+0,5m*2,95m=5,0150 [D]m2 ; na schodišti na 3. nástupiště   
5: 1,25m*2,92m+0,5m*2,92m=5,1100 [E]m2 ; na schodišti na 4. nástupiště    
Celkem: A+B+C+D+E=394,8875 [F]m2 ; očištění podkladní vrstvy podlah po odstranění dlažby</t>
  </si>
  <si>
    <t>96615A</t>
  </si>
  <si>
    <t>BOURÁNÍ KONSTRUKCÍ Z PROSTÉHO BETONU - BEZ DOPRAVY</t>
  </si>
  <si>
    <t>1: 30,0m2*0,23m=6,9000 [A]m3 ; původní podlaha,  poplatek za skládku uveden v pol. č. R015140</t>
  </si>
  <si>
    <t>96616A</t>
  </si>
  <si>
    <t>BOURÁNÍ KONSTRUKCÍ ZE ŽELEZOBETONU - BEZ DOPRAVY</t>
  </si>
  <si>
    <t>1: 3*(7,0m2*3,0m+8,0m2*10,0m)=303,0000 [A]m3 ; odhad, bourání schodiště a schod. zídek ; poplatek za skládku uveden v pol. č. R015141</t>
  </si>
  <si>
    <t>966185</t>
  </si>
  <si>
    <t>DEMONTÁŽ KONSTRUKCÍ KOVOVÝCH S ODVOZEM DO 8KM</t>
  </si>
  <si>
    <t>1: 14*9,0m*6,82kg/m/1000=0,8593 [A]t   
1: 2*12,5m*6,82kg/m/1000=0,1705 [B]t   
Celkem: A+B=1,0298 [C]t ; odstranění stávajících trubkových madel, včetně odvozu materiálu do sběrných surovin k výkupu</t>
  </si>
  <si>
    <t>96716A</t>
  </si>
  <si>
    <t>VYBOURÁNÍ ČÁSTÍ KONSTRUKCÍ ŽELEZOBET - BEZ DOPRAVY</t>
  </si>
  <si>
    <t>1: 0,18m*0,8m*(7,8m+3,0m)=1,5552 [A]m3 ; ubourání stávající zídky schodiště na 2. nástupiště   
2: 0,18m*0,5m*(7,8m+3,0m)=0,9720 [B]m3 ; ubourání stávající zídky schodiště na 3. nástupiště   
3: 0,18m*0,5m*(7,8m+3,0m)=0,9720 [C]m3 ; ubourání stávající zídky schodiště na 4. nástupiště   
Celkem: A+B+C=3,4992 [D]m3 ;  poplatek za skládku uveden v pol. č. R015141</t>
  </si>
  <si>
    <t>97811</t>
  </si>
  <si>
    <t>OTLUČENÍ OMÍTKY</t>
  </si>
  <si>
    <t>1:4,9m*8,1m+15,4m*6,05m+4,82m*8,125m+10,73m*6,05m+4,9m*8,0m+10,08m*6,05m+4,465m*3,05m+70,0m2=420,7413 [A]m2 ; podhled   
2: 5*1,17m*6,05m+(0,44m+0,75m+0,47m)*3,05m=40,4555 [B]m2 ; svislé stěny podchodu   
Celkem: A+B=461,1968 [C]m2 ; poplatek za skládku uveden v pol. č. R015120</t>
  </si>
  <si>
    <t>Technická specifikace položky odpovídá příslušné cenové soustavě, bez dopravy</t>
  </si>
  <si>
    <t>978151</t>
  </si>
  <si>
    <t>OTLUČENÍ OBKLADŮ Z DLAŽDIC</t>
  </si>
  <si>
    <t>1: 2*1,8m*(15,4m+10,73m+10,08m)=130,3560 [A]m2 ; svislé stěny podchodu - tubus   
2: 2*70,0m2+2*31,0m2+1,5m*3,13m+1,0m*25,0m+6,5m2+1,0m*15,0m+2,5m2=255,6950 [B]m2 ; stěny na schodišti na 1. nástupiště   
3: 2*20,0m2+2*26,0m2+1,0m*25,0m+7,0m2=124,0000 [C]m2 ; stěny na schodišti na 2. nástupišti   
4: 2*26,0m2+1,0m*19,0m+6,0m2=77,0000 [D]m2 ; stěny na schodišti na 3. nástupiště   
5: 2*26,0m2+1,0m*20,5m+8,5m2=81,0000 [E]m2 ; stěny na schodišti na 4. nástupiště    
Celkem: A+B+C+D+E=668,0510 [F]m2 ; odstranění stáv. obkladu, poplatek za skládku uveden v pol. č. R015120</t>
  </si>
  <si>
    <t>LIKVIDACE ODPADŮ NEKONTAMINOVANÝCH - 17 05 04  VYTĚŽENÉ ZEMINY A HORNINY - I. TŘÍDA TĚŽITELNOSTI</t>
  </si>
  <si>
    <t>1: 24,82m3*2,1t/m3=52,1220 [A]t ; výkopek z pol. č. 17120</t>
  </si>
  <si>
    <t>1: 19,745m3*2,1t/m3=41,4645 [A]t ; beton z pol. č. 11348A   
2: 6,9m3*2,1t/m3=14,4900 [B]t ; beton z pol. č. 96615A   
Celkem: A+B=55,9545 [C]t</t>
  </si>
  <si>
    <t>1: 303,0m3*2,4t/m3=727,2000 [A]t ; železobeton z pol. č. 96616A   
2: 3,499m3*2,4t/m3=8,3976 [B]t ; železobeton z pol. č. 96716A   
Celkem: A+B=735,5976 [C]t</t>
  </si>
  <si>
    <t>1: (461,1968m2*0,015m)*2,0t/m3=13,8359 [A]t ; omítka z pol. č. 97811  
 2: (668,051m2*0,025m)*2,2t/m3=36,7428 [B]t ; obklady z pol. č. 975151  
Celkem: A+B=50,5787 [C]t</t>
  </si>
  <si>
    <t xml:space="preserve">  SO 10-41</t>
  </si>
  <si>
    <t>Prodloužení podchodu v km 495,102</t>
  </si>
  <si>
    <t>SO 10-41</t>
  </si>
  <si>
    <t>11120</t>
  </si>
  <si>
    <t>ODSTRANĚNÍ KŘOVIN</t>
  </si>
  <si>
    <t>1: 8,2m*28,0m=229,6000 [A]m2 ; odstranění křovin a náletů ve svahu k ulici Máchova, vč. likvidace odpadu</t>
  </si>
  <si>
    <t>12110</t>
  </si>
  <si>
    <t>SEJMUTÍ ORNICE NEBO LESNÍ PŮDY</t>
  </si>
  <si>
    <t>1: 235,0m2*0,1m=23,5000 [A]m3 ; sejmutí ornice v tl. 100 mm v rozsahu výkopových prací, ponecháno na stavbě pro zpětné použití, přebytečný materiál bude odvezen na místo určené investorem</t>
  </si>
  <si>
    <t>13173A</t>
  </si>
  <si>
    <t>HLOUBENÍ JAM ZAPAŽ I NEPAŽ TŘ. I - BEZ DOPRAVY</t>
  </si>
  <si>
    <t>1: 57,2m2*8,22m=470,1840 [A]m3   
2: 86,5m2*7,5m=648,7500 [B]m3   
3: 120,0m2*8,0m=960,0000 [C]m3   
Celkem: A+B+C=2 078,9340 [D]m3 ; výkop, poplatek za skládku uveden v pol. č. R015111</t>
  </si>
  <si>
    <t>13273A</t>
  </si>
  <si>
    <t>HLOUBENÍ RÝH ŠÍŘ DO 2M PAŽ I NEPAŽ TŘ. I - BEZ DOPRAVY</t>
  </si>
  <si>
    <t>1: 0,5m*0,8m*4,9m=1,9600 [A]m3 ; rýha pro uložení potrubí z revizní šachty u jímky do stávající kanalizační šachty, poplatek za skládku uveden v pol. č. R015111</t>
  </si>
  <si>
    <t>1: 2078,934m3=2 078,934 [A]m3 ; materiál z pol. č. 13173A  
2: 3,14*0,078m*0,078m*(51ks*20,0m+29ks*16,0m+25ks*20,0m)=37,902 [B]m3 ; materiál z pol. č. 26114  
3: 3,14*0,34m*0,34m*6,0m*8ks=17,423 [C]m3 ; materiál z pol. č. 264139  
4: -250,38m3=- 250,380 [D]m3 ; odpočet materiálu z pol. č. 17411.a  
5: -146,96m3=- 146,960 [E]m3 ; odpočet zpětného zásypu z pol. č. 17411.b  
Celkem: A+B+C+D+E=1 736,919 [F]m3</t>
  </si>
  <si>
    <t>1: 11,7m2*21,4m=250,3800 [A]m3 ; zásyp u schod. stěny a výtahové šachty, materiál ze stavby</t>
  </si>
  <si>
    <t>1: 1,5m2*20,8m=31,2000 [A]m3 ; zásyp mezi základy rámové konstrukce   
2: 3,0m2*7,3m=21,9000 [B]m3 ; zásyp nad DC 1   
3: 11,7m2*7,2m+2,6m2*3,7m=93,8600 [C]m3 ; zásyp pod schod. ramenem   
Celkem: A+B+C=146,9600 [D]m3 ; zásyp zlepšenou jemnozrnnou nenamrzavou zeminou, specifikace dle TZ</t>
  </si>
  <si>
    <t>1: 2*5,9m2*20,8m+8,0m2*7,7m+8,0m2*5,25m+2,6m2*5,1m+9,0m2*2,5m=384,8000 [A]m3 ; zásyp ze štěrkodrti fr. 0-32 mm</t>
  </si>
  <si>
    <t>OBSYP POTRUBÍ A OBJEKTŮ Z NAKUPOVANÝCH MATERIÁLŮ</t>
  </si>
  <si>
    <t>1: 0,1m2*(27,0m+42,0m)=6,9000 [A]m3 ; obsyp rubové drenáže hrubozrnným štěrkem fr. 16/32 mm</t>
  </si>
  <si>
    <t>18220</t>
  </si>
  <si>
    <t>ROZPROSTŘENÍ ORNICE VE SVAHU</t>
  </si>
  <si>
    <t>1: (62,0m2+62,0m2)*1,2koef.*0,1m=14,8800 [A]m3 ; materiál ze stavby</t>
  </si>
  <si>
    <t>18241</t>
  </si>
  <si>
    <t>ZALOŽENÍ TRÁVNÍKU RUČNÍM VÝSEVEM</t>
  </si>
  <si>
    <t>1: (62,0m2+62,0m2)*1,2koef=148,8000 [A]m2</t>
  </si>
  <si>
    <t>224324</t>
  </si>
  <si>
    <t>PILOTY ZE ŽELEZOBETONU C25/30</t>
  </si>
  <si>
    <t>1: 14,24m3=14,240 [A]m3 ; z betonu C25/30-XA1, z přílohy č. 10.2 - Výkres pilot</t>
  </si>
  <si>
    <t>224365</t>
  </si>
  <si>
    <t>VÝZTUŽ PILOT Z OCELI 10505, B500B</t>
  </si>
  <si>
    <t>1: 1235,28kg/1000=1,235 [A]t ; z přílohy č. 10.2 - Výkres pilot</t>
  </si>
  <si>
    <t>22695</t>
  </si>
  <si>
    <t>VÝDŘEVA ZÁPOROVÉHO PAŽENÍ DOČASNÁ (KUBATURA)</t>
  </si>
  <si>
    <t>1: 2*3,9m*0,7m*0,15m+3,9m*0,7m*0,15m=1,2285 [A]m3</t>
  </si>
  <si>
    <t>23117</t>
  </si>
  <si>
    <t>ŠTĚTOVÉ STĚNY BERANĚNÉ Z KOVOVÝCH DÍLCŮ TRVALÉ (HMOTNOST)</t>
  </si>
  <si>
    <t>1: (4,0m*8,0m+5,0m*6,0m+8,0m*8,0m+16,15m*18,0m)*155,5kg/m2/1000=64,7968 [A]t ; štětovnice Larsen IIIn - stavební postup 1a   
2: ((2*2,2m+2*8,1m)+(4*22,5m+2*14,55m+2*11,35m+2*9,0m))*22,0kg/m/1000=3,9688 [B]t ; převázka U180 - stavební postup 1a   
Celkem: A+B=68,7656 [C]t</t>
  </si>
  <si>
    <t>1:((2*(19,15m*11,0m)+5,2m*12,0m+3,65m*18,0m+3,95m*16,0m))*155,5kg/m2/1000=95,2593 [A]t ; štětovnice Larsen IIIn - stavební postup 1a    
2: 2*18,55m*78,5kg/m/1000=2,9124 [B]t ; převázka Larsen IIIn - stavební postup 1a   
3: (2*5,0m+2*2,64m+2*1,05m+2*3,2m+2*4,4m+6*6,8m)*22,0kg/m/1000=1,6144 [C]t ; převázka U180 - stavební postup 1a   
4: (174,9m2+246,4m2)*155,5kg/m2/1000=65,5122 [D]t ; štětovnice Larsen IIIn - stavební postup 1b   
5: (15,3m+21,2m)*78,5kg/m/1000=2,8653 [E]t ; převázka Larsen IIIn - stavební postup 1b   
Celkem: A+B+C+D+E=168,1636 [F]t</t>
  </si>
  <si>
    <t>1: 168,162t=168,1620 [A]t ; z pol. č. 23217</t>
  </si>
  <si>
    <t>26114</t>
  </si>
  <si>
    <t>VRTY PRO KOTVENÍ, INJEKTÁŽ A MIKROPILOTY NA POVRCHU TŘ. I D DO 200MM</t>
  </si>
  <si>
    <t>1: 51ks*20,0m+29ks*16,0m+25ks*20,0m=1 984,0000 [A]m ; vrt D 156 mm pro zemní kotvy, vč. odvozu na skládku, uložení zeminy je uvedeno v pol. č. 17120</t>
  </si>
  <si>
    <t>264139</t>
  </si>
  <si>
    <t>VRTY PRO PILOTY TŘ I D DO 700MM</t>
  </si>
  <si>
    <t>1: 6,0m*8ks=48,000 [A]m ; vrt D 680 mm pro piloty, uložení zeminy je uvedeno v pol. č. 17120</t>
  </si>
  <si>
    <t>1: 123,24m3=123,2400 [A]m3 ; žb. základy a základová deska rámu z betonu C30/37-XA1, vč. těsnění spár , z přílohy č. 6.1 - Výkres tvaru - půdorys</t>
  </si>
  <si>
    <t>1: 986,02kg*0,5/1000=0,493 [A]t ; výztuž základové desky rámu - 50% z celkové hmotnosti, z přílohy č. 7.1  
2: 26708,45kg*0,3/1000=8,013 [B]t ; výztuž základové desky rámu DC1  - 30% z celkové hmotnosti, z přílohy č. 7.2, 7.3 a 7.4  
3: 11236,06kg*0,3/1000=3,371 [C]t ; výztuž základů rámu DC2  - 30% z celkové hmotnosti, z přílohy č. 7.5  
4: 12488,30kg*0,3/1000=3,746 [D]t ; výztuž základů rámu DC3  - 30% z celkové hmotnosti, z přílohy č. 7.6  
Celkem: A+B+C+D=15,623 [E]t; ocel B500B</t>
  </si>
  <si>
    <t>285371</t>
  </si>
  <si>
    <t>KOTVENÍ NA POVRCHU Z PŘEDPÍNACÍ VÝZTUŽE DL. DO 3M</t>
  </si>
  <si>
    <t>1: 6ks=6,0000 [A]ks ; předpínací tyč D 18 mm, dl. 3,0 m, z přílohy č. 5.6 - Výkres výkopů a pažení - stavební postup 1b</t>
  </si>
  <si>
    <t>285372</t>
  </si>
  <si>
    <t>KOTVENÍ NA POVRCHU Z PŘEDPÍNACÍ VÝZTUŽE DL. DO 4M</t>
  </si>
  <si>
    <t>1: 7ks=7,0000 [A]ks ; předpínací tyč D 18 mm, dl. 3,6 m, z přílohy č. 5.6 - Výkres výkopů a pažení - stavební postup 1b</t>
  </si>
  <si>
    <t>1: 12ks=12,0000 [A]ks ; předpínací tyč D 18 mm, dl. 5,15 m, z přílohy č. 5.1 - Výkres výkopů a pažení - stavební postup 1a</t>
  </si>
  <si>
    <t>285378</t>
  </si>
  <si>
    <t>KOTVENÍ NA POVRCHU Z PŘEDPÍNACÍ VÝZTUŽE DL. DO 10M</t>
  </si>
  <si>
    <t>1: 51ks=51,0000 [A]ks ; zemní kotvy dl. 20,0 m,  vč. kořene dl. 10 m, vč. opěrné desky kotvy, síla v každé kotvě 150 kN,  z přílohy č. 5.1 - Výkres výkopů a pažení - stavební postup 1a</t>
  </si>
  <si>
    <t>1: 29ks=29,0000 [A]ks ; zemní kotvy dl. 16,0 m,  vč. kořene dl. 10 m, vč. opěrné desky kotvy, síla v každé kotvě 200 kN,  z přílohy č. 5.1 - Výkres výkopů a pažení - stavební postup 1a</t>
  </si>
  <si>
    <t>c</t>
  </si>
  <si>
    <t>1: 25ks=25,0000 [A]ks ; zemní kotvy dl. 20,0 m,  vč. kořene dl. 10 m, vč. opěrné desky kotvy, síla v každé kotvě 200 kN,  z přílohy č. 5.1 - Výkres výkopů a pažení - stavební postup 1a</t>
  </si>
  <si>
    <t>285379</t>
  </si>
  <si>
    <t>PŘÍPLATEK ZA DALŠÍ 1M KOTVENÍ NA POVRCHU Z PŘEDPÍNACÍ VÝZTUŽE</t>
  </si>
  <si>
    <t>1: 51ks*10,0m+29ks*6,0m+25ks*10,0m=934,0000 [A]m ;  z přílohy č. 5.1 - Výkres výkopů a pažení - stavební postup 1a</t>
  </si>
  <si>
    <t>289971</t>
  </si>
  <si>
    <t>OPLÁŠTĚNÍ (ZPEVNĚNÍ) Z GEOTEXTILIE</t>
  </si>
  <si>
    <t>1: 2*19,5m*3,8m+(12,5m+7,5m)*6,0m+2,0m*10,0m=288,2000 [A]m2 ; v místě rubové drenáže, geotextilie min. 300 g/m2</t>
  </si>
  <si>
    <t>289973</t>
  </si>
  <si>
    <t>OPLÁŠTĚNÍ (ZPEVNĚNÍ) Z GEOSÍTÍ A GEOROHOŽÍ</t>
  </si>
  <si>
    <t>1: 46,0m2*1,2koef.=55,2000 [A]m2 ; kokosová rohož 400 g/m2, vč. spon pro kotvení á 1,0 m</t>
  </si>
  <si>
    <t>33717</t>
  </si>
  <si>
    <t>SLOUPKY PROTIHLUK STĚN Z DÍLCŮ KOVOVÝCH</t>
  </si>
  <si>
    <t>1: 806,72kg/1000=0,807 [A]t ; včetně PKO, z přílohy č. 10.1 - Výkres úpravy PHS</t>
  </si>
  <si>
    <t>347125</t>
  </si>
  <si>
    <t>STĚNY PROTIHLUKOVÉ Z DÍLCŮ ŽELEZOBETON DO C30/37</t>
  </si>
  <si>
    <t>1: (3,35m+12,09m+3,0m+3,53m)*0,5m=10,985 [A]m2 ; spodní soklový panel z betonu C30/37-XF4, XC4, vč. výztuže z oceli B500B</t>
  </si>
  <si>
    <t>34717</t>
  </si>
  <si>
    <t>STĚNY PROTIHLUKOVÉ Z DÍLCŮ KOVOVÝCH</t>
  </si>
  <si>
    <t>1:(((3,45m*0,5m*4ks)+(2,95m*0,5m*4ks)+(3,0m*0,5m*4ks*2)+(3,0m*0,5m*3ks)+(2,9m*0,5m*4ks)+(3,6m*0,5m*4ks))*2*3,6kg/m2/1000)=0,305 [A]t ; tvarovaný plech tl. 1,33 mm, specifikace viz TZ, vč. nápisu dle architektonického návrhu</t>
  </si>
  <si>
    <t>34796</t>
  </si>
  <si>
    <t>STĚNY PROTIHLUKOVÉ A OHRADNÍ Z DÍLCŮ SKLENĚNÝCH</t>
  </si>
  <si>
    <t>1: 3,0m*0,5m=1,500 [A]m2 ; průzor v PHS, transparentní odrazivý panel z bezpečnostního plexiskla tl. 15 mm, vč. hliníkového rámu</t>
  </si>
  <si>
    <t>1: 337,12kg/m/1000=0,337 [A]t ; trubková madla z korozivzdorné oceli A4, z přílohy č. 8 - Výkres zábradlí</t>
  </si>
  <si>
    <t>1: 56,4m3=56,400 [A]m3 ; žb. výtahová šachta a jímka z betonu C30/37-XF4, XC4 vč. dodatečně kotveného typového zastřešení šířky 1 m a délky 2 m, vč. technologických chrániček pro protahování kabelů dle požadavků dotčených provozních souborů, z přílohy č. 6.1 - Výkres tvaru - půdorys</t>
  </si>
  <si>
    <t>1: 26708,45kg*0,3/1000=8,013 [A]t ; výztuž šachty V5 a jímky DC1 - 30% z celkové hmotnosti, z přílohy č. 7.4 ; ocel B500B</t>
  </si>
  <si>
    <t>1: 176,68m3=176,6800 [A]m3 ; žb. rámová konstrukce z betonu C30/37-XF4, XC4, vč. těsnění spár, z přílohy č. 6.1 - Výkres tvaru - půdorys</t>
  </si>
  <si>
    <t>1: 26708,45kg*0,4/1000=10,683 [A]t ; výztuž nosné konstrukce rámu DC1 - 40% z celkové hmotnosti, z přílohy č. 7.2, 7.3  
2: 11236,06kg*0,7/1000=7,865 [B]t ; výztuž nosné konstrukce rámu DC2 - 70% z celkové hmotnosti, z přílohy č. 7.5  
3: 12488,30kg*0,7/1000=8,742 [C]t ; výztuž nosné konstrukce rámu DC3 - 70% z celkové hmotnosti, z přílohy č. 7.6  
Celkem: A+B+C=27,290 [D]t ; ocel B500B</t>
  </si>
  <si>
    <t>1: 34,73m3=34,730 [A]m3 ; žb. spodní deska schodiště z betonu C35/45-XF3, vč. těsnění spár, z přílohy č. 6.1 - Výkres tvaru - půdorys</t>
  </si>
  <si>
    <t>1: 87,94m3=87,940 [A]m3 ; žb. dříky a schod. stupně z betonu C35/45-XF4, XC4, vč. těsnění spár, vč. technologických chrániček pro protahování kabelů dle požadavků dotčených provozních souborů, z přílohy č. 6.1 - Výkres tvaru - půdorys, vč. označení stupnice nástupního a výstupního schod. stupně pruhem žluté barvy šířky 100 mm na délku schodu</t>
  </si>
  <si>
    <t>1: 21289,85kg/1000=21,290 [A]t ; výztuž schodiště, z příloh č. 7.7, 7.8 a 7.9 ; ocel B500B</t>
  </si>
  <si>
    <t>1: 2*3,35m*19,23m*0,15m+8,65m*14,0m*0,2m=43,5462 [A]m3 ; podkladní beton pod rámovou konstrukcí podchodu   
2: 2,53m2*4,2m+1,1m2*4,8m=15,9060 [B]m3 ; podkladní beton pod schodišťovým ramenem   
Celkem: A+B=59,4522 [C]m3 ; beton C12/15-X0</t>
  </si>
  <si>
    <t>1: 25,36m3=25,360 [A]m3 ; žb. podkladní deska schodiště z betonu C25/30-XA1, z přílohy č. 6.1 - Výkres tvaru - půdorys  
2: 2*4,0m*5,7m*0,2m+2,15m*2,0m*0,2m+3,05m*2,0m*0,2m=11,200 [B]m3 ; žb. podkladní deska z betonu C25/30-XF3 - skladba S1  
3: 2*(4,0m*22,25m*0,15m)=26,700 [C]m3 ; žb. podkladní deska z betonu C25/30-XF3 - skladba S2  
Celkem: A+B+C=63,260 [D]m3</t>
  </si>
  <si>
    <t>451325</t>
  </si>
  <si>
    <t>PODKL A VÝPLŇ VRSTVY ZE ŽELEZOBET DO C30/37</t>
  </si>
  <si>
    <t>1: 26,82m3=26,8200 [A]m3 ; žb. podkladní deska rámu a šachty z betonu C30/37-XA1, z přílohy č. 6.1 - Výkres tvaru - půdorys</t>
  </si>
  <si>
    <t>451365</t>
  </si>
  <si>
    <t>VÝZTUŽ PODKL VRSTEV Z OCELI 10505, B500B</t>
  </si>
  <si>
    <t>1: 986,02kg*0,5/1000=0,4930 [A]t ; výztuž podkladní desky schodiště, rámu a šachty - 50% z celkové hmotnosti, z přílohy č. 7.1   
2: (11,2m3+26,7m3)*7,85t/m3*0,01=2,9751 [B]t ; 1% z objemu betonu žb. podkladní desky - skladba S1, S2   
Celkem: A+B=3,4681 [C]t</t>
  </si>
  <si>
    <t>1: 4115,6kg/1000=4,1156 [A]t ; z přílohy č. 7.1, výztuž podkladní desky z KARI sítí 8/100/100</t>
  </si>
  <si>
    <t>45157</t>
  </si>
  <si>
    <t>PODKLADNÍ A VÝPLŇOVÉ VRSTVY Z KAMENIVA TĚŽENÉHO</t>
  </si>
  <si>
    <t>1: 0,1m2*4,9m=0,4900 [A]m3 ; pod potrubí u výtahové šachty   
2: 0,1m2*(2,0m+7,6m+7,2m)=1,6800 [B]m3 ; pod svodné potrubí ve středovém odvodnění podchodu   
Celkem: A+B=2,1700 [C] ; štěrkopískový podklad fr. 0-16 mm pod potrubí</t>
  </si>
  <si>
    <t>451573</t>
  </si>
  <si>
    <t>VÝPLŇ VRSTVY Z KAMENIVA TĚŽENÉHO, INDEX ZHUTNĚNÍ ID DO 0,9</t>
  </si>
  <si>
    <t>1: 3,3m2*7,4m=24,4200 [A]m3 ; hutněná vrstva ze ŠP fr. 0-16 mm po vrsvách tl. max. 300 mm na Id=0,85</t>
  </si>
  <si>
    <t>1: 0,4m2*1,6m=0,6400 [A]m3 ; spádový beton C30/37-XF3 na dně šachty</t>
  </si>
  <si>
    <t>1:2*3,3m2*20,3m+2*11,8m2+5,25m+4,6m2*7,6m+(2,8m2*(0,75m+1,24m)/2)+4,3m2*8,0m+1,8m2*8,0m+0,22m2*7,7m=251,0700 [A]m3 ; výplňový beton v rubu konstrukce   
2: 4,0m2*7,8m+6,9m2*2,0m+3,6m2*4,2m=60,1200 [B]m3 ; výplňový beton pod schodišťovým ramenem   
Celkem: A+B=311,1900 [C]m3 ; beton C16/20-XF3</t>
  </si>
  <si>
    <t>45851</t>
  </si>
  <si>
    <t>VÝPLŇ ZA OPĚRAMI A ZDMI Z LOM KAMENE</t>
  </si>
  <si>
    <t>1: 2*0,6m*2,35m*20,8m+2*0,6m*2,0m*5,25m+0,6m*2,6m*2,45m=75,0780 [A]m3 ; kamenná rovnanina za rubem rámové konstrukce, min. rozměr kamene 125 mm</t>
  </si>
  <si>
    <t>46611</t>
  </si>
  <si>
    <t>DLAŽBY VEGETAČNÍ Z DÍLCŮ BETONOVÝCH</t>
  </si>
  <si>
    <t>1: 16,0m2*0,08m=1,2800 [A]m3 ; bet. zatravňovací tvárnice vysypané ornicí</t>
  </si>
  <si>
    <t>1: 4,05m*26,5m+5,25m*2,0m+0,78m*4,05m=120,9840 [A]m2 ; štuková omítka na podhledu podchodu, vč. výztužné tkaniny do lepidla</t>
  </si>
  <si>
    <t>62947</t>
  </si>
  <si>
    <t>VYROVNÁVACÍ VRSTVA ZE ZVLÁŠT MALTY</t>
  </si>
  <si>
    <t>1: 4,0m*28,5m=114,0000 [A]m2; podlaha v podchodu   
2: 0,825m*2,0m+0,87m*2,0m+1,67m*2,0m+0,22m*2,0m=7,1700 [B]m2 ; podlaha na podestách a mezipodestách   
Celkem: A+B=121,1700 [C]m2 ; samonivelační malta tl. 20 mm</t>
  </si>
  <si>
    <t>631325</t>
  </si>
  <si>
    <t>MAZANINA ZE ŽELEZOBETONU DO C30/37</t>
  </si>
  <si>
    <t>1: 6,45m*11,5m*0,05=3,7088 [A]m3 ; ochrana izolace spodní desky rámové konstrukce    
2: (15,9m*2,9m+4,9m*2,6m)*0,05m=2,9425 [B]m3 ; ochrana izolace schoďišťové podkladní desky   
3: (4,85m*25,8m+2,35m*5,35m)*0,05m=6,8851 [C]m3 ; ochrana izolace horní desky rámové konstrukce   
Celkem: A+B+C=13,5364 [D]m3 ; tvrdá ochranná vrstva tl. 50 mm z betonu C25/30-XC2, XF1</t>
  </si>
  <si>
    <t>1: 1,98kg/m2*( 6,45m*11,5m)*1,3/1000=0,1909 [A]t    
2: 1,98kg/m2*(15,9m*2,9m+4,9m*2,6m)*1,3/1000=0,1515 [B]t   
3: 1,98kg/m2*(4,85m*25,8m+2,35m*5,35m)*1,3/1000=0,3544 [C]t   
Celkem: A+B+C=0,6968 [D]t ; výztuž tvrdé ochranné vrstvy z KARI sítí 4-4/100 x 100 mm, 30% přesahy</t>
  </si>
  <si>
    <t>643231</t>
  </si>
  <si>
    <t>VRATA S OCEL ZÁRUBNÍ KOVOVÁ OTEVÍRAVÁ</t>
  </si>
  <si>
    <t>1: 5,2m2=5,2000 [A]m2 ; uzamykatelná mříž, specifikace viz. příloha č. 9.2</t>
  </si>
  <si>
    <t>1: 7,45m*12,5m=93,1250 [A]m2 ; izolace základové desky rámové konstrukce a výtahové šachty   
2: 15,9m*3,9m+4,9m*3,9m=81,1200 [B]m2 ; izolace spodní desky schodiště   
3: 1,0m*(22,0m+4,75m)=26,7500 [C]m2 ; zpětné spoje žb. spodní desky rámové kce a výtahové šachty   
Celkem: A+B+C=200,9950 [D]m2 ; asfaltové pásy proti tlakové vodě</t>
  </si>
  <si>
    <t>1: 5,25m*20,76m+5,25m*5,27m+5,55m*2,45m=150,2550 [A]m2 ; NK rámové konstrukce   
2: 9,45m*20,76m+11,75m*5,27m+8,25m*2,45m=278,3170 [B]m2 ; rub rámové konstrukce   
3: 10,6m*3,35m+35,0m2=70,5100 [C]m2 ; rub výtahové šachty   
4: 50,0m2+25,0m2+15,0m2+0,7m*2,6m+6,0m2+2,0m2=99,8200 [D]m2 ; rub schodišťových stěn   
Celkem: A+B+C+D=598,9020 [E]m2 ; asfaltové pásy proti volně stékající vodě, vč. ukončení izolace do ozubu pomocí ukončovací lišty</t>
  </si>
  <si>
    <t>711136</t>
  </si>
  <si>
    <t>IZOLACE BĚŽN KONSTR PROTI VOL STÉK VODĚ Z MĚKČ PVC</t>
  </si>
  <si>
    <t>1: 4,5m*2,5m=11,2500 [A]m2 ; střešní fólie mPVC tl. 1,8 mm, vč. ukončení pod atikou pomocí lišty</t>
  </si>
  <si>
    <t>1: 9,45m*20,76m+11,75m*5,27m+8,25m*2,45m=278,3170 [A]m2 ; rub rámové konstrukce   
2: 10,6m*3,35m+35,0m2=70,5100 [B]m2 ; rub výtahové šachty   
3: 50,0m2+25,0m2+15,0m2+0,7m*2,6m+6,0m2+2,0m2=99,8200 [C]m2 ; rub schodišťových stěn   
Celkem: A+B+C=448,6470 [D]m2 ; ochrana izolace extrudovaným polystyrenem tl. 50 mm</t>
  </si>
  <si>
    <t>1: 7,45m*12,5m=93,1250 [A]m2 ; základová deska rámové konstrukce a výtahové šachty   
2: 15,9m*3,9m+4,9m*3,9m=81,1200 [B]m2 ; spodní deska schodiště   
3: 5,25m*20,76m+5,25m*5,27m+5,55m*2,45m=150,2550 [C]m2 ; NK rámové konstrukce   
Celkem: A+B+C=324,5000 [D]m2 ; separační fólie PE TL. 0,4 mm</t>
  </si>
  <si>
    <t>1: 7,45m*12,5m=93,1250 [A]m2 ; ochrana izolace základové desky rámové konstrukce a výtahové šachty   
2: 15,9m*3,9m+4,9m*3,9m=81,1200 [B]m2 ; ochrana izolace spodní desky schodiště   
3: 5,25m*20,76m+5,25m*5,27m+5,55m*2,45m=150,2550 [C]m2 ; ochrana izolace NK rámové konstrukce   
Celkem: A+B+C=324,5000 [D]m2 ; geotextilie min. 300 g/m2</t>
  </si>
  <si>
    <t>1: 9,45m*20,76m+11,75m*5,27m+8,25m*2,45m=278,3170 [A]m2 ; rub rámové konstrukce   
2: 10,6m*3,35m+35,0m2=70,5100 [B]m2 ; rub výtahové šachty   
3: 50,0m2+25,0m2+15,0m2+0,7m*2,6m+6,0m2+2,0m2=99,8200 [C]m2 ; rub schodišťových stěn   
Celkem: A+B+C=448,6470 [D]m2 ; geotextilie min. 500 g/m2</t>
  </si>
  <si>
    <t>72124</t>
  </si>
  <si>
    <t>LAPAČE STŘEŠNÍCH SPLAVENIN</t>
  </si>
  <si>
    <t>1: 1ks=1,0000 [A]ks</t>
  </si>
  <si>
    <t>1: 1ks=1,0000 [A]ks, plovákové čerpadlo s výtlakem min. 5 m a 5000 l/h, v jímce před výtahovou šachtou</t>
  </si>
  <si>
    <t>R76300</t>
  </si>
  <si>
    <t>ATYPICKÁ OCELOVÁ KONSTRUKCE</t>
  </si>
  <si>
    <t>1: 7226,2kg=7 226,200 [A]kg ; přístřešek, vč. žárového zinkování, vč. spojovacího materiálu, vč. základového kotvení, vč. podlití sloupů</t>
  </si>
  <si>
    <t>Položka obsahuje:     
- dodávku a montáž atypických ocelových konstrukcí    
- žárové zinkování atypických ocelových konstrukcí    
- kompletní dodávku nového spojovacího materiálu. Veškerý spojovací materiál je žárově zinkovaný, třída pevnosti 8.8.     
- v položce jsou zakalkulovány i náklady na dodání všech hmot</t>
  </si>
  <si>
    <t>R76400</t>
  </si>
  <si>
    <t>STŘEŠNÍ SENDVIČOVÝ PANEL</t>
  </si>
  <si>
    <t>1: (8,135*2,71)+(5,6*2,66)=36,942 [A]m2 ; přístřešek</t>
  </si>
  <si>
    <t>Položka obsahuje:     
- dodávku a montáž střešního sendvičového panelu tl. do 180 mm. Práce plošinou, práce za pomoci lešení, práce ve výškách    
- dodávku spojovacího a těsnícího materiálu pro střešní sendvičový panel</t>
  </si>
  <si>
    <t>R76401</t>
  </si>
  <si>
    <t>STŘEŠNÍ BEZPEČNOSTNÍ SKLO</t>
  </si>
  <si>
    <t>1: 12,4*2,6=32,240 [A]m2 ; přístřešek</t>
  </si>
  <si>
    <t>Položka obsahuje:    
- dodávku a montáž střešního bezpečnostního skla TVG VSG 88.4, sítotisk    
- práce plošinou, práce za pomoci lešení, práce ve výškách</t>
  </si>
  <si>
    <t>1: 0,5m*30,0m*2=30,0000 [A]m2 ; kryt kabelových tras, eloxovaný plech hliníkový tl. 0,8 mm, vč. ukotvení</t>
  </si>
  <si>
    <t>76425</t>
  </si>
  <si>
    <t>OPLECHOVÁNÍ A LEMOVÁNÍ KONSTR Z TITANZINK PLECHU</t>
  </si>
  <si>
    <t>1: 0,43m*3,2m=1,3760 [A]m2 ; RŠ 430 mm   
2: 0,63m*8,8m=5,5440 [B]m2 ; RŠ 630 mm   
Celkem: A+B=6,9200 [C]m2 ; oplechování atiky titanzinek tl. 0,2 mm, vč. kotvení, vč. PKO, viz. příloha č. 12 - Detaily</t>
  </si>
  <si>
    <t>R76426</t>
  </si>
  <si>
    <t>VNĚJŠÍ OPLÁŠTĚNÍ PLECHEM</t>
  </si>
  <si>
    <t>1: (8,135+2,905+12,4+5,6+5,6+2,66)=37,300 [A]m ; přístřešek</t>
  </si>
  <si>
    <t>Položka obsahuje:     
- dodávku a montáž ohýbaného plechu sloužícího jako vnější oplechování střešního panelu. Práce plošinou, práce za pomoci lešení, práce ve výškách</t>
  </si>
  <si>
    <t>R76427</t>
  </si>
  <si>
    <t>OPLECHOVÁNÍ ŽLABU</t>
  </si>
  <si>
    <t>1: 6,2+2,7=8,900 [A]m ; přístřešek</t>
  </si>
  <si>
    <t>Položka obsahuje    
- dodávku a montáž oplechování odvodňovacího žlabu z ohýbaného lakovaného plechu, práce plošinou, práce za pomoci lešení , práce ve výškách.</t>
  </si>
  <si>
    <t>R76428</t>
  </si>
  <si>
    <t>OKAPNICE V ŠIKMÉ ČÁSTI PODCHODU</t>
  </si>
  <si>
    <t>1: 12,756*1=12,756 [A]</t>
  </si>
  <si>
    <t>Položka obsahuje:    
- dodávku a montáž okapového krytu pro šikmou část podchodu.</t>
  </si>
  <si>
    <t>R76429</t>
  </si>
  <si>
    <t>CELOKOVOVÝ PODHLED A PODKONSTRUKCE PODHLEDU</t>
  </si>
  <si>
    <t>Položka obsahuje:     
- dodávku a montáž rektifikovatelné hliníkové podkonstrukce podhledu    
- opláštění fixního podhledu z hlinikových sendvičových kompozitních desek, tl. 10mm - celokovové    
- barevnost dle požadavku architekta     
- práce plošinou, práce za pomoci lešení, práce ve výškách</t>
  </si>
  <si>
    <t>764412</t>
  </si>
  <si>
    <t>ŽLABY Z POZINK PLECHU RŠ DO 330MM</t>
  </si>
  <si>
    <t>1: 2,5m=2,5000 [A]m</t>
  </si>
  <si>
    <t>764512</t>
  </si>
  <si>
    <t>ODPAD TROUBY KRUH (ČTVERC) Z POZINK PLECHU DN DO 100MM</t>
  </si>
  <si>
    <t>1: 0,25m=0,2500 [A]m ; koleno DN 100 mm, RŠ 330 mm, pozink. tl. 0,2 mm</t>
  </si>
  <si>
    <t>764514</t>
  </si>
  <si>
    <t>ODPAD TROUBY KRUH (ČTVERC) Z POZINK PLECHU DN DO 150MM</t>
  </si>
  <si>
    <t>1: 5,0m=5,0000 [A]m ; odtoková roura DN 125 mm zaústěno do RŠ u výtahové šachty, pozink. tl. 0,2 mm, vč. všech doplňků, horního odskoku, objímek, upevňovacích trnů</t>
  </si>
  <si>
    <t>764542</t>
  </si>
  <si>
    <t>ODPAD TROUBY KRUH (ČTVERC) ZE ZINK PLECHU DN DO 100MM</t>
  </si>
  <si>
    <t>1: 6,0m=6,0000 [A]m ; okapový systém vč. svodů a zaústění do lapače střešních splavenin a do revizní šachty</t>
  </si>
  <si>
    <t>1: 4,0m*28,5m=114,0000 [A]m2; podlaha v podchodu   
2: 0,825m*2,0m+0,87m*2,0m+1,67m*2,0m+0,22m*2,0m=7,1700 [B]m2 ; podlaha na podestách a mezipodestách   
Celkem: A+B=121,1700 [C]m2 ; mrazuvzdorná protiskluzová dlažba tl. 9 mm na flexi lepidlo</t>
  </si>
  <si>
    <t>1: 2*2,35m*26,5m+3,1m*(2,0m+5,25m)=147,0250 [A]m2 ; obklad stěn rám. konstrukce podchodu   
2: 45,0m2+51,0m2+14,5m2+7,5m2=118,0000 [B]m2 ; obklad schod. stěn   
Celkem: A+B=265,0250 [C]m2 ; obklady stěn tl. 10 mm, vč. flexi lepidla</t>
  </si>
  <si>
    <t>1: (14ks*0,16m+13ks*0,16m+13ks*0,16m+15ks*0,16m)*2,0m=17,6000 [A]m2 ; obklad podstupnic   
2: (14ks*0,3m+12ks*0,3m+12ks*0,3m)*2,0m=22,8000 [B]m2; obklad nášlapové desky   
Celkem: A+B=40,4000 [C]m2 ; střednězrnné žulové obkladní pásky tl. 30 mm, tryskaný povrch, vč. mrazuvzdorného lepidla tl. 10-15 mm</t>
  </si>
  <si>
    <t>78312</t>
  </si>
  <si>
    <t>PROTIKOROZ OCHRANA OCEL KONSTR NÁTĚREM VÍCEVRST</t>
  </si>
  <si>
    <t>1: 296,5m2=296,500 [A]m2 ; viz. příloha PD, nátěr nových OK - 2x epoxidové základní, min. 80  µm. vrchní polyuret. min. 120 µm, vč. opravy PKO po přepravě a montáži</t>
  </si>
  <si>
    <t>1: 4,05m*26,5m+5,25m*2,0m+0,78m*4,05m=120,9840 [A]m2 ; výmalba podhledu podchodu, vč. penetrace pod malbu</t>
  </si>
  <si>
    <t>787117</t>
  </si>
  <si>
    <t>ZASKLÍVÁNÍ STĚN A PŘÍČEK BEZPEČNOSTNÍM SKLEM</t>
  </si>
  <si>
    <t>1: (8,135*3*2)+(2,75*2,71)+(2,75*5,38*2)+(2,75*2,66)=93,168 [A] ; přístřešek - výplň bočních a zedních stěn</t>
  </si>
  <si>
    <t>1: 7,5m=7,5000 [A]m ; výtlačné potrubí HDPE DN 75 mm</t>
  </si>
  <si>
    <t>1: 0,25m=0,2500 [A]m ; trubka PVC DN 100 mm v žb. atice</t>
  </si>
  <si>
    <t>87433</t>
  </si>
  <si>
    <t>POTRUBÍ Z TRUB PLASTOVÝCH ODPADNÍCH DN DO 150MM</t>
  </si>
  <si>
    <t>1: 4,9m=4,900 [A]m ; potrubí u výtahové šachty, vč. zaústění do stávající šachty děšťové kanalizece  
2: 2,0m+2,4m+7,6m+7,2m=19,200 [B]m ; svodné potrubí ve středovém odvodnění podchodu  
3: 3ks*2,5m=7,500 [C]m ; potrubí ze žlabu do revizních šachet  
4: 2,0m=2,000 [D]m ; svod vody u výtahové šachty  
Celkem: A+B+C+D=33,600 [E]m ; korugované potrubí PVC DN 150 mm</t>
  </si>
  <si>
    <t>87533</t>
  </si>
  <si>
    <t>POTRUBÍ DREN Z TRUB PLAST DN DO 150MM</t>
  </si>
  <si>
    <t>1: 27,0m+42,0m=69,0000 [A]m ; rubová drenáž DN 150 mm ve spádu 3%</t>
  </si>
  <si>
    <t>1: 1ks=1,0000 [A]ks ; u výtahové šachty   
2: 3ks=3,0000 [B]ks ; ve středovém odvodnění podchodu   
Celkem: A+B=4,0000 [C]ks, revizní šachta DN 400 mm s kruhovým poklopem z kompozitního materiálu</t>
  </si>
  <si>
    <t>1: 3ks=3,0000 [A]ks ; uzamykatelný poklop z kompozitu 600 x 600 mm v jímce</t>
  </si>
  <si>
    <t>Položka zahrnuje dodávku a osazení předepsaného poklopu včetně rámu</t>
  </si>
  <si>
    <t>1: 1ks=1,0000 [A]ks ; uzamykatelný poklop z kompozitu vodotěsný na čerpací šachtě před výtahovou šachtou V5</t>
  </si>
  <si>
    <t>899123</t>
  </si>
  <si>
    <t>MŘÍŽE Z KOMPOZITU SAMOSTATNÉ</t>
  </si>
  <si>
    <t>1: 1ks=1,0000 [A]ks ; krycí pororošt v čistící zóně u výtahové šachty V5</t>
  </si>
  <si>
    <t>R91356</t>
  </si>
  <si>
    <t>LETOPOČET VÝSTAVBY</t>
  </si>
  <si>
    <t>1: 1ks=1,0000 [A]ks ; letopočet - gumová matrice pro vyznačení letopočtu</t>
  </si>
  <si>
    <t>-  všechny potřebné pomůcky, stroje, nářadí a pomocný materiál</t>
  </si>
  <si>
    <t>93117</t>
  </si>
  <si>
    <t>VÝPLŇ DILATAČ SPAR Z MINERÁL VLAKEN</t>
  </si>
  <si>
    <t>1:((3,45m*0,5m*4ks)+(2,95m*0,5m*4ks)+(3,0m*0,5m*4ks*2)+(3,0m*0,5m*3ks)+(2,9m*0,5m*4ks)+(3,6m*0,5m*4ks))*2*0,05m=4,230 [A]m3 ; izolační materiál PHS, minerální vlna tl. 2*50 mm</t>
  </si>
  <si>
    <t>933333</t>
  </si>
  <si>
    <t>ZKOUŠKA INTEGRITY ULTRAZVUKEM ODRAZ METOD PIT PILOT SYSTÉMOVÝCH</t>
  </si>
  <si>
    <t>1: 8ks=8,000 [A]ks</t>
  </si>
  <si>
    <t>1: 26,5m=26,5000 [A]m ; podél stěny podchodu   
2: 1,2m=1,2000 [B]m ; před vstupem do šachty č. 5, vč. zaústění do revizní šachty   
Celkem: A+B=27,7000 [C]m ; odvodňující žlab 100 x 118 mm, vč. krycí nerezové mřížky, vč. podkladního betonu C12/15-X0, vč. podkladní vrstvy ze ŠP fr. 0-16 mm</t>
  </si>
  <si>
    <t>položka zahrnuje:     
-dodávku a uložení dílců žlabu z předepsaného materiálu předepsaných rozměrů včetně mříže     
- spárování, úpravy vtoku a výtoku     
- vč. předepsanho lože, obetonování     
- měří se v metrech běžných délky osy žlabu, odečítají se čistící kusy a vpustě</t>
  </si>
  <si>
    <t>935842</t>
  </si>
  <si>
    <t>ŽLABY A RIGOLY DLÁŽDĚNÉ Z BETONOVÝCH DLAŽDIC DO BETONU TL 100MM</t>
  </si>
  <si>
    <t>1: 30,0m*0,6m=18,0000 [A]m2 ; bet. tvarovka š. 600 mm do betonu C12/15-X0 tl. 150 mm, vč. napojení na stáv. příkop</t>
  </si>
  <si>
    <t>1: 3*2ks=6,0000 [A]ks ; deska na měření bludných proudů na konstrukci polorámu   
2: 2ks=2,0000 [B]ks ; deska na měření bludných proudů na dříku schodiště   
Celkem: A+B=8,0000 [C]ks</t>
  </si>
  <si>
    <t>94890</t>
  </si>
  <si>
    <t>PODPĚRNÉ SKRUŽE - ZŘÍZENÍ A ODSTRANĚNÍ</t>
  </si>
  <si>
    <t>M3OP</t>
  </si>
  <si>
    <t>1: 10,0m2*3,0m=30,0000 [A]m3op ; provizorní konstrukce pižmo pro podepření PZD desek krčku před výtahovou šachtou V4 a schodištěm</t>
  </si>
  <si>
    <t>1: 0,15m2*27,5m=4,1250 [A]m3 ; odstranění žb. podezdívky pro ukotvení PHS   
2: 0,3m2*27,5m=8,2500 [B]m3 ; odstranění žb. základového pasu podezdívky    
3: 7,0m2*8,0m=56,0000 [C]m3 ; bourání čela na konci stávajícího podchodu   
Celkem: A+B+C=68,3750 [D]m3 ; poplatek za skládku uveden v pol. č. R015141</t>
  </si>
  <si>
    <t>96661</t>
  </si>
  <si>
    <t>ODSTRANĚNÍ PROTIHLUKOVÝCH STĚN Z DÍLCŮ BETONOVÝCH</t>
  </si>
  <si>
    <t>1: 2,5m*27,5m=68,7500 [A]m2 ; odstranění stávající PHS, vč. sloupků HEA 160 - 6 ks, vč. odvozu na místo určené investorem, předpoklad do 20 km</t>
  </si>
  <si>
    <t>1: 1736,919m3*2,1t/m3=3 647,530 [A]t ; materiál z pol. č. 17120  
2: 37,902m3*2,1t/m3=79,594 [B]t ; materiál z pol. č. 26114  
Celkem: A+B=3 727,124 [C]</t>
  </si>
  <si>
    <t>1: 68,375m3*2,4t/m3=136,7500 [A]t ; železobeton z pol. č. 96616A</t>
  </si>
  <si>
    <t xml:space="preserve">  SO 10-41.1</t>
  </si>
  <si>
    <t>Chodník v ul. Máchova</t>
  </si>
  <si>
    <t>SO 10-41.1</t>
  </si>
  <si>
    <t>11130</t>
  </si>
  <si>
    <t>SEJMUTÍ DRNU</t>
  </si>
  <si>
    <t>70+3=73,000 [A]</t>
  </si>
  <si>
    <t>včetně vodorovné dopravy  a uložení na skládku</t>
  </si>
  <si>
    <t>11318A</t>
  </si>
  <si>
    <t>ODSTRANĚNÍ KRYTU ZPEVNĚNÝCH PLOCH Z DLAŽDIC - BEZ DOPRAVY</t>
  </si>
  <si>
    <t>9,4=9,400 [A]</t>
  </si>
  <si>
    <t>Položka zahrnuje veškerou manipulaci s vybouranou sutí a s vybouranými hmotami, kromě vodorovné dopravy,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</si>
  <si>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12373A</t>
  </si>
  <si>
    <t>ODKOP PRO SPOD STAVBU SILNIC A ŽELEZNIC TŘ. I - BEZ DOPRAVY</t>
  </si>
  <si>
    <t>(55+10)*0,24=15,600 [A]</t>
  </si>
  <si>
    <t>položka zahrnuje:    
-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</si>
  <si>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49,6+9,4=59,000 [A]</t>
  </si>
  <si>
    <t>18232</t>
  </si>
  <si>
    <t>ROZPROSTŘENÍ ORNICE V ROVINĚ V TL DO 0,15M</t>
  </si>
  <si>
    <t>13,27=13,270 [A]   
3,2*0,5*2=3,200 [B]   
Celkem: A+B=16,470 [C]</t>
  </si>
  <si>
    <t>položka zahrnuje:     
nutné přemístění ornice z dočasných skládek vzdálených do 50m     
rozprostření ornice v předepsané tloušťce v rovině a ve svahu do 1:5</t>
  </si>
  <si>
    <t>18242</t>
  </si>
  <si>
    <t>ZALOŽENÍ TRÁVNÍKU HYDROOSEVEM NA ORNICI</t>
  </si>
  <si>
    <t>Zahrnuje dodání předepsané travní směsi, hydroosev na ornici, zalévání, první pokosení, to vše bez ohledu na sklon terénu</t>
  </si>
  <si>
    <t>184B14</t>
  </si>
  <si>
    <t>VYSAZOVÁNÍ STROMŮ LISTNATÝCH S BALEM OBVOD KMENE DO 14CM, PODCHOZÍ VÝŠ MIN 2,2M</t>
  </si>
  <si>
    <t>1x liliovník tulipánokvětý     
8x lípa velkolistá     
4x lípa srdčitá     
1x hrušeň Beech Hill     
3x střemcha obecná     
5x javor mléč     
3x jilm vaz     
4x habr obecný     
4x třešeň pilovitá     
1x javor babyka     
2x jasan ztepilý     
6x jerlín japonský</t>
  </si>
  <si>
    <t>Položka vysazování stromů zahrnuje i hloubení jamek (min. rozměry pro stromy min. 1,5 násobek balu výpěstku) s event. výměnou půdy, s hnojením anorganickým hnojivem a přídavkem organického hnojiva min. 5kg pro stromy, zálivku, kůly, chráničky ke stromům nebo ochrana stromů nátěrem a pod.     
Obvod kmene se měří ve výšce 1,00m nad zemí.     
položka zahrnuje veškerý materiál, výrobky a polotovary, včetně mimostaveništní a vnitrostaveništní dopravy (rovněž přesuny), včetně naložení a složení, případně s uložením</t>
  </si>
  <si>
    <t>184B16</t>
  </si>
  <si>
    <t>VYSAZOVÁNÍ STROMŮ LISTNATÝCH S BALEM OBVOD KMENE DO 18CM, PODCHOZÍ VÝŠ MIN 2,4M</t>
  </si>
  <si>
    <t>2x jeřáb muk</t>
  </si>
  <si>
    <t>18600</t>
  </si>
  <si>
    <t>ZALÉVÁNÍ VODOU</t>
  </si>
  <si>
    <t>Zálivka po dobu 5 let po výstavbě   
počet stromů: 44   
zálivka 14x v množství 100 l   
44*100*14* 5 (roků)=308 [A]</t>
  </si>
  <si>
    <t>položka zahrnuje veškerý materiál, výrobky a polotovary, včetně mimostaveništní a vnitrostaveništní dopravy (rovněž přesuny), včetně naložení a složení, případně s uložením</t>
  </si>
  <si>
    <t>56333</t>
  </si>
  <si>
    <t>VOZOVKOVÉ VRSTVY ZE ŠTĚRKODRTI TL. DO 150MM</t>
  </si>
  <si>
    <t>- dodání kameniva předepsané kvality a zrnitosti     
- rozprostření a zhutnění vrstvy v předepsané tloušťce     
- zřízení vrstvy bez rozlišení šířky, pokládání vrstvy po etapách     
- nezahrnuje postřiky, nátěry</t>
  </si>
  <si>
    <t>582611</t>
  </si>
  <si>
    <t>KRYTY Z BETON DLAŽDIC SE ZÁMKEM ŠEDÝCH TL 60MM DO LOŽE Z KAM</t>
  </si>
  <si>
    <t>49,6+9,4-(1,2+1,56+1,56+1,36)=53,320 [A]</t>
  </si>
  <si>
    <t>-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</si>
  <si>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58261A</t>
  </si>
  <si>
    <t>KRYTY Z BETON DLAŽDIC SE ZÁMKEM BAREV RELIÉF TL 60MM DO LOŽE Z KAM</t>
  </si>
  <si>
    <t>1,2+1,56+1,56+1,36=5,680 [A]</t>
  </si>
  <si>
    <t>914171</t>
  </si>
  <si>
    <t>DOPRAVNÍ ZNAČKY ZÁKLADNÍ VELIKOSTI HLINÍKOVÉ FÓLIE TŘ 2 - DODÁVKA A MONTÁŽ</t>
  </si>
  <si>
    <t>A12a   
2=2,000 [A]</t>
  </si>
  <si>
    <t>položka zahrnuje:     
- dodávku a montáž značek v požadovaném provedení</t>
  </si>
  <si>
    <t>914941</t>
  </si>
  <si>
    <t>SLOUPKY A STOJKY DOPRAVNÍCH ZNAČEK Z HLINÍK TRUBEK DO PATKY - DODÁVKA A MONTÁŽ</t>
  </si>
  <si>
    <t>2=2,000 [A]</t>
  </si>
  <si>
    <t>položka zahrnuje:     
- sloupky a upevňovací zařízení včetně jejich osazení (betonová patka, zemní práce)</t>
  </si>
  <si>
    <t>915211</t>
  </si>
  <si>
    <t>VODOROVNÉ DOPRAVNÍ ZNAČENÍ PLASTEM HLADKÉ - DODÁVKA A POKLÁDKA</t>
  </si>
  <si>
    <t>V7b   
2*3,2*0,25=1,600 [A]</t>
  </si>
  <si>
    <t>položka zahrnuje:     
- dodání a pokládku nátěrového materiálu (měří se pouze natíraná plocha)     
- předznačení a reflexní úpravu</t>
  </si>
  <si>
    <t>3,2+3,2+1+16+1+0,6+0,6=25,600 [A]</t>
  </si>
  <si>
    <t>Položka zahrnuje:     
dodání a pokládku betonových obrubníků o rozměrech předepsaných zadávací dokumentací     
betonové lože i boční betonovou opěrku.</t>
  </si>
  <si>
    <t>917224</t>
  </si>
  <si>
    <t>SILNIČNÍ A CHODNÍKOVÉ OBRUBY Z BETONOVÝCH OBRUBNÍKŮ ŠÍŘ 150MM</t>
  </si>
  <si>
    <t>převýšený 2cm   
3+3=6,000 [A]   
převýšený 12cm   
7,56+7,15=14,710 [B]   
přechodový   
1+1+1+1=4,000 [C]   
Celkem: A+B+C=24,710 [D]</t>
  </si>
  <si>
    <t>Pol.11130   
73*0,1*1,3=9,490 [A]   
Pol.12373A  
15,6*1,8=28,080 [B]   
Celkem: A+B=37,570 [C]</t>
  </si>
  <si>
    <t>Pol.11318A  
9,4*2,4=22,560 [A]</t>
  </si>
  <si>
    <t>E.1.9</t>
  </si>
  <si>
    <t>Kabelovody, kolektory</t>
  </si>
  <si>
    <t xml:space="preserve">  SO 10-90</t>
  </si>
  <si>
    <t>Kabelovod</t>
  </si>
  <si>
    <t>SO 10-90</t>
  </si>
  <si>
    <t>ZEMNÍ PRÁCE</t>
  </si>
  <si>
    <t>R132736</t>
  </si>
  <si>
    <t>HLOUBENÍ RÝH ŠÍŘ DO 2M PAŽ I NEPAŽ TŘ. I, ODVOZ DO 12KM</t>
  </si>
  <si>
    <t>výkop pro kabelovody v terenu a pod kolejemi -viz výpočet kubatury v TZ</t>
  </si>
  <si>
    <t>57,10+326,00 = 383,10</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</si>
  <si>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a dopravu zeminy (na skládku, do násypu) ani poplatky za skládku, vykazují se v položce č.0141**</t>
  </si>
  <si>
    <t>R133736</t>
  </si>
  <si>
    <t>HLOUBENÍ ŠACHET ZAPAŽ I NEPAŽ TŘ. I, ODVOZ DO 12KM</t>
  </si>
  <si>
    <t>výkop pro kabelové šachty - viz výpočet kubatury v TZ</t>
  </si>
  <si>
    <t>523</t>
  </si>
  <si>
    <t>obsyp šachet ŽB a plastových nenamrzavým materiálem</t>
  </si>
  <si>
    <t>Viz příloha výpočet množství pol.2</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</si>
  <si>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</si>
  <si>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zásyp kabelovodů nenamrzavým materiálem</t>
  </si>
  <si>
    <t>Viz příloha výpočet množství pol.3</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</si>
  <si>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</si>
  <si>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pod kabelovody, trubky DN110  a kabelové šachty</t>
  </si>
  <si>
    <t>Viz příloha výpočet množství pol.1</t>
  </si>
  <si>
    <t>ÚPRAVA PODLOŽÍ A ZÁKLADOVÉ SPÁRY</t>
  </si>
  <si>
    <t>21197</t>
  </si>
  <si>
    <t>OPLÁŠTĚNÍ ODVODŇOVACÍCH ŽEBER Z GEOTEXTILIE</t>
  </si>
  <si>
    <t>podkladní lože kabelových ŽB šachet a obetonovaných multikanálů</t>
  </si>
  <si>
    <t>Viz příloha výpočet množství pol.4</t>
  </si>
  <si>
    <t>položka zahrnuje dodávku předepsané geotextilie, mimostaveništní a vnitrostaveništní dopravu a její uložení včetně potřebných přesahů (nezapočítávají se do výměry)</t>
  </si>
  <si>
    <t>SVISLÉ A KOMPLETNÍ KONSTRUKCE</t>
  </si>
  <si>
    <t>R38824A</t>
  </si>
  <si>
    <t>KABELOVOD Z MULTIKANÁLŮ DEVÍTIOTVOROVÝCH STANDARDNÍCH</t>
  </si>
  <si>
    <t>9-ti otvorové těleso kabelovodu</t>
  </si>
  <si>
    <t>Viz příloha výpočet množství pol.5</t>
  </si>
  <si>
    <t>R38823A</t>
  </si>
  <si>
    <t>KABELOVOD Z MULTIKANÁLŮ ŠESTIOTVOROVÝCH STANDARDNÍCH</t>
  </si>
  <si>
    <t>6-ti otvorové těleso kabelovodu - viz udaj projektanta</t>
  </si>
  <si>
    <t>VODOROVNÉ KONSTRUKCE</t>
  </si>
  <si>
    <t>45152</t>
  </si>
  <si>
    <t>PODKLADNÍ A VÝPLŇOVÉ VRSTVY Z KAMENIVA DRCENÉHO</t>
  </si>
  <si>
    <t>podkladní lože pod kabelové komory a kabelovody</t>
  </si>
  <si>
    <t>Viz příloha výpočet množství pol.9+10 = 93,518+54,606=148,124</t>
  </si>
  <si>
    <t>položka zahrnuje dodávku předepsaného kameniva, mimostaveništní a vnitrostaveništní dopravu a jeho uložení    
není-li v zadávací dokumentaci uvedeno jinak, jedná se o nakupovaný materiál</t>
  </si>
  <si>
    <t>45731A</t>
  </si>
  <si>
    <t>VYROVNÁVACÍ A SPÁDOVÝ PROSTÝ BETON C20/25</t>
  </si>
  <si>
    <t>podkladní lože pod ŽB a plastové kabelové šachty</t>
  </si>
  <si>
    <t>Viz příloha výpočet množství pol.7+8 = 11,43+5,852=17,282</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</si>
  <si>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</si>
  <si>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45734</t>
  </si>
  <si>
    <t>VYROVNÁVACÍ A SPÁD BETON ZVLÁŠTNÍ (PLASTBETON)</t>
  </si>
  <si>
    <t>vyspádování dna ŽB šachet k odvodňovacímu kanálku</t>
  </si>
  <si>
    <t>Viz příloha výpočet množství pol.11</t>
  </si>
  <si>
    <t>položka zahrnuje:    
- dodání zvláštního betonu (plastbetonu) předepsané kvality a jeho rozprostření v předepsané tloušťce a v předepsaném tvaru</t>
  </si>
  <si>
    <t>711</t>
  </si>
  <si>
    <t>IZOLACE PROTI VODĚ</t>
  </si>
  <si>
    <t>711321</t>
  </si>
  <si>
    <t>IZOLACE PODZEM OBJ PROTI TLAK VODĚ ASFALT NÁTĚRY</t>
  </si>
  <si>
    <t>izolace ŽB šachet a kabelovodů</t>
  </si>
  <si>
    <t>Viz příloha výpočet množství pol.19+20</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</si>
  <si>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geotextilii, cementový potěr, izolační přizdívku</t>
  </si>
  <si>
    <t>TRUBNÍ VEDENÍ</t>
  </si>
  <si>
    <t>87633</t>
  </si>
  <si>
    <t>CHRÁNIČKY Z TRUB PLASTOVÝCH DN DO 150MM</t>
  </si>
  <si>
    <t>potrubí DN110 mezi šachtami</t>
  </si>
  <si>
    <t>Viz příloha výpočet množství pol.12</t>
  </si>
  <si>
    <t>drenážní trubky DN75 v plastových šachtách - viz příloha 4</t>
  </si>
  <si>
    <t>2,00*15</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</si>
  <si>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zkoušky vodotěsnosti a televizní prohlídku</t>
  </si>
  <si>
    <t>OBETONOVÁNÍ POTRUBÍ Z PROSTÉHO BETONU DO C30/37</t>
  </si>
  <si>
    <t>obetonování zaústění kabelovodů do šachet</t>
  </si>
  <si>
    <t>Viz příloha výpočet množství pol.14</t>
  </si>
  <si>
    <t>899575</t>
  </si>
  <si>
    <t>OBETONOVÁNÍ POTRUBÍ ZE ŽELEZOBETONU DO C30/37 VČETNĚ VÝZTUŽE</t>
  </si>
  <si>
    <t>obetonování potrubí-chrániček a kabelovodu s Kari sítí</t>
  </si>
  <si>
    <t>Viz příloha výpočet množství pol.13</t>
  </si>
  <si>
    <t>89952A</t>
  </si>
  <si>
    <t>OBETONOVÁNÍ POTRUBÍ Z PROSTÉHO BETONU DO C20/25</t>
  </si>
  <si>
    <t>obetonování plastových šachet suchým betonem</t>
  </si>
  <si>
    <t>Viz příloha výpočet množství pol.15</t>
  </si>
  <si>
    <t>OSTATNÍ KONSTRUKCE A PRÁCE NA TRUBNÍM VEDENÍ</t>
  </si>
  <si>
    <t>8981C</t>
  </si>
  <si>
    <t>KABEL KOMORY Z BETONOVÝCH DÍLCŮ DO 5,0M3</t>
  </si>
  <si>
    <t>Kabelová šachta Š1-2B - viz tabulka šachet v TZ</t>
  </si>
  <si>
    <t>1ks</t>
  </si>
  <si>
    <t>položka zahrnuje:    
- dodávku a osazení stupadel a žebříků    
- dodání dílce požadovaného tvaru a vlastností, jeho skladování, doprava a osazení do definitivní polohy, včetně komplexní technologie výroby a montáže dílců, ošetření a ochrana dílců,    
- u dílců železobetonových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položka nezahrnuje:     
- poklopy a mříže, vykazují se samostatně v položkách č. 8991*.    
- kompletní vystrojení šachty, zejména kompletní kabelové lávky vč. veškerých podpůrných a uchycovacích prvků</t>
  </si>
  <si>
    <t>8981D</t>
  </si>
  <si>
    <t>KABEL KOMORY Z BETONOVÝCH DÍLCŮ DO 7,5M3</t>
  </si>
  <si>
    <t>Kabelová šachta Š3-1B, Š2-2B, Š3-2B, Š2-1B - viz tabulka šachet v TZ</t>
  </si>
  <si>
    <t>1+1+1+1=4 ks</t>
  </si>
  <si>
    <t>8981F</t>
  </si>
  <si>
    <t>KABEL KOMORY Z BETONOVÝCH DÍLCŮ DO 12,5M3</t>
  </si>
  <si>
    <t>Kabelová šachta Š4-7B, Š4-2B -  viz tabulka šachet v TZ</t>
  </si>
  <si>
    <t>8981G</t>
  </si>
  <si>
    <t>KABEL KOMORY Z BETONOVÝCH DÍLCŮ DO 15M3</t>
  </si>
  <si>
    <t>Kabelová šachta Š1-8B, Š1-3B - viz tabulka šachet v TZ</t>
  </si>
  <si>
    <t>1+1=2 ks</t>
  </si>
  <si>
    <t>8988R1</t>
  </si>
  <si>
    <t>KABELOVÉ KOMORY Z PLASTICKÝCH HMOT, UŽITNÝ OBJEM DO 2,5M3+HDPE POKLOP A15</t>
  </si>
  <si>
    <t>Kabelová šachta Š1-1P, Š4-1P + Š1-12P - viz zabulka šachet v TZ str.12</t>
  </si>
  <si>
    <t>1+1+1=3 ks</t>
  </si>
  <si>
    <t>položka zahrnuje:    
- dodávku a osazení stupadel a žebříků    
- dodání dílce požadovaného tvaru a vlastností, jeho skladování, doprava a osazení do definitivní polohy, včetně komplexní technologie výroby a montáže dílců, ošetření a ochrana dílců,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položka nezahrnuje:     
- poklopy a mříže, vykazují se samostatně v položkách č. 8991*.    
- kompletní vystrojení šachty, zejména kompletní kabelové lávky vč. veškerých podpůrných a uchycovacích prvků</t>
  </si>
  <si>
    <t>8988R2</t>
  </si>
  <si>
    <t>KABELOVÉ KOMORY Z PLASTICKÝCH HMOT, UŽITNÝ OBJEM DO 2,5M3+POKLOP PRO ZÁDLAŽBU B125</t>
  </si>
  <si>
    <t>Kabelová šachta Š1-4P, Š1-5P  - viz zabulka šachet v TZ str.12</t>
  </si>
  <si>
    <t>1+1=2ks</t>
  </si>
  <si>
    <t>8988R3</t>
  </si>
  <si>
    <t>KABELOVÉ KOMORY Z PLASTICKÝCH HMOT, UŽITNÝ OBJEM DO 4,5M3+POKLOP PRO ZÁDLAŽBU B125</t>
  </si>
  <si>
    <t>Kabelová šachta Š1-6P, Š1-7P, Š4-3P, Š4-4P, Š4-5P, Š4-6P, Š4-8P, Š4-9P, Š4-10P, Š4-11P - viz zabulka šachet v TZ str.12</t>
  </si>
  <si>
    <t>1+1+1+1+1+1+1+1+1+1=10</t>
  </si>
  <si>
    <t>89911R1</t>
  </si>
  <si>
    <t>POKLOP ŠACHTOVÝ ATYPICKYÝ UZAVÍRATELNÝ , VODOTĚSNÝ 900/900 MM - ZATÍŽENÍ D400</t>
  </si>
  <si>
    <t>Poklop pro ŽB kabelovou komoru Š1-3B  - viz zabulka šachet v TZ str.14</t>
  </si>
  <si>
    <t>89911R2</t>
  </si>
  <si>
    <t>POKLOP ŠACHTOVÝ ATYPICKYÝ UZAVÍRATELNÝ , VODOTĚSNÝ 900/900 MM - ZATÍŽENÍ B125</t>
  </si>
  <si>
    <t>Poklopy pro ŽB kabelovou komoru + výměna stávajících poklopů v nástupišti  - viz tabulka šachet v TZ str.12 a str.6</t>
  </si>
  <si>
    <t>8+4=12</t>
  </si>
  <si>
    <t>89921</t>
  </si>
  <si>
    <t>VÝŠKOVÁ ÚPRAVA POKLOPŮ</t>
  </si>
  <si>
    <t>výšková úprava stávajících šachet v nástupišti - viz TZ str.9, 4 ks-údaj projektanta</t>
  </si>
  <si>
    <t>- položka výškové úpravy zahrnuje všechny nutné práce a materiály pro zvýšení nebo snížení zařízení (včetně nutné úpravy stávajícího povrchu vozovky nebo chodníku).</t>
  </si>
  <si>
    <t>DOKONČOVACÍ KONSTRUKCE A PRÁCE</t>
  </si>
  <si>
    <t>93543</t>
  </si>
  <si>
    <t>ŽLABY Z DÍLCŮ Z POLYMERBETONU SVĚTLÉ ŠÍŘKY DO 200MM VČETNĚ MŘÍŽÍ</t>
  </si>
  <si>
    <t>odvodnovací žlábky v šachtách</t>
  </si>
  <si>
    <t>Viz příloha výpočet množství pol.17</t>
  </si>
  <si>
    <t>položka zahrnuje:    
-dodávku a uložení dílců žlabu z předepsaného materiálu předepsaných rozměrů včetně mříže    
- spárování, úpravy vtoku a výtoku    
- nezahrnuje nutné zemní práce, předepsané lože, obetonování    
- měří se v metrech běžných délky osy žlabu, odečítají se čistící kusy a vpustě</t>
  </si>
  <si>
    <t>93123R</t>
  </si>
  <si>
    <t>BENTONITOVÝ PÁSEK DO PRACOVNÍCH SPAR</t>
  </si>
  <si>
    <t>těsnění otvoru šachet</t>
  </si>
  <si>
    <t>Viz příloha výpočet množství pol.18</t>
  </si>
  <si>
    <t>položka zahrnuje dodávku a osazení předepsaného materiálu, očištění ploch spáry před úpravou, očištění okolí spáry po úpravě</t>
  </si>
  <si>
    <t>POPLATKY ZA LIKVIDACŮ ODPADŮ NEKONTAMINOVANÝCH - 17 05 04  VYTĚŽENÉ ZEMINY A HORNINY -  I. TŘÍDA TĚŽITELNOSTI VČETNĚ DOPRAVY</t>
  </si>
  <si>
    <t>ODP + d</t>
  </si>
  <si>
    <t>(383,10+523,00)*1,800=1630,98</t>
  </si>
  <si>
    <t>E.2</t>
  </si>
  <si>
    <t>Pozemní stavební objekty</t>
  </si>
  <si>
    <t xml:space="preserve">  SO 20-10</t>
  </si>
  <si>
    <t>Stavební úpravy ve VB</t>
  </si>
  <si>
    <t>SO 20-10</t>
  </si>
  <si>
    <t>139711101</t>
  </si>
  <si>
    <t>Vykopávka v uzavřených prostorách s naložením výkopku na dopravní prostředek v hornině tř. 1 až 4</t>
  </si>
  <si>
    <t>ÚRS 2021</t>
  </si>
  <si>
    <t>ODKOP NA UR. -4,400 OD UROVNE VYBOURANE PODLAHY 1.PP /viz vykres c.3/ (6,48+0,17)*3,60*0,45 = 10,773; (7,08+3,123)/2*2,355*0,45 = 5,406; 3,123*1,20*0,45/2= 0,843;  VYKOP PRO VYTAH OD UROVNE VYBOURANE PODLAHY/viz vykres c.5+7/1.PP+1,NP 1,98*3,09*5,20=31,815</t>
  </si>
  <si>
    <t>151201202</t>
  </si>
  <si>
    <t>Zřízení pažení stěn výkopu bez rozepření nebo vzepření zátažné, hloubky do 8 m</t>
  </si>
  <si>
    <t>VYKOP PRO KONSTRUKCI VYTAHU: (1,98+3,09)*5,20</t>
  </si>
  <si>
    <t>151201212</t>
  </si>
  <si>
    <t>Odstranění pažení stěn výkopu s uložením pažin na vzdálenost do 3 m od okraje výkopu zátažné, hloubky do 8 m</t>
  </si>
  <si>
    <t>151201402</t>
  </si>
  <si>
    <t>Zřízení vzepření zapažených stěn výkopů s potřebným přepažováním při roubení zátažném, hloubky do 8 m</t>
  </si>
  <si>
    <t>151201412</t>
  </si>
  <si>
    <t>Odstranění vzepření stěn výkopů s uložením materiálu na vzdálenost do 3 m od kraje výkopu při roubení zátažném, hloubky do 8 m</t>
  </si>
  <si>
    <t>162201211</t>
  </si>
  <si>
    <t>Vodorovné přemístění výkopku nebo sypaniny stavebním kolečkem s naložením a vyprázdněním kolečka na hromady nebo do dopravního prostředku na vzdálenos</t>
  </si>
  <si>
    <t>K MISTU NALOZENI 48,837</t>
  </si>
  <si>
    <t>162201219</t>
  </si>
  <si>
    <t>48,837*4</t>
  </si>
  <si>
    <t>Zakládání</t>
  </si>
  <si>
    <t>15381211R</t>
  </si>
  <si>
    <t>Trn z betonářské oceli včetně zainjektování při průměru oceli 12 mm, délky do 0,4 m</t>
  </si>
  <si>
    <t>TRNY PRO SPOJENI ZDIVA A ZAKLADU/viz TZ a vykres c.5+6/ (10*2*2+7*1) + (6*2)</t>
  </si>
  <si>
    <t>Technická specifikace položky odpovídá příslušné cenové soustavě, ale délky do 0,40 m</t>
  </si>
  <si>
    <t>Svislé a kompletní konstrukce</t>
  </si>
  <si>
    <t>317941121</t>
  </si>
  <si>
    <t>Osazování ocelových válcovaných nosníků na zdivu I nebo IE nebo U nebo UE nebo L do č. 12 nebo výšky do 120 mm</t>
  </si>
  <si>
    <t>PREKLADY Z VALCOVANYCH NOSNIKU /viz TZ a vykres c.7/ 1.PP 11,10*1,60*7*0,001 = 0,124; 1.NP 11,10*1,60*4*0,001 = 0,071</t>
  </si>
  <si>
    <t>13010714</t>
  </si>
  <si>
    <t>ocel profilová IPN 120 jakost 11 375</t>
  </si>
  <si>
    <t>0,195*1,08 "Přepočtené koeficientem množství</t>
  </si>
  <si>
    <t>346244381</t>
  </si>
  <si>
    <t>Plentování ocelových válcovaných nosníků jednostranné cihlami na maltu, výška stojiny do 200 mm</t>
  </si>
  <si>
    <t>0,15*1,60*2*2</t>
  </si>
  <si>
    <t>317234410</t>
  </si>
  <si>
    <t>Vyzdívka mezi nosníky cihlami pálenými na maltu cementovou</t>
  </si>
  <si>
    <t>615142012</t>
  </si>
  <si>
    <t>Potažení vnitřních ploch pletivem v ploše nebo pruzích, na plném podkladu rabicovým provizorním přichycením nosníků</t>
  </si>
  <si>
    <t>((0,15*2+1,127)*1,60) + ((0,15*2+0,675)*1,60)</t>
  </si>
  <si>
    <t>317151166</t>
  </si>
  <si>
    <t>Překlady ploché vápenopískové výšky překladu 123 mm, osazené do tenkého maltového lože, šířky 200 mm, délky 1500 mm</t>
  </si>
  <si>
    <t>PREKLAD NAD VYTAHOVE DVERE 1.NP : 1</t>
  </si>
  <si>
    <t>349231821</t>
  </si>
  <si>
    <t>Přizdívka z cihel ostění s ozubem ve vybouraných otvorech, s vysekáním kapes pro zavázaní přes 150 do 300 mm</t>
  </si>
  <si>
    <t>PO VYBOURANI OKEN : 0,675*1,20</t>
  </si>
  <si>
    <t>349231811</t>
  </si>
  <si>
    <t>Přizdívka z cihel ostění s ozubem ve vybouraných otvorech, s vysekáním kapes pro zavázaní přes 80 do 150 mm</t>
  </si>
  <si>
    <t>PO VYBOURANI OKEN A DVERI : (0,675*1,20) + (0,45*1,20) + (0,45*2,80*2)</t>
  </si>
  <si>
    <t>310238211</t>
  </si>
  <si>
    <t>Zazdívka otvorů ve zdivu nadzákladovém cihlami pálenými plochy přes 0,25 m2 do 1 m2 na maltu vápenocementovou</t>
  </si>
  <si>
    <t>NADEZDIVKA PO VYBOURANI OKEN /viz vykres c.4+7/ 1.NP : 0,45*1,50*0,62</t>
  </si>
  <si>
    <t>311235161</t>
  </si>
  <si>
    <t>Zdivo jednovrstvé z cihel děrovaných broušených na celoplošnou tenkovrstvou maltu, pevnost cihel přes P10 do P15, tl. zdiva 300 mm</t>
  </si>
  <si>
    <t>STENY VYTAHU 1.NP /viz vykres c.6+7/ : 2,90*3,20</t>
  </si>
  <si>
    <t>311235121</t>
  </si>
  <si>
    <t>Zdivo jednovrstvé z cihel děrovaných broušených na celoplošnou tenkovrstvou maltu, pevnost cihel do P10, tl. zdiva 200 mm</t>
  </si>
  <si>
    <t>STENY VYTAHU 1.NP /viz vykres c.6+7/ : (0,56+1,75)*3,20; Odpocet otvoru : -1,20*2,18</t>
  </si>
  <si>
    <t>342244221</t>
  </si>
  <si>
    <t>Příčky jednoduché z cihel děrovaných broušených, na tenkovrstvou maltu, pevnost cihel do P15, tl. příčky 140 mm</t>
  </si>
  <si>
    <t>STENY VYTAHU 1.NP /viz vykres c.6+7/ : (0,15+2,71)*3,20</t>
  </si>
  <si>
    <t>346244811</t>
  </si>
  <si>
    <t>Přizdívky izolační a ochranné z cihel pálených na maltu MC-10 včetně vytvoření požlábku v ohybu izolace vodorovné na svislou, se zatřenou cementovou o</t>
  </si>
  <si>
    <t>IZOLACNI PROZDIVKA ZDIVA 1.PP /viz vykres c.5+7/ : (3,09+1,98)*5,10</t>
  </si>
  <si>
    <t>Různé kompletní konstrukce</t>
  </si>
  <si>
    <t>380321663</t>
  </si>
  <si>
    <t>Kompletní konstrukce čistíren odpadních vod, nádrží, vodojemů, kanálů z betonu železového bez výztuže a bednění bez zvýšených nároků na prostředí tř.</t>
  </si>
  <si>
    <t>DNO (PODLAHA) DOJEZDU VYTAHU /1,98*3,01*0,35/ -0,30*0,30*0,35/</t>
  </si>
  <si>
    <t>380321662</t>
  </si>
  <si>
    <t>STENY VYTAHU 1.PP /viz vykres c.5+7/ 0,30*(2,71+1,90)*4,85</t>
  </si>
  <si>
    <t>380356211</t>
  </si>
  <si>
    <t>Bednění kompletních konstrukcí čistíren odpadních vod, nádrží, vodojemů, kanálů konstrukcí omítaných z betonu prostého nebo železového ploch rovinných</t>
  </si>
  <si>
    <t>(2,71+1,60)*4,85 / (3,01+1,90)*4,85 / (0,30+0,30)*2*0,30</t>
  </si>
  <si>
    <t>380356212</t>
  </si>
  <si>
    <t>380361006</t>
  </si>
  <si>
    <t>Výztuž kompletních konstrukcí čistíren odpadních vod, nádrží, vodojemů, kanálů z oceli 10 505 (R) nebo BSt 500</t>
  </si>
  <si>
    <t>VYZTUZ ZB VYTAHU /predb.odhad 100 kg/m3/ (2,054+6,708)*100,00*0,001</t>
  </si>
  <si>
    <t>413941123</t>
  </si>
  <si>
    <t>Osazování ocelových válcovaných nosníků ve stropech I nebo IE nebo U nebo UE nebo L č. 14 až 22 nebo výšky do 220 mm</t>
  </si>
  <si>
    <t>HEB c.160 PRO MONTAZNI UCELY /viz vykres c.7/ : 43,70*2,00*0,001</t>
  </si>
  <si>
    <t>13010960</t>
  </si>
  <si>
    <t>ocel profilová HE-A 200 jakost 11 375</t>
  </si>
  <si>
    <t>0,087*1,08 "Přepočtené koeficientem množství</t>
  </si>
  <si>
    <t>413232221</t>
  </si>
  <si>
    <t>Zazdívka zhlaví stropních trámů nebo válcovaných nosníků pálenými cihlami válcovaných nosníků, výšky přes 150 do 300 mm</t>
  </si>
  <si>
    <t>Komunikace pozemní</t>
  </si>
  <si>
    <t>Doplnění povrchu nástupiště č.1 u výtahových dveří</t>
  </si>
  <si>
    <t>(1,20*0,675) + (2,00*0,15)</t>
  </si>
  <si>
    <t>dodání dlažebního materiálu v požadované N1081 dodání materiálu pro předepsanou výplň- očištění podkladu  
- uložení dlažby dle předepsaného technologického předpisu včetně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dodání dlažebního materiálu v požadované N1081 dodání materiálu pro předepsanou výplň- očištění podkladu  
- uložení dlažby dle předepsaného technologického předpisu včetně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</si>
  <si>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Úprava povrchů vnitřních</t>
  </si>
  <si>
    <t>612142001</t>
  </si>
  <si>
    <t>Potažení vnitřních ploch pletivem v ploše nebo pruzích, na plném podkladu sklovláknitým vtlačením do tmelu stěn</t>
  </si>
  <si>
    <t>OSTENI NOVYCH OTVORU /viz vykres c.5+6+7/ : 1.PP (1,127+0,20*2)*(1,20+2,18*2); 1.NP 0,20*(1,20+2,18*2)(0,45+0,20*2)*(2,00+2,80*2); ZTRACENE BEDNENI A STAV.STENA : 1.PP (2,71+1,60)*2*4,85</t>
  </si>
  <si>
    <t>628195001</t>
  </si>
  <si>
    <t>Očištění zdiva nebo betonu zdí a valů před započetím oprav ručně</t>
  </si>
  <si>
    <t>STAV.ZDIVO VE VYTAHU /viz vykres c.5/ : (1,60+2,71)*4,85; Odpocet otvoru : -1,20*2,18; Pripocet osteni : 1,127*(1,20+2,18*2)</t>
  </si>
  <si>
    <t>612325301</t>
  </si>
  <si>
    <t>Vápenocementová omítka ostění nebo nadpraží hladká</t>
  </si>
  <si>
    <t>OSTENI NOVYCH OTVORU /viz vykres c.5+6+7/ 1.PP : 1,127*(1,20+2,18*2); 1.NP 0,20*(1,20+2,18*2)0,45*(2,00+2,80*2)</t>
  </si>
  <si>
    <t>617321121</t>
  </si>
  <si>
    <t>Omítka vápenocementová vnitřních ploch nanášená ručně jednovrstvá, tloušťky do 10 mm hladká uzavřených nebo omezených prostor světlíků nebo výtahových</t>
  </si>
  <si>
    <t>OMITKA NA NOVEM ZDIVU VYTAHU /viz vykres c.5+6+7/ 1.PP+1.NP : (2,71+1,60)*2*8,05; Odpocet otvoru : -1,20*2,18*3</t>
  </si>
  <si>
    <t>617321191</t>
  </si>
  <si>
    <t>Omítka vápenocementová vnitřních ploch nanášená ručně Příplatek k cenám za každých dalších i započatých 5 mm tloušťky omítky přes 10 mm světlíků nebo</t>
  </si>
  <si>
    <t>OMITKA NA NOVEM ZDIVU A ZAZDIVCE /viz vykres c.5+6+7/ 1.NP : (3,60*3,20) + (1,90*3,20) + (1,50*0,62) + 5,00; Odpocet otvoru : (-1,20*2,18)</t>
  </si>
  <si>
    <t>612321121</t>
  </si>
  <si>
    <t>Omítka vápenocementová vnitřních ploch nanášená ručně jednovrstvá, tloušťky do 10 mm hladká svislých konstrukcí stěn</t>
  </si>
  <si>
    <t>612321191</t>
  </si>
  <si>
    <t>Omítka vápenocementová vnitřních ploch nanášená ručně Příplatek k cenám za každých dalších i započatých 5 mm tloušťky omítky přes 10 mm stěn</t>
  </si>
  <si>
    <t>611325213</t>
  </si>
  <si>
    <t>Vápenocementová omítka jednotlivých malých ploch hladká na stropech, plochy jednotlivě přes 0,25 do 1 m2</t>
  </si>
  <si>
    <t>OPRAVA DOTCENYCH PLOCH /vytah, WC atd./ : 12,00</t>
  </si>
  <si>
    <t>611131121</t>
  </si>
  <si>
    <t>Podkladní a spojovací vrstva vnitřních omítaných ploch penetrace akrylát-silikonová nanášená ručně stropů</t>
  </si>
  <si>
    <t>612325213</t>
  </si>
  <si>
    <t>Vápenocementová omítka jednotlivých malých ploch hladká na stěnách, plochy jednotlivě přes 0,25 do 1 m2</t>
  </si>
  <si>
    <t>612131121</t>
  </si>
  <si>
    <t>Podkladní a spojovací vrstva vnitřních omítaných ploch penetrace akrylát-silikonová nanášená ručně stěn</t>
  </si>
  <si>
    <t>10,798+61,543+20,914+26,00</t>
  </si>
  <si>
    <t>Úprava povrchů vnějších</t>
  </si>
  <si>
    <t>619995001</t>
  </si>
  <si>
    <t>Začištění omítek (s dodáním hmot) kolem oken, dveří, podlah, obkladů apod.</t>
  </si>
  <si>
    <t>VENKOVNI SPARA OTVORU : (1,20+2,80*2) + (2,00+2,80*2)</t>
  </si>
  <si>
    <t>622142001</t>
  </si>
  <si>
    <t>Potažení vnějších ploch pletivem v ploše nebo pruzích, na plném podkladu sklovláknitým vtlačením do tmelu stěn</t>
  </si>
  <si>
    <t>OSTENI NOVYCH OTVORU /viz vykres c.5+6+7/ 1.NP : ((0,675+0,20*2)*(1,20+2,18*2)) + (0,70*1,60)</t>
  </si>
  <si>
    <t>622525104</t>
  </si>
  <si>
    <t>Omítka tenkovrstvá jednotlivých malých ploch silikátová, akrylátová, silikonová nebo silikonsilikátová stěn, plochy jednotlivě přes 0,5 do 1,0 m2</t>
  </si>
  <si>
    <t>612335213</t>
  </si>
  <si>
    <t>Cementová omítka jednotlivých malých ploch hladká na stěnách, plochy jednotlivě přes 0,25 do 1 m2</t>
  </si>
  <si>
    <t>622131121</t>
  </si>
  <si>
    <t>Podkladní a spojovací vrstva vnějších omítaných ploch penetrace akrylát-silikonová nanášená ručně stěn</t>
  </si>
  <si>
    <t>Podlahy a podlahové konstrukce</t>
  </si>
  <si>
    <t>631311135</t>
  </si>
  <si>
    <t>Mazanina z betonu prostého bez zvýšených nároků na prostředí tl. přes 120 do 240 mm tř. C 20/25</t>
  </si>
  <si>
    <t>PODKLADNI MAZANINA DOJEZDU VYTAHU /viz vykres c.5+7/ : 1,98*3,09*0,20</t>
  </si>
  <si>
    <t>Izolace proti vodě, vlhkosti a plynům</t>
  </si>
  <si>
    <t>711111001</t>
  </si>
  <si>
    <t>Provedení izolace proti zemní vlhkosti natěradly a tmely za studena na ploše vodorovné V nátěrem penetračním</t>
  </si>
  <si>
    <t>IZOLACE VYTAHOVE SACHTY /viz TZ/ : (1,90*3,01); NAPOJENI NA STAV.IZOLACI : 1,50</t>
  </si>
  <si>
    <t>11163150</t>
  </si>
  <si>
    <t>lak asfaltový penetrační</t>
  </si>
  <si>
    <t>7,219*0,0003 "Přepočtené koeficientem množství</t>
  </si>
  <si>
    <t>711112001</t>
  </si>
  <si>
    <t>Provedení izolace proti zemní vlhkosti natěradly a tmely za studena na ploše svislé S nátěrem penetračním</t>
  </si>
  <si>
    <t>((3,01+1,90)*5,10) + 2,50</t>
  </si>
  <si>
    <t>27,541*0,00035 "Přepočtené koeficientem množství</t>
  </si>
  <si>
    <t>711141559</t>
  </si>
  <si>
    <t>Provedení izolace proti zemní vlhkosti pásy přitavením NAIP na ploše vodorovné V</t>
  </si>
  <si>
    <t>62833159</t>
  </si>
  <si>
    <t>pás těžký asfaltovaný G 200 S40</t>
  </si>
  <si>
    <t>7,219*1,15 "Přepočtené koeficientem množství</t>
  </si>
  <si>
    <t>711142559</t>
  </si>
  <si>
    <t>Provedení izolace proti zemní vlhkosti pásy přitavením NAIP na ploše svislé S</t>
  </si>
  <si>
    <t>27,541*1,2 "Přepočtené koeficientem množství</t>
  </si>
  <si>
    <t>998711102</t>
  </si>
  <si>
    <t>Přesun hmot pro izolace proti vodě, vlhkosti a plynům stanovený z hmotnosti přesunovaného materiálu vodorovná dopravní vzdálenost do 50 m v objektech</t>
  </si>
  <si>
    <t>998711181</t>
  </si>
  <si>
    <t>Přesun hmot pro izolace proti vodě, vlhkosti a plynům stanovený z hmotnosti přesunovaného materiálu Příplatek k cenám za přesun prováděný bez použití</t>
  </si>
  <si>
    <t>Zdravotechnika</t>
  </si>
  <si>
    <t>DMTŽ nepotřebných rozvodů ZTI vč. zaslepení</t>
  </si>
  <si>
    <t>/viz vykres c.4 - poznamka/ : 1</t>
  </si>
  <si>
    <t>´- položka zahrnuje veškerou manipulaci s vybouranou sutí a hmotami   
- položka zahrnuje veškeré další práce plynoucí z technologického předpisu a z platných předpisů</t>
  </si>
  <si>
    <t>Ústřední vytápění</t>
  </si>
  <si>
    <t>DMTŽ otopných těles a nepotřebných rozvodů ÚT vč. zaslepení</t>
  </si>
  <si>
    <t>Silnoproud</t>
  </si>
  <si>
    <t>744Z02</t>
  </si>
  <si>
    <t>DEMONTÁŽ 1 KS POLE ROZVADĚČE NN</t>
  </si>
  <si>
    <t>R3, RE</t>
  </si>
  <si>
    <t>R743B22</t>
  </si>
  <si>
    <t>SVORKOVNICOVÁ SKŘÍŇ PLASTOVÁ VNITŘNÍ OD 41 DO 80 SVOREK</t>
  </si>
  <si>
    <t>Přechodová skříň</t>
  </si>
  <si>
    <t>1. Položka obsahuje:  
 – instalaci skříně vč. veškerého příslušenství  
 – technický popis viz. projektová dokumentace  
2. Položka neobsahuje:  
 X  
3. Způsob měření:  
Udává se počet kusů kompletní konstrukce nebo práce.</t>
  </si>
  <si>
    <t>744341</t>
  </si>
  <si>
    <t>ROZVADĚČ NN SKŘÍŇOVÝ OCELOPLECHOVÝ VYZBROJENÝ, DO IP 40, HLOUBKY DO 500 MM, ŠÍŘKY DO 500 MM, VÝŠKY DO 2250 MM - PŘÍVODNÍ POLE S JEDNODUCHOU VÝZBROJÍ</t>
  </si>
  <si>
    <t>R3</t>
  </si>
  <si>
    <t>741212</t>
  </si>
  <si>
    <t>SPÍNAČ INSTALAČNÍ JEDNODUCHÝ KOMPLETNÍ NÁSTĚNNÝ - KRYTÍ MIN. IP 44</t>
  </si>
  <si>
    <t>741342</t>
  </si>
  <si>
    <t>ZÁSUVKA INSTALAČNÍ DVOJNÁSOBNÁ S PŘEPĚŤOVOU OCHRANOU, NÁSTĚNNÁ VE VYŠŠÍM KRYTÍ - MIN. IP 44</t>
  </si>
  <si>
    <t>CYKY 3x1,5  - 165m; CYKY 3x2,5 - 20m</t>
  </si>
  <si>
    <t>742H11</t>
  </si>
  <si>
    <t>KABEL NN ČTYŘ- A PĚTIŽÍLOVÝ CU S PLASTOVOU IZOLACÍ DO 2,5 MM2</t>
  </si>
  <si>
    <t>178m - CYKY 5x1,5</t>
  </si>
  <si>
    <t>742H23</t>
  </si>
  <si>
    <t>KABEL NN ČTYŘ- A PĚTIŽÍLOVÝ AL S PLASTOVOU IZOLACÍ OD 25 DO 50 MM2</t>
  </si>
  <si>
    <t>AYKY 4x35</t>
  </si>
  <si>
    <t>742L23</t>
  </si>
  <si>
    <t>UKONČENÍ DVOU AŽ PĚTIŽÍLOVÉHO KABELU KABELOVOU SPOJKOU OD 25 DO 50 MM2</t>
  </si>
  <si>
    <t>742L13</t>
  </si>
  <si>
    <t>UKONČENÍ DVOU AŽ PĚTIŽÍLOVÉHO KABELU V ROZVADĚČI NEBO NA PŘÍSTROJI OD 25 DO 50 MM2</t>
  </si>
  <si>
    <t>140</t>
  </si>
  <si>
    <t>741122</t>
  </si>
  <si>
    <t>KRABICE (ROZVODKA) INSTALAČNÍ ODBOČNÁ SE SVORKOVNICÍ DO 4 MM2</t>
  </si>
  <si>
    <t>141</t>
  </si>
  <si>
    <t>703512</t>
  </si>
  <si>
    <t>ELEKTROINSTALAČNÍ LIŠTA ŠÍŘKY PŘES 30 DO 60 MM</t>
  </si>
  <si>
    <t>142</t>
  </si>
  <si>
    <t>143</t>
  </si>
  <si>
    <t>703212</t>
  </si>
  <si>
    <t>KABELOVÝ ŽLAB NOSNÝ/DRÁTĚNÝ ŽÁROVĚ ZINKOVANÝ VČETNĚ UPEVNĚNÍ A PŘÍSLUŠENSTVÍ SVĚTLÉ ŠÍŘKY PŘES 100 DO 250 MM</t>
  </si>
  <si>
    <t>144</t>
  </si>
  <si>
    <t>702411</t>
  </si>
  <si>
    <t>KABELOVÝ PROSTUP DO OBJEKTU PŘES ZÁKLAD ZDĚNÝ SVĚTLÉ ŠÍŘKY DO 100 MM</t>
  </si>
  <si>
    <t>145</t>
  </si>
  <si>
    <t>146</t>
  </si>
  <si>
    <t>96813</t>
  </si>
  <si>
    <t>VYSEKÁNÍ OTVORŮ, KAPES, RÝH V CIHELNÉM ZDIVU</t>
  </si>
  <si>
    <t>=0,5*0,7*0,3</t>
  </si>
  <si>
    <t>147</t>
  </si>
  <si>
    <t>62641</t>
  </si>
  <si>
    <t>SJEDNOCUJÍCÍ STĚRKA JEMNOU MALTOU TL CCA 2MM</t>
  </si>
  <si>
    <t>začištění otvoru po osazení přechodové skříně</t>
  </si>
  <si>
    <t>148</t>
  </si>
  <si>
    <t>= 4x 5h</t>
  </si>
  <si>
    <t>149</t>
  </si>
  <si>
    <t>= 2 x 4h</t>
  </si>
  <si>
    <t>150</t>
  </si>
  <si>
    <t>= 1 x8h</t>
  </si>
  <si>
    <t>151</t>
  </si>
  <si>
    <t>747212</t>
  </si>
  <si>
    <t>CELKOVÁ PROHLÍDKA, ZKOUŠENÍ, MĚŘENÍ A VYHOTOVENÍ VÝCHOZÍ REVIZNÍ ZPRÁVY, PRO OBJEM IN PŘES 100 DO 500 TIS. KČ</t>
  </si>
  <si>
    <t>152</t>
  </si>
  <si>
    <t>709692</t>
  </si>
  <si>
    <t>DEMONTÁŽ - ODVOZ NA JINÉ URČENÉ MÍSTO</t>
  </si>
  <si>
    <t>tkm</t>
  </si>
  <si>
    <t>153</t>
  </si>
  <si>
    <t>748241</t>
  </si>
  <si>
    <t>PÍSMENA A ČÍSLICE VÝŠKY DO 40 MM</t>
  </si>
  <si>
    <t>Popis kabelových skříní</t>
  </si>
  <si>
    <t>766</t>
  </si>
  <si>
    <t>Konstrukce truhlářské</t>
  </si>
  <si>
    <t>766691911</t>
  </si>
  <si>
    <t>Ostatní práce vyvěšení nebo zavěšení křídel s případným uložením a opětovným zavěšením po provedení stavebních změn dřevěných okenních, plochy do 1,5</t>
  </si>
  <si>
    <t>STAVAJICI OKNA 1.NP /viz vykres c.4/ : 2</t>
  </si>
  <si>
    <t>766691914</t>
  </si>
  <si>
    <t>Ostatní práce vyvěšení nebo zavěšení křídel s případným uložením a opětovným zavěšením po provedení stavebních změn dřevěných dveřních, plochy do 2 m2</t>
  </si>
  <si>
    <t>STAVAJICI VNITRNI DVERE 1.NP /viz vykres c.4/ : 1</t>
  </si>
  <si>
    <t>997013112</t>
  </si>
  <si>
    <t>Vnitrostaveništní doprava suti a vybouraných hmot vodorovně do 50 m svisle s použitím mechanizace pro budovy a haly výšky přes 6 do 9 m</t>
  </si>
  <si>
    <t>K MISTU NALOZENI : 0,049</t>
  </si>
  <si>
    <t>767</t>
  </si>
  <si>
    <t>Konstrukce zámečnické</t>
  </si>
  <si>
    <t>767112811</t>
  </si>
  <si>
    <t>Demontáž stěn a příček pro zasklení šroubovaných</t>
  </si>
  <si>
    <t>STAVAJICI DVOUKRIDLE DVERE NA NASTUPISTE - PREDPOKLAD - OCEL.PROSKLENE 1.NP /viz vykres c.4/ : 1,80*2,80</t>
  </si>
  <si>
    <t>767691823</t>
  </si>
  <si>
    <t>Vyvěšení nebo zavěšení kovových křídel – ostatní práce s případným uložením a opětovným zavěšením po provedení stavebních změn dveří, plochy přes 2 m2</t>
  </si>
  <si>
    <t>K MISTU NALOZENI : 0,166</t>
  </si>
  <si>
    <t>767640224</t>
  </si>
  <si>
    <t>Montáž dveří ocelových vchodových dvoukřídlové s pevným bočním dílem a nadsvětlíkem</t>
  </si>
  <si>
    <t>NOVE VCHODOVA STENA NA NASTUPISTE S DVOUKR.POSUVNYMI DVERMI /viz tabulka vyplni otvoru/ OZN.1 KOMPLETNI DODAVKA VC.KOVANI A POVRCH.UPRAVY : 1</t>
  </si>
  <si>
    <t>5532910R</t>
  </si>
  <si>
    <t>1 - Al prosklená vnější stěna 2000x2800 mm s celoprosklenými automatickými dvoukřídlovými dveřmi 2x450x/2100 a proskl.bočnámi díly a nadsvětlíkem, zas</t>
  </si>
  <si>
    <t>Technická specifikace viz.popis dodávky stěny</t>
  </si>
  <si>
    <t>998767102</t>
  </si>
  <si>
    <t>Přesun hmot pro zámečnické konstrukce stanovený z hmotnosti přesunovaného materiálu vodorovná dopravní vzdálenost do 50 m v objektech výšky přes 6 do</t>
  </si>
  <si>
    <t>998767181</t>
  </si>
  <si>
    <t>Přesun hmot pro zámečnické konstrukce stanovený z hmotnosti přesunovaného materiálu Příplatek k cenám za přesun prováděný bez použití mechanizace pro</t>
  </si>
  <si>
    <t>771</t>
  </si>
  <si>
    <t>Podlahy z dlaždic</t>
  </si>
  <si>
    <t>771574113</t>
  </si>
  <si>
    <t>Montáž podlah z dlaždic keramických lepených flexibilním lepidlem režných nebo glazovaných hladkých přes 9 do 12 ks/ m2</t>
  </si>
  <si>
    <t>DOPLNENI DLAZBY VE STAV.MISTNOSTECH /viz TZ a vykres c.6/ 1.NP : (0,30*3,60) + (1,20*0,20) + (2,40*0,56) + 0,50</t>
  </si>
  <si>
    <t>5976129R</t>
  </si>
  <si>
    <t>dlaždice keramické podlahové</t>
  </si>
  <si>
    <t>3,164 + (3,164*1,2)  Přepočtené koeficientem množství</t>
  </si>
  <si>
    <t>dodávka materiálu uvedeného v názvu položky</t>
  </si>
  <si>
    <t>771474113</t>
  </si>
  <si>
    <t>Montáž soklíků z dlaždic keramických lepených flexibilním lepidlem rovných výšky přes 90 do 120 mm</t>
  </si>
  <si>
    <t>5976127R</t>
  </si>
  <si>
    <t>dlažba soková - podlahová keramická</t>
  </si>
  <si>
    <t>(1,00*0,10) + (0,1*1,2)  Přepočtené koeficientem množství</t>
  </si>
  <si>
    <t>771579197</t>
  </si>
  <si>
    <t>Montáž podlah z dlaždic keramických Příplatek k cenám za dvousložkové lepidlo</t>
  </si>
  <si>
    <t>3,164+0,10</t>
  </si>
  <si>
    <t>771579196</t>
  </si>
  <si>
    <t>Montáž podlah z dlaždic keramických Příplatek k cenám za dvousložkový spárovací tmel</t>
  </si>
  <si>
    <t>771591111</t>
  </si>
  <si>
    <t>Podlahy - ostatní práce penetrace podkladu</t>
  </si>
  <si>
    <t>771591185</t>
  </si>
  <si>
    <t>Podlahy - ostatní práce pracnější řezání dlaždic keramických rovné</t>
  </si>
  <si>
    <t>771990112</t>
  </si>
  <si>
    <t>Vyrovnání podkladní vrstvy samonivelační stěrkou tl. 4 mm, min. pevnosti 30 MPa</t>
  </si>
  <si>
    <t>998771102</t>
  </si>
  <si>
    <t>Přesun hmot pro podlahy z dlaždic stanovený z hmotnosti přesunovaného materiálu vodorovná dopravní vzdálenost do 50 m v objektech výšky přes 6 do 12 m</t>
  </si>
  <si>
    <t>998771181</t>
  </si>
  <si>
    <t>Přesun hmot pro podlahy z dlaždic stanovený z hmotnosti přesunovaného materiálu Příplatek k ceně za přesun prováděný bez použití mechanizace pro jakou</t>
  </si>
  <si>
    <t>781</t>
  </si>
  <si>
    <t>Dokončovací práce - obklady</t>
  </si>
  <si>
    <t>781474113</t>
  </si>
  <si>
    <t>Montáž obkladů vnitřních stěn z dlaždic keramických lepených flexibilním lepidlem režných nebo glazovaných hladkých přes 12 do 19 ks/m2</t>
  </si>
  <si>
    <t>KERAMICKY OBKLAD NA NOVEM ZDIVU /viz TZ a vykres c.6/ 1.NP - MISTN.C.OP52 :(3,60*2,00); PRIPADNE DOPLNENI PO BOURANI : 2,00</t>
  </si>
  <si>
    <t>59761020R</t>
  </si>
  <si>
    <t>obkládačky keramické</t>
  </si>
  <si>
    <t>9,20 + (9,2*1,1)   Přepočtené koeficientem množství</t>
  </si>
  <si>
    <t>781479196</t>
  </si>
  <si>
    <t>Montáž obkladů vnitřních stěn z dlaždic keramických Příplatek k cenám za dvousložkový spárovací tmel</t>
  </si>
  <si>
    <t>781479197</t>
  </si>
  <si>
    <t>Montáž obkladů vnitřních stěn z dlaždic keramických Příplatek k cenám za dvousložkové lepidlo</t>
  </si>
  <si>
    <t>781495111</t>
  </si>
  <si>
    <t>Ostatní prvky ostatní práce penetrace podkladu</t>
  </si>
  <si>
    <t>781494111</t>
  </si>
  <si>
    <t>Ostatní prvky plastové profily ukončovací a dilatační lepené flexibilním lepidlem rohové</t>
  </si>
  <si>
    <t>2,00*2</t>
  </si>
  <si>
    <t>781495185</t>
  </si>
  <si>
    <t>Ostatní prvky pracnější řezání obkladaček rovné</t>
  </si>
  <si>
    <t>998781102</t>
  </si>
  <si>
    <t>Přesun hmot pro obklady keramické stanovený z hmotnosti přesunovaného materiálu vodorovná dopravní vzdálenost do 50 m v objektech výšky přes 6 do 12 m</t>
  </si>
  <si>
    <t>998781181</t>
  </si>
  <si>
    <t>Přesun hmot pro obklady keramické stanovený z hmotnosti přesunovaného materiálu Příplatek k cenám za přesun prováděný bez použití mechanizace pro jako</t>
  </si>
  <si>
    <t>783</t>
  </si>
  <si>
    <t>Dokončovací práce - nátěry</t>
  </si>
  <si>
    <t>783314203</t>
  </si>
  <si>
    <t>Základní antikorozní nátěr zámečnických konstrukcí jednonásobný syntetický samozákladující</t>
  </si>
  <si>
    <t>PROFIL HEB : (0,087*32,00)</t>
  </si>
  <si>
    <t>784</t>
  </si>
  <si>
    <t>Dokončovací práce - malby a tapety</t>
  </si>
  <si>
    <t>784211103</t>
  </si>
  <si>
    <t>Malby z malířských směsí otěruvzdorných za mokra dvojnásobné, bílé za mokra otěruvzdorné výborně v místnostech výšky přes 3,80 do 5,00 m</t>
  </si>
  <si>
    <t>MaLBY STEN A STROPU 1.PP+1.NP : 240,00</t>
  </si>
  <si>
    <t>784181003</t>
  </si>
  <si>
    <t>Pačokování jednonásobné v místnostech výšky přes 3,80 do 5,00 m</t>
  </si>
  <si>
    <t>784181103</t>
  </si>
  <si>
    <t>Penetrace podkladu jednonásobná základní akrylátová v místnostech výšky přes 3,80 do 5,00 m</t>
  </si>
  <si>
    <t>Ostatní konstrukce a práce, bourání</t>
  </si>
  <si>
    <t>952901114</t>
  </si>
  <si>
    <t>Vyčištění budov nebo objektů před předáním do užívání budov bytové nebo občanské výstavby, světlé výšky podlaží přes 4 m</t>
  </si>
  <si>
    <t>PO UKONCENI STAVEBNICH PRACI 1.PP /viz vykres c,3+7/ : 45,00</t>
  </si>
  <si>
    <t>952901111</t>
  </si>
  <si>
    <t>Vyčištění budov nebo objektů před předáním do užívání budov bytové nebo občanské výstavby, světlé výšky podlaží do 4 m</t>
  </si>
  <si>
    <t>1.NP /viz vykres c.4+7/ : 30,00</t>
  </si>
  <si>
    <t>95290141R</t>
  </si>
  <si>
    <t>Vyčištění venkovních prostor</t>
  </si>
  <si>
    <t>NASTUPISTE C.1 /viz vykres c.4+7/ : 10,00</t>
  </si>
  <si>
    <t>položka zahrnuje očištění předepsaným způsobem včetně odklizení vzniklého odpadu</t>
  </si>
  <si>
    <t>619991001</t>
  </si>
  <si>
    <t>Zakrytí vnitřních ploch před znečištěním včetně pozdějšího odkrytí podlah fólií přilepenou lepící páskou</t>
  </si>
  <si>
    <t>OCHRANA STAVAJICICH PODLAH : 60,00</t>
  </si>
  <si>
    <t>619991011</t>
  </si>
  <si>
    <t>Zakrytí vnitřních ploch před znečištěním včetně pozdějšího odkrytí konstrukcí a prvků obalením fólií a přelepením páskou</t>
  </si>
  <si>
    <t>OCHRANA STAVAJICICH KONSTRUKCI : 60,00</t>
  </si>
  <si>
    <t>952902321</t>
  </si>
  <si>
    <t>Čištění budov při provádění oprav a udržovacích prací stěn stíráním, výšky přes 2m</t>
  </si>
  <si>
    <t>STAVAJICI KONSTRUKCE DOTCENE REKONSTRUKCI : 180,00</t>
  </si>
  <si>
    <t>952902381</t>
  </si>
  <si>
    <t>Čištění budov při provádění oprav a udržovacích prací stropů stíráním</t>
  </si>
  <si>
    <t>Lešení a stavební výtahy</t>
  </si>
  <si>
    <t>949101112</t>
  </si>
  <si>
    <t>Lešení pomocné pracovní pro objekty pozemních staveb pro zatížení do 150 kg/m2, o výšce lešeňové podlahy přes 1,9 do 3,5 m</t>
  </si>
  <si>
    <t>PRO STAVEBNI PRÁCE : 40,00</t>
  </si>
  <si>
    <t>Lešení pro výtah</t>
  </si>
  <si>
    <t>Technická specifikace položky odpovídá příslušné cenové soustavě - ale pro výtah, technologii zvolí zhotovitel</t>
  </si>
  <si>
    <t>Bourání konstrukcí</t>
  </si>
  <si>
    <t>973031334</t>
  </si>
  <si>
    <t>Vysekání výklenků nebo kapes ve zdivu z cihel na maltu vápennou nebo vápenocementovou kapes, plochy do 0,16 m2, hl. do 150 mm</t>
  </si>
  <si>
    <t>PRO I NOSNIKY NAD VYBOURANYMI OKNY 1.NP /viz vykres c.7  a TZ/ : 4*2</t>
  </si>
  <si>
    <t>974031664</t>
  </si>
  <si>
    <t>Vysekání rýh ve zdivu cihelném na maltu vápennou nebo vápenocementovou pro vtahování nosníků do zdí, před vybouráním otvoru do hl. 150 mm, při v. nosn</t>
  </si>
  <si>
    <t>PRO I NOSNIKY NAD NOVYMI DVERMI 1.PP /viz vykres c.7  a TZ/ : 1,60*7</t>
  </si>
  <si>
    <t>971033561</t>
  </si>
  <si>
    <t>Vybourání otvorů ve zdivu základovém nebo nadzákladovém z cihel, tvárnic, příčkovek z cihel pálených na maltu vápennou nebo vápenocementovou plochy do</t>
  </si>
  <si>
    <t>ROZSIRENI DVERI,  PILIREK A PARAPET OKEN 1.NP /viz vykres c.4/ : (0,45*2,80*0,20) + (0,45*1,60*0,30) + (0,45*1,50*1,30)</t>
  </si>
  <si>
    <t>971033331</t>
  </si>
  <si>
    <t>PRO OSAZENI HEB DO STAV.ZDIVA /viz vykres c.7/ 1.NP : 1</t>
  </si>
  <si>
    <t>971033691</t>
  </si>
  <si>
    <t>OTVOR PRO DVERE VYTAHU 1.PP /viz vykres c3/ : 1,127*1,20*2,18</t>
  </si>
  <si>
    <t>967031132</t>
  </si>
  <si>
    <t>Přisekání (špicování) plošné nebo rovných ostění zdiva z cihel pálených rovných ostění, bez odstupu, po hrubém vybourání otvorů, na maltu vápennou neb</t>
  </si>
  <si>
    <t>PO HRUBEM VYBOURANI OTVORU 1.NP : (0,45*2,80*3); 1.PP : (1,127*2,18*2)</t>
  </si>
  <si>
    <t>968062374</t>
  </si>
  <si>
    <t>Vybourání dřevěných rámů oken s křídly, dveřních zárubní, vrat, stěn, ostění nebo obkladů rámů oken s křídly zdvojených, plochy do 1 m2</t>
  </si>
  <si>
    <t>STAVAJICI OKNA NA NASTUPISTE /viz vykres c.4/ : 0,60*1,20*2</t>
  </si>
  <si>
    <t>968072455</t>
  </si>
  <si>
    <t>Vybourání kovových rámů oken s křídly, dveřních zárubní, vrat, stěn, ostění nebo obkladů dveřních zárubní, plochy do 2 m2</t>
  </si>
  <si>
    <t>STAVAJICI DVERE /viz vykres c.4/ : 0,80*1,97</t>
  </si>
  <si>
    <t>962031133</t>
  </si>
  <si>
    <t>Bourání příček z cihel, tvárnic nebo příčkovek z cihel pálených, plných nebo dutých na maltu vápennou nebo vápenocementovou, tl. do 150 mm</t>
  </si>
  <si>
    <t>STAVAJICI PRICKY 1.PP /viz vykres c.4/ : (3,60+1,90)*4,30; Odpocet otvoru : -0,80*1,97</t>
  </si>
  <si>
    <t>967031732</t>
  </si>
  <si>
    <t>Přisekání (špicování) plošné nebo rovných ostění zdiva z cihel pálených plošné, na maltu vápennou nebo vápenocementovou, tl. na maltu vápennou nebo vá</t>
  </si>
  <si>
    <t>PO VYBOURANI PRICEK : 0,15*4,30*3</t>
  </si>
  <si>
    <t>965081213</t>
  </si>
  <si>
    <t>Bourání podlah z dlaždic bez podkladního lože nebo mazaniny, s jakoukoliv výplní spár keramických nebo xylolitových tl. do 10 mm, plochy přes 1 m2</t>
  </si>
  <si>
    <t>STAVAJICI PODLAHY - PREDPOKLAD DLAZBA 1.PP /viz vykres c.3/ : ((6,48+0,17)*3,60) + ((7,08+3,123)/2*2,355); 1.NP/viz vykres c.4+6/ : ((0,30+1,90)*3,70)</t>
  </si>
  <si>
    <t>963023711</t>
  </si>
  <si>
    <t>Vybourání schodišťových stupňů oblých, rovných nebo kosých ze zdi cihelné jednostranně</t>
  </si>
  <si>
    <t>3,123*4</t>
  </si>
  <si>
    <t>965042241</t>
  </si>
  <si>
    <t>Bourání mazanin betonových nebo z litého asfaltu tl. přes 100 mm, plochy přes 4 m2</t>
  </si>
  <si>
    <t>STAVAJICI KONSTRUKCE PODLAH/STROPU ODHAD TL. 1.PP /viz vykres c.3/ : ((6,48+0,17)*3,60*0,35) + ((7,08+3,123)/2*2,355*0,35); 1.NP /viz vykres c.4+6/ : ((0,30+1,90)*3,70*0,20)</t>
  </si>
  <si>
    <t>977211112</t>
  </si>
  <si>
    <t>Řezání konstrukcí stěnovou pilou železobetonových průměru řezané výztuže do 16 mm hloubka řezu přes 200 do 350 mm</t>
  </si>
  <si>
    <t>REZANI PODLAH/STROPU : (3,60+2,355+0,90+0,30+3,123) + 2,05</t>
  </si>
  <si>
    <t>977151111</t>
  </si>
  <si>
    <t>Jádrové vrty diamantovými korunkami do stavebních materiálů (železobetonu, betonu, cihel, obkladů, dlažeb, kamene) průměru do 35 mm</t>
  </si>
  <si>
    <t>VRTY PRO TRNY /viz TZ a vykres c.5+6/ : ((10*2*2+7*1)*0,15) + (6*2*0,15)</t>
  </si>
  <si>
    <t>997013152</t>
  </si>
  <si>
    <t>Vnitrostaveništní doprava suti a vybouraných hmot vodorovně do 50 m svisle s omezením mechanizace pro budovy a haly výšky přes 6 do 9 m</t>
  </si>
  <si>
    <t>K MISTU NALOZENI : 52,322</t>
  </si>
  <si>
    <t>998</t>
  </si>
  <si>
    <t>Přesun hmot</t>
  </si>
  <si>
    <t>998018002</t>
  </si>
  <si>
    <t>Přesun hmot pro budovy občanské výstavby, bydlení, výrobu a služby ruční - bez užití mechanizace vodorovná dopravní vzdálenost do 100 m pro budovy s j</t>
  </si>
  <si>
    <t>HZS</t>
  </si>
  <si>
    <t>Hodinové zúčtovací sazby</t>
  </si>
  <si>
    <t>HZS 1</t>
  </si>
  <si>
    <t>Zednické výpomoce pro profese a výtah</t>
  </si>
  <si>
    <t>RYHY, PRURAZY, ZAZDIVKY, ZAOMITNUTI ATD. : 60,00</t>
  </si>
  <si>
    <t>Položka zahrnuje:pomocné práce pro profese-rýhy, průrazy, zazdívky atd. vč.materiálu</t>
  </si>
  <si>
    <t>HZS 2</t>
  </si>
  <si>
    <t>Ostatní pomocné a nezměřitelné práce - přesný počet hodin bude fakturován dle skutečnosti za hodinovou sazbu zhotovitele po odsouhlasení ve stavebním</t>
  </si>
  <si>
    <t>KONSTRUKCE A DETAILY NEODHALITELNE PROJEKTEM REKONSTRUKCE : 80,00</t>
  </si>
  <si>
    <t>Položka zahrnuje:napojení na stáv.konstrukce, výškové vyrovnání, detaily atd. vč.materiálu</t>
  </si>
  <si>
    <t>HZS 3</t>
  </si>
  <si>
    <t>Demontáž a zpětná montáž a zajištění dotčených kostrukcí stavbou</t>
  </si>
  <si>
    <t>STAVAJICI ZDIVO, WC PRICKY ATD. : 60,00</t>
  </si>
  <si>
    <t>Položka zahrnuje:úpravu zdiva a vnitř.příček WC, detaily atd. vč.materiálu</t>
  </si>
  <si>
    <t>R115</t>
  </si>
  <si>
    <t>Likvidace odpadů vč. dopravy</t>
  </si>
  <si>
    <t>154</t>
  </si>
  <si>
    <t>48,837*1,800</t>
  </si>
  <si>
    <t>155</t>
  </si>
  <si>
    <t>52,322</t>
  </si>
  <si>
    <t>156</t>
  </si>
  <si>
    <t>LIKVIDACE ODPADŮ NEKONTAMINOVANÝCH - 17 01 02  STAVEBNÍ A DEMOLIČNÍ SUŤ, včetně dopravy</t>
  </si>
  <si>
    <t>157</t>
  </si>
  <si>
    <t>0,049</t>
  </si>
  <si>
    <t>158</t>
  </si>
  <si>
    <t>0.083</t>
  </si>
  <si>
    <t xml:space="preserve">  SO 20-20</t>
  </si>
  <si>
    <t>Úprava zastřešení nástupiště č. 1</t>
  </si>
  <si>
    <t>SO 20-20</t>
  </si>
  <si>
    <t>R131937</t>
  </si>
  <si>
    <t>HLOUBENÍ JAM ZAPAŽ I NEPAŽ TŘ. III</t>
  </si>
  <si>
    <t>(36,108+12,036+14,315)*1,5</t>
  </si>
  <si>
    <t>131201119</t>
  </si>
  <si>
    <t>Příplatek za lepivost - hloubení nezap.jam v hor.3</t>
  </si>
  <si>
    <t>(3,4*2,4*4)*1,5+(1,65*1,35*5)*1,5</t>
  </si>
  <si>
    <t>631310122R</t>
  </si>
  <si>
    <t>MAZANINA Z PROSTÉHO BETONU C12/15, tloušťka 10 cm</t>
  </si>
  <si>
    <t>(3,615*2,62)*4+(1,87*1,57)*5</t>
  </si>
  <si>
    <t>MAZANINA Z PROSTÉHO BETONU C12/15</t>
  </si>
  <si>
    <t>899523R</t>
  </si>
  <si>
    <t>Obetonování z prostého betonu C16/20</t>
  </si>
  <si>
    <t>(1,1*0,95*0,6*9)/2</t>
  </si>
  <si>
    <t>viz. výkresová dokumentace</t>
  </si>
  <si>
    <t>ZÁKLADY ZE ŽELEZOBETONU DO C30/37 (B30)</t>
  </si>
  <si>
    <t>272325R</t>
  </si>
  <si>
    <t>ZÁKLADY ZE ŽELEZOBETONU DO C35/45 (B30)</t>
  </si>
  <si>
    <t>ZÁKLADY ZE ŽELEZOBETONU DO C35/45</t>
  </si>
  <si>
    <t>95303520101R</t>
  </si>
  <si>
    <t>Kotevní koš tvořený 8ks šroubů M42 (8.8)</t>
  </si>
  <si>
    <t>Viz. VD</t>
  </si>
  <si>
    <t>6261123R</t>
  </si>
  <si>
    <t>Nosný těsnící prvek ocel-ocel - dodávka</t>
  </si>
  <si>
    <t>Položka obsahuje: Nosný telepně izolační prvek ocel-ocel, tlakový modul - dodávka</t>
  </si>
  <si>
    <t>6261124R</t>
  </si>
  <si>
    <t>Nosný těsnící prvek ocel-ocel - montáž</t>
  </si>
  <si>
    <t>Položka obsahuje: Nosný telepně izolační prvek ocel-ocel, tlakový modul - montáž</t>
  </si>
  <si>
    <t>275351215</t>
  </si>
  <si>
    <t>Zřízení bednění stěn základových patek</t>
  </si>
  <si>
    <t>(17,4*3)+(17,4*1)+(7,8*5)</t>
  </si>
  <si>
    <t>275351216</t>
  </si>
  <si>
    <t>Odstranění bednění stěn základových patek</t>
  </si>
  <si>
    <t>(17,4*3)+(17,4*1)+(7,8*4)+(3,4*2,4*3)+(3,4*2,4*1)+(1,65*1,35*5)</t>
  </si>
  <si>
    <t>6261122R</t>
  </si>
  <si>
    <t>Podlití sloupů polymerní maltou</t>
  </si>
  <si>
    <t>Podlití patek ocelových sloupů polymerní maltou</t>
  </si>
  <si>
    <t>229940030</t>
  </si>
  <si>
    <t>Trubkové mikropiloty do D 115, včetně injektáže</t>
  </si>
  <si>
    <t>(7,650*4*5)</t>
  </si>
  <si>
    <t>Včetně vyčištění vrtu, dodání a výrobu cementové zálivky, sestavení mikropiloty a veškerých úprav po injektování.</t>
  </si>
  <si>
    <t>970051130R</t>
  </si>
  <si>
    <t>Vrtání jádrové do ŽB do D 130 mm</t>
  </si>
  <si>
    <t>Včetně vyčištění vrtu, dodávky vody, korunky pro jádrové vrtání</t>
  </si>
  <si>
    <t>Konstrukce vodorovné</t>
  </si>
  <si>
    <t>61210406R</t>
  </si>
  <si>
    <t>Sendvičový panel střešní</t>
  </si>
  <si>
    <t>(72,560*3)</t>
  </si>
  <si>
    <t>Položka obsahuje: Panel sendvičový střešní tl. Do 200mm - dodávka. Práce plošinou, práce za pomoci lešení , práce ve výškách.</t>
  </si>
  <si>
    <t>61210407R</t>
  </si>
  <si>
    <t>Sendvičový panel střešní - montáž</t>
  </si>
  <si>
    <t>Položka obsahuje: Panel sendvičový střešní tl. Do 200mm - montáž. Práce plošinou, práce za pomoci lešení , práce ve výškách.</t>
  </si>
  <si>
    <t>44750985R</t>
  </si>
  <si>
    <t>Střešní panel - spojovací materiál</t>
  </si>
  <si>
    <t>SOUBOR</t>
  </si>
  <si>
    <t>1*1</t>
  </si>
  <si>
    <t>Položka obsahuje: Střešní panel - spojovací materiál</t>
  </si>
  <si>
    <t>61210420R</t>
  </si>
  <si>
    <t>Bezpečnostní sklo střešní - dodávka</t>
  </si>
  <si>
    <t>72,560*5,821</t>
  </si>
  <si>
    <t>Položka obsahuje: Bezpečnostní sklo ESG VSG 1010.4 opatřeno folií typu ionoplast - dodávka. Práce plošinou, práce za pomoci lešení , práce ve výškách.</t>
  </si>
  <si>
    <t>61210421R</t>
  </si>
  <si>
    <t>Bezpečnostní sklo střešní - montáž</t>
  </si>
  <si>
    <t>72,56*5,821</t>
  </si>
  <si>
    <t>Položka obsahuje: Bezpečnostní sklo ESG VSG 1010.4 opatřeno folií typu ionoplast - montáž. Práce plošinou, práce za pomoci lešení , práce ve výškách.</t>
  </si>
  <si>
    <t>61210424R</t>
  </si>
  <si>
    <t>Bezpečnostní sklo střešní - demontáž</t>
  </si>
  <si>
    <t>(72,56*5,821)/2</t>
  </si>
  <si>
    <t>Položka obsahuje: Bezpečnostní sklo ESG VSG 1010.4 opatřeno folií typu ionoplast - demontáž v souvislosti zateplení fasády VB. Práce plošinou, práce za pomoci lešení , práce ve výškách.</t>
  </si>
  <si>
    <t>61210425R</t>
  </si>
  <si>
    <t>Položka obsahuje: Bezpečnostní sklo ESG VSG 1010.4 opatřeno folií typu ionoplast - montáž v souvislosti zateplení fasády VB. Práce plošinou, práce za pomoci lešení , práce ve výškách.</t>
  </si>
  <si>
    <t>61210422R</t>
  </si>
  <si>
    <t>Zasklívací lišty, těsnění</t>
  </si>
  <si>
    <t>73*3</t>
  </si>
  <si>
    <t>Položka obsahuje: Zaklívací lišty, těsnění. Práce plošinou, práce za pomoci lešení , práce ve výškách.</t>
  </si>
  <si>
    <t>61210426R</t>
  </si>
  <si>
    <t>73*3/2</t>
  </si>
  <si>
    <t>Položka obsahuje: demontáž zaklívací lišty, těsnění v souvislosti zateplení fasády VB.. Práce plošinou, práce za pomoci lešení , práce ve výškách.</t>
  </si>
  <si>
    <t>61210423R</t>
  </si>
  <si>
    <t>Spojovací materiál - střešní sklo</t>
  </si>
  <si>
    <t>Položka obsahuje: Spojovací materiál, střešní sklo. Práce plošinou, práce za pomoci lešení , práce ve výškách.</t>
  </si>
  <si>
    <t>44750969R</t>
  </si>
  <si>
    <t>Podkonstrukce podhledu - dodávka</t>
  </si>
  <si>
    <t>(72,560*3,640)</t>
  </si>
  <si>
    <t>Položka obsahuje: Ocelová podkonstrukce podhledu - dodávka. Práce plošinou, práce za pomoci lešení , práce ve výškách.</t>
  </si>
  <si>
    <t>44750970R</t>
  </si>
  <si>
    <t>Podkonstrukce podhledu - montáž</t>
  </si>
  <si>
    <t>Položka obsahuje: Ocelová podkonstrukce podhledu - montáž. Práce plošinou, práce za pomoci lešení , práce ve výškách.</t>
  </si>
  <si>
    <t>44750973R</t>
  </si>
  <si>
    <t>Podhledový panel fixní- dodávka</t>
  </si>
  <si>
    <t>(3,64*41,06)+(2,04*31,5)</t>
  </si>
  <si>
    <t>Položka obsahuje: Podhledový panel z Al sendvičových kompozitních desek tl.10 mm s vnitřním hliníkovým výztužným jádrem (celokovové), fixní - dodávka. Práce plošinou, práce za pomoci lešení , práce ve výškách.</t>
  </si>
  <si>
    <t>44750974R</t>
  </si>
  <si>
    <t>Podhledový panel fixní- montáž</t>
  </si>
  <si>
    <t>Položka obsahuje: Podhledový panel z Al sendvičových kompozitních desek tl.10 mm s vnitřním hliníkovým výztužným jádrem (celokovové), fixní - montáž. Práce plošinou, práce za pomoci lešení , práce ve výškách.</t>
  </si>
  <si>
    <t>44750975R</t>
  </si>
  <si>
    <t>Podhledový panel fixní- formátování</t>
  </si>
  <si>
    <t>Položka obsahuje: Podhledový panel z Al sendvičových kompozitních desek tl.10 mm s vnitřním hliníkovým výztužným jádrem (celokovové), fixní - formátování. Práce plošinou, práce za pomoci lešení , práce ve výškách.</t>
  </si>
  <si>
    <t>44750976R</t>
  </si>
  <si>
    <t>Podhledový panel otevíratelný - dodávka</t>
  </si>
  <si>
    <t>(31,5*1,6)</t>
  </si>
  <si>
    <t>Položka obsahuje: Podhledový panel z Al sendvičových kompozitních desek tl.10 mm s vnitřním hliníkovým výztužným jádrem (celokovové), otevíratelný - dodávka. Práce plošinou, práce za pomoci lešení , práce ve výškách.</t>
  </si>
  <si>
    <t>Podhledový panel otevíratelný - montáž</t>
  </si>
  <si>
    <t>Položka obsahuje: Podhledový panel z Al sendvičových kompozitních desek tl.10 mm s vnitřním hliníkovým výztužným jádrem (celokovové), otevíratelný - montáž. Práce plošinou, práce za pomoci lešení , práce ve výškách.</t>
  </si>
  <si>
    <t>44750977R</t>
  </si>
  <si>
    <t>Podhledový panel otevíratelný - formátování</t>
  </si>
  <si>
    <t>Položka obsahuje: Podhledový panel z Al sendvičových kompozitních desek tl.10 mm s vnitřním hliníkovým výztužným jádrem (celokovové), otevíratelný - formátování. Práce plošinou, práce za pomoci lešení , práce ve výškách.</t>
  </si>
  <si>
    <t>44750978R</t>
  </si>
  <si>
    <t>Světelný tunel - dodávka</t>
  </si>
  <si>
    <t>(72,560*2)</t>
  </si>
  <si>
    <t>Položka obsahuje: dodávku systémového, jednotného prvek z hliníkových profilů, otevíravý, kotvený mezi příčné vazby nosné konstrukce. Do tunelu budou jednotlivé prvky vsazovány, návrh předpokládá osazovaná zařízení způsobilá k zabudování do podhledových konstrukcí, tedy zapuštěná. Práce plošinou, práce za pomoci lešení , práce ve výškách.</t>
  </si>
  <si>
    <t>44750979R</t>
  </si>
  <si>
    <t>Světelný tunel - montáž</t>
  </si>
  <si>
    <t>44750980R</t>
  </si>
  <si>
    <t>Revizní lávka - dodávka</t>
  </si>
  <si>
    <t>72,56*1</t>
  </si>
  <si>
    <t>Položka obsahuje: Střešní revizní lávka - dodávka. Práce plošinou, práce za pomoci lešení, práce ve výškách.</t>
  </si>
  <si>
    <t>44750981R</t>
  </si>
  <si>
    <t>Revizní lávka - montáž</t>
  </si>
  <si>
    <t>Položka obsahuje: Střešní revizní lávka - montáž. Práce plošinou, práce za pomoci lešení, práce ve výškách.</t>
  </si>
  <si>
    <t>703112</t>
  </si>
  <si>
    <t>KABELOVÝ ROŠT/LÁVKA NOSNÝ ŽÁROVĚ ZINKOVANÝ VČETNĚ UPEVNĚNÍ A PŘÍSLUŠENSTVÍ SVĚTLÉ ŠÍŘKY PŘES 100 DO 250 MM</t>
  </si>
  <si>
    <t>72,56*4</t>
  </si>
  <si>
    <t>Položka obsahuje: Kabelový žlab nosný/drátěný - dodávka. Práce plošinou, práce za pomoci lešení , práce ve výškách.</t>
  </si>
  <si>
    <t>44750983R</t>
  </si>
  <si>
    <t>Kabelový žlab - montáž</t>
  </si>
  <si>
    <t>Položka obsahuje: Kabelový žlab nosný/drátěný - montáž. Práce plošinou, práce za pomoci lešení, práce ve výškách.</t>
  </si>
  <si>
    <t>44750984R</t>
  </si>
  <si>
    <t>Zádržný systém - kompletní provedení</t>
  </si>
  <si>
    <t>Položka obsahuje: Zádržný systém - kompletní provedení. Práce plošinou, práce za pomoci lešení, práce ve výškách.</t>
  </si>
  <si>
    <t>764</t>
  </si>
  <si>
    <t>Konstrukce klempířské</t>
  </si>
  <si>
    <t>764458</t>
  </si>
  <si>
    <t>ŽLABY Z TITANZINK PLECHU RŠ DO 1000MM</t>
  </si>
  <si>
    <t>Položka obsahuje: Odvodňovací žlab RŠ do 1000mm - dodávka. Práce plošinou, práce za pomoci lešení , práce ve výškách.</t>
  </si>
  <si>
    <t>764252575R</t>
  </si>
  <si>
    <t>Odvodňovací žlab RŠ do 1000mm - montáž</t>
  </si>
  <si>
    <t>Položka obsahuje: Odvodňovací žlab RŠ do 1000mm - montáž. Práce plošinou, práce za pomoci lešení , práce ve výškách.</t>
  </si>
  <si>
    <t>764252576R</t>
  </si>
  <si>
    <t>Oplechování odvodňovacího žlabu - dodávka</t>
  </si>
  <si>
    <t>72,56*2</t>
  </si>
  <si>
    <t>Položka obsahuje: Oplechování odvodňovacího žlabu - dodávka. Práce plošinou, práce za pomoci lešení , práce ve výškách.</t>
  </si>
  <si>
    <t>764252577R</t>
  </si>
  <si>
    <t>Oplechování odvodňovacího žlabu - montáž</t>
  </si>
  <si>
    <t>Položka obsahuje: Oplechování odvodňovacího žlabu - montáž. Práce plošinou, práce za pomoci lešení , práce ve výškách.</t>
  </si>
  <si>
    <t>764252578R</t>
  </si>
  <si>
    <t>Oplechování krajních vaznic - dodávka</t>
  </si>
  <si>
    <t>Položka obsahuje: Dodávku oplechování krajních vaznic, pozinkovaný lakovaný plech 1,5mm. práce plošinou, práce za pomoci lešení , práce ve výškách.</t>
  </si>
  <si>
    <t>764252582R</t>
  </si>
  <si>
    <t>Oplechování krajní vaznice u VB - dodávka</t>
  </si>
  <si>
    <t>Položka obsahuje: dodávku oplechování krajních vaznic v souvislosti zateplení fasády VB, pozinkovaný lakovaný plech 1,5mm. práce plošinou, práce za pomoci lešení , práce ve výškách.</t>
  </si>
  <si>
    <t>764252583R</t>
  </si>
  <si>
    <t>Oplechování krajní vaznice u VB - montáž</t>
  </si>
  <si>
    <t>Položka obsahuje: montáž oplechování krajních vaznic v souvislosti zateplení fasády VB, pozinkovaný lakovaný plech 1,5mm. práce plošinou, práce za pomoci lešení , práce ve výškách.</t>
  </si>
  <si>
    <t>764252579R</t>
  </si>
  <si>
    <t>Oplechování krajních vaznic - montáž</t>
  </si>
  <si>
    <t>Položka obsahuje: Montáž oplechování krajních vaznic, pozinkovaný lakovaný plech 1,5mm. práce plošinou, práce za pomoci lešení , práce ve výškách.</t>
  </si>
  <si>
    <t>764252580R</t>
  </si>
  <si>
    <t>Odvodňovací potrubí - dodávka</t>
  </si>
  <si>
    <t>5,2*4</t>
  </si>
  <si>
    <t>Položka obsahuje: Odvodňovací potrubí - dodávka. Práce plošinou, práce za pomoci lešení , práce ve výškách.</t>
  </si>
  <si>
    <t>764252581R</t>
  </si>
  <si>
    <t>Odvodňovací potrubí - montáž</t>
  </si>
  <si>
    <t>Položka obsahuje: Odvodňovací potrubí - montáž. Práce plošinou, práce za pomoci lešení , práce ve výškách.</t>
  </si>
  <si>
    <t>76725026R</t>
  </si>
  <si>
    <t>D+M kotevní šrouby s kotevní hlavou do M50</t>
  </si>
  <si>
    <t>8*8</t>
  </si>
  <si>
    <t>Položka obsahuje: D+M kotevní šrouby s kotevní hlavou do M50</t>
  </si>
  <si>
    <t>737990010R</t>
  </si>
  <si>
    <t>Atypické ocelové konstrukce - dodávka</t>
  </si>
  <si>
    <t>viz příloha PD</t>
  </si>
  <si>
    <t>Položka obsahuje: Položka obsahuje: dodávku atypických ocelových konstrukcí</t>
  </si>
  <si>
    <t>737990011R</t>
  </si>
  <si>
    <t>Atypické ocelové konstrukce - montáž</t>
  </si>
  <si>
    <t>Položka obsahuje: montáž atypických ocelových konstrukcí</t>
  </si>
  <si>
    <t>737990013R</t>
  </si>
  <si>
    <t>Atypické ocelové konstrukce - demontáž</t>
  </si>
  <si>
    <t>Položka obsahuje: demontáž atypických ocelových konstrukcí v souvislosti zateplení fasády VB.</t>
  </si>
  <si>
    <t>737990015R</t>
  </si>
  <si>
    <t>Atypické ocelové konstrukce - zpětná montáž</t>
  </si>
  <si>
    <t>Položka obsahuje: zpětnou montáž atypických ocelových konstrukcí v souvislosti zateplení fasády VB.</t>
  </si>
  <si>
    <t>737990012R</t>
  </si>
  <si>
    <t>Žárové zinkování</t>
  </si>
  <si>
    <t>Položka obsahuje: žárové zinkování atypických ocelových konstrukcí</t>
  </si>
  <si>
    <t>Položka obsahuje nátěry nových ocelových konstrukcí</t>
  </si>
  <si>
    <t>737990014R</t>
  </si>
  <si>
    <t>Příplatek za nátěr atypické ocelové konstrukce</t>
  </si>
  <si>
    <t>Položka obsahuje příplatek nátěry stávajících atypických ocelových konstrukcí</t>
  </si>
  <si>
    <t>767991017R</t>
  </si>
  <si>
    <t>Oprava protikorozní ochrany po montáži</t>
  </si>
  <si>
    <t>Oprava protikorozní ochrany po přepravě a montáži</t>
  </si>
  <si>
    <t>7674105R</t>
  </si>
  <si>
    <t>Spojovací materiál OK žárově zinkovaný, třída pevnosti 8.8.</t>
  </si>
  <si>
    <t>Viz.výkresová dokumentace</t>
  </si>
  <si>
    <t>Položka obsahuje: Kompletní dodávku nového spojovacího materiálu. Veškerý spojovací materiál je žárově zinkovaný, třída pevnosti 8.8. V položce jsou zakalkulovány i náklady na dodání všech hmot.</t>
  </si>
  <si>
    <t>R01</t>
  </si>
  <si>
    <t>Ostatní, logistika</t>
  </si>
  <si>
    <t>77735201R</t>
  </si>
  <si>
    <t>Doprava klempířských kcí, vč. Vykládky</t>
  </si>
  <si>
    <t>(1*1)</t>
  </si>
  <si>
    <t>Položka obsahuje: Dopravu materiálu klempířských konstrukcí na stavbu, vč. vykládky a manipulace.</t>
  </si>
  <si>
    <t>77735202R</t>
  </si>
  <si>
    <t>Vnitrostaveništní doprava</t>
  </si>
  <si>
    <t>Položka obsahuje: Dopravu v rámci staveniště; manipulace, přesuny.</t>
  </si>
  <si>
    <t>77735204R</t>
  </si>
  <si>
    <t>Zpracování výkresové dokumentace</t>
  </si>
  <si>
    <t>Položka obsahuje: Zpracování kompletní výkresové dokumentace včetně zpracování všech detailů.</t>
  </si>
  <si>
    <t>916811</t>
  </si>
  <si>
    <t>Odděl oplocení s podstavci drátěnné - dod a montáž</t>
  </si>
  <si>
    <t>(72,56*2)</t>
  </si>
  <si>
    <t>Položka obsahuje: Dodání zařízení v předepsaném provedení včetně jejich osazení; údržbu po celou dobu trvání funkce, náhradu zničených nebo ztracených kusů, nutnou opravu poškozených částí</t>
  </si>
  <si>
    <t>916813</t>
  </si>
  <si>
    <t>Odděl oplocení s podstavci drátěnné - demontáž</t>
  </si>
  <si>
    <t>Položka obsahuje: Odstranění, demontáž a odklizení zařízení s odvozem na předepsané místo</t>
  </si>
  <si>
    <t>916819</t>
  </si>
  <si>
    <t>Odděl oplocení s podstavci drátěnné - nájemné</t>
  </si>
  <si>
    <t>Položka obsahuje: Sazbu za pronájem zařízení.</t>
  </si>
  <si>
    <t>74711456R</t>
  </si>
  <si>
    <t>Statické posouzení OK</t>
  </si>
  <si>
    <t>Položka obsahuje: statické posouzení ocelové konstukce po provedení průzkumů a odhalení stávajících nosných konstrukcí výpravní budovy a podchodů.</t>
  </si>
  <si>
    <t>LIKVIDACE ODPADU včetně dopravy</t>
  </si>
  <si>
    <t>93,688*1,8=168,638</t>
  </si>
  <si>
    <t>R02</t>
  </si>
  <si>
    <t>Zdvihací technika, manipulační technika, plošiny, lešení</t>
  </si>
  <si>
    <t>180300000100</t>
  </si>
  <si>
    <t>Pracovní plošina 0,227 tuny 12,5m Genie Z-34/22</t>
  </si>
  <si>
    <t>SH</t>
  </si>
  <si>
    <t>65*8</t>
  </si>
  <si>
    <t>Položka obsahuje: Dodání zařízení v předepsaném provedení včetně jejich obsluhy po dobu trvání funkce.</t>
  </si>
  <si>
    <t>1711566106R</t>
  </si>
  <si>
    <t>Jeřábová technika</t>
  </si>
  <si>
    <t>45*8</t>
  </si>
  <si>
    <t>94390</t>
  </si>
  <si>
    <t>lešení</t>
  </si>
  <si>
    <t>DEN</t>
  </si>
  <si>
    <t>65*1</t>
  </si>
  <si>
    <t>Položka obsahuje: Dovoz, montáž, údržbu, opotřebení (nájemné), demontáž, konzervaci, odvoz.</t>
  </si>
  <si>
    <t xml:space="preserve">  SO 20-21</t>
  </si>
  <si>
    <t>Úprava zastřešení nástupiště č. 2</t>
  </si>
  <si>
    <t>SO 20-21</t>
  </si>
  <si>
    <t>131937R</t>
  </si>
  <si>
    <t>(180,540)*1,5</t>
  </si>
  <si>
    <t>(3,4*2,4*15)*1,5</t>
  </si>
  <si>
    <t>(3,615*2,62)*15</t>
  </si>
  <si>
    <t>(1,1*0,95*0,6*15)/2</t>
  </si>
  <si>
    <t>(17,4*15)</t>
  </si>
  <si>
    <t>(17,4*15)+(3,4*2,4*15)</t>
  </si>
  <si>
    <t>(160,5*7,480)</t>
  </si>
  <si>
    <t>(160,5*3,640)</t>
  </si>
  <si>
    <t>(160,5*2,04)+(151,5*1,6)</t>
  </si>
  <si>
    <t>(9*1,6)</t>
  </si>
  <si>
    <t>160,5*2</t>
  </si>
  <si>
    <t>160.5</t>
  </si>
  <si>
    <t>160,5*4</t>
  </si>
  <si>
    <t>160,5*1</t>
  </si>
  <si>
    <t>4,3*8</t>
  </si>
  <si>
    <t>15*8</t>
  </si>
  <si>
    <t>76725027R</t>
  </si>
  <si>
    <t>D+M kotevní šrouby s kotevní hlavou do M30</t>
  </si>
  <si>
    <t>5*4</t>
  </si>
  <si>
    <t>Položka obsahuje: D+M kotevní šrouby s kotevní hlavou do M30</t>
  </si>
  <si>
    <t>270,81*1,8=487,458</t>
  </si>
  <si>
    <t>80*8</t>
  </si>
  <si>
    <t>60*8</t>
  </si>
  <si>
    <t>80*1</t>
  </si>
  <si>
    <t xml:space="preserve">  SO 20-22</t>
  </si>
  <si>
    <t>Úprava zastřešení nástupiště č. 3</t>
  </si>
  <si>
    <t>SO 20-22</t>
  </si>
  <si>
    <t>(160,5*2,04)+(150*1,6)</t>
  </si>
  <si>
    <t>(10,5*1,6)</t>
  </si>
  <si>
    <t xml:space="preserve">  SO 20-23</t>
  </si>
  <si>
    <t>Úprava zastřešení nástupiště č. 4</t>
  </si>
  <si>
    <t>SO 20-23</t>
  </si>
  <si>
    <t>(84,252)*1,5</t>
  </si>
  <si>
    <t>(3,4*2,4*7)*1,5</t>
  </si>
  <si>
    <t>(3,615*2,62)*7</t>
  </si>
  <si>
    <t>(1,1*0,95*0,6*7)/2</t>
  </si>
  <si>
    <t>(17,4*7)</t>
  </si>
  <si>
    <t>(17,4*7)+(3,4*2,4*7)</t>
  </si>
  <si>
    <t>(83*7,480)</t>
  </si>
  <si>
    <t>(83*3,640)</t>
  </si>
  <si>
    <t>(83*2,04)+(77*1,6)</t>
  </si>
  <si>
    <t>(6*1,6)</t>
  </si>
  <si>
    <t>83*2</t>
  </si>
  <si>
    <t>83*1</t>
  </si>
  <si>
    <t>83*4</t>
  </si>
  <si>
    <t>4,3*4</t>
  </si>
  <si>
    <t>7*8</t>
  </si>
  <si>
    <t>3*4</t>
  </si>
  <si>
    <t>126,378*1,8=227,48</t>
  </si>
  <si>
    <t>35*8</t>
  </si>
  <si>
    <t>30*8</t>
  </si>
  <si>
    <t>45*1</t>
  </si>
  <si>
    <t xml:space="preserve">  SO 20-30</t>
  </si>
  <si>
    <t>Úprava odvodnění zastřešení nástupišť</t>
  </si>
  <si>
    <t>SO 20-30</t>
  </si>
  <si>
    <t>Přípravné práce (a přidružené)</t>
  </si>
  <si>
    <t>R11090</t>
  </si>
  <si>
    <t>VŠEOBECNÉ VYKLIZENÍ OSTATNÍCH PLOCH</t>
  </si>
  <si>
    <t>r</t>
  </si>
  <si>
    <t>351,5*0,8</t>
  </si>
  <si>
    <t>zahrnuje odstranění všech překážek pro uskutečnění stavby</t>
  </si>
  <si>
    <t>R11317</t>
  </si>
  <si>
    <t>ODSTRAN KRYTU ZPEVNĚNÝCH PLOCH Z DLAŽEB KOSTEK</t>
  </si>
  <si>
    <t>351,5*0,8*0,08</t>
  </si>
  <si>
    <t>Položka zahrnuje veškerou manipulaci s vybouranou sutí a s vybouranými hmotami .</t>
  </si>
  <si>
    <t>R11331</t>
  </si>
  <si>
    <t>ODSTRANĚNÍ PODKLADU ZPEVNĚNÝCH PLOCH ZE STABIL ZEMINY</t>
  </si>
  <si>
    <t>351,5*0,2*0,8</t>
  </si>
  <si>
    <t>Hloubené vykopávky</t>
  </si>
  <si>
    <t>15*1,5*1,5*2 z toho 50%</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</si>
  <si>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</si>
  <si>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13183</t>
  </si>
  <si>
    <t>HLOUBENÍ JAM ZAPAŽ I NEPAŽ TŘ II</t>
  </si>
  <si>
    <t>5*1,5*1,5*2 +23*1,0*1,0*2 z toho 50%</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</si>
  <si>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</si>
  <si>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13283</t>
  </si>
  <si>
    <t>HLOUBENÍ RÝH ŠÍŘ DO 2M PAŽ I NEPAŽ TŘ. II</t>
  </si>
  <si>
    <t>351,5*0,8*1,5 z toho 50%</t>
  </si>
  <si>
    <t>Konstrukce ze zemin</t>
  </si>
  <si>
    <t>(81,9+219,9+25,4+24,3+(23*1)+(5*2))*0,7*0,8</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</si>
  <si>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</si>
  <si>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((0,125+0,4*81,9)+(0,2+0,4*219,9)+(0,25+0,4*25,4)+(0,3+0,4*24,3))*0,8</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</si>
  <si>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</si>
  <si>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451313</t>
  </si>
  <si>
    <t>PODKLADNÍ A VÝPLŇOVÉ VRSTVY Z PROSTÉHO BETONU C16/20</t>
  </si>
  <si>
    <t>0,1*(1,5*1,5*5+0,5*0,5*23)</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</si>
  <si>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</si>
  <si>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POTRUBÍ</t>
  </si>
  <si>
    <t>81,9 m- viz tabulka přípojek</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</si>
  <si>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zkoušky vodotěsnosti a televizní prohlídku</t>
  </si>
  <si>
    <t>POTRUBÍ Z TRUB PLASTOVÝCH ODPADNÍCH DN DO 200MM</t>
  </si>
  <si>
    <t>DN 150 - 6,4</t>
  </si>
  <si>
    <t>DN 200 32,2+31,2+14,5+39,5+35,7+7,5+45,10+7,8</t>
  </si>
  <si>
    <t>87444</t>
  </si>
  <si>
    <t>POTRUBÍ Z TRUB PLASTOVÝCH ODPADNÍCH DN DO 250MM</t>
  </si>
  <si>
    <t>25.4</t>
  </si>
  <si>
    <t>87445</t>
  </si>
  <si>
    <t>POTRUBÍ Z TRUB PLASTOVÝCH ODPADNÍCH DN DO 300MM</t>
  </si>
  <si>
    <t>24.3</t>
  </si>
  <si>
    <t>894145</t>
  </si>
  <si>
    <t>ŠACHTY KANALIZAČNÍ Z BETON DÍLCŮ NA POTRUBÍ DN DO 300MM</t>
  </si>
  <si>
    <t>5 ks dle tabulky šachet</t>
  </si>
  <si>
    <t>položka zahrnuje:     
- poklopy s rámem, mříže s rámem, stupadla, žebříky, stropy z bet. dílců a pod.     
- předepsané betonové skruže, prefabrikované nebo monolitické betonové dno a není-li uvedeno jinak i podkladní vrstvu (z kameniva nebo betonu).     
-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předepsané podkladní konstrukce</t>
  </si>
  <si>
    <t>894846</t>
  </si>
  <si>
    <t>ŠACHTY KANALIZAČNÍ PLASTOVÉ D 400MM</t>
  </si>
  <si>
    <t>23 viz výpis šachet</t>
  </si>
  <si>
    <t>položka zahrnuje:     
- poklopy s rámem z předepsaného materiálu a tvaru     
- předepsané plastové skruže, dno a není-li uvedeno jinak i podkladní vrstvu (z kameniva nebo betonu).     
- výplň, těsnění a tmelení spár a spojů,     
- očištění a ošetření úložných ploch,     
- předepsané podkladní konstrukce</t>
  </si>
  <si>
    <t>89911Q</t>
  </si>
  <si>
    <t>POKLOP PRO ZÁDLAŽBU B125</t>
  </si>
  <si>
    <t>5+23 + 4 +1 viz výpis šachet a TZ</t>
  </si>
  <si>
    <t>89916</t>
  </si>
  <si>
    <t>BETONOVÉ DOPLŇKY TRUB VEDENÍ</t>
  </si>
  <si>
    <t>- Položka zahrnuje veškerý materiál, výrobky a polotovary, včetně mimostaveništní a vnitrostaveništní dopravy (rovněž přesuny), včetně naložení a složení,případně s uložením.</t>
  </si>
  <si>
    <t>899308</t>
  </si>
  <si>
    <t>DOPLŇKY NA POTRUBÍ - SIGNALIZAČ VODIČ</t>
  </si>
  <si>
    <t>81,9+219,9+25,4+24,3</t>
  </si>
  <si>
    <t>- Položka zahrnuje veškerý materiál, výrobky a polotovary, včetně mimostaveništní a vnitrostaveništní dopravy (rovněž přesuny), včetně naložení a složení,případně s uložením.      
- položka signalizační vodič zahrnuje i kontrolní vývody.</t>
  </si>
  <si>
    <t>899309</t>
  </si>
  <si>
    <t>DOPLŇKY NA POTRUBÍ - VÝSTRAŽNÁ FÓLIE</t>
  </si>
  <si>
    <t>viz řádek 21</t>
  </si>
  <si>
    <t>899632</t>
  </si>
  <si>
    <t>ZKOUŠKA VODOTĚSNOSTI POTRUBÍ DN DO 150MM</t>
  </si>
  <si>
    <t>81.9</t>
  </si>
  <si>
    <t>- přísun, montáž, demontáž, odsun zkoušecího čerpadla, napuštění tlakovou vodou, dodání vody pro tlakovou zkoušku, montáž a demontáž dílců pro zabezpečení konce zkoušeného úseku potrubí, montáž a demontáž koncových tvarovek, montáž zaslepovací příruby, zaslepení odboček pro armatury a pro odbočující řady.</t>
  </si>
  <si>
    <t>899642</t>
  </si>
  <si>
    <t>ZKOUŠKA VODOTĚSNOSTI POTRUBÍ DN DO 200MM</t>
  </si>
  <si>
    <t>DN150-6,4, DN 200-32,2+31,2+14,5+39,5+35,7+7,5+45,10+7,8</t>
  </si>
  <si>
    <t>899652</t>
  </si>
  <si>
    <t>ZKOUŠKA VODOTĚSNOSTI POTRUBÍ DN DO 300MM</t>
  </si>
  <si>
    <t>24,3+25,4</t>
  </si>
  <si>
    <t>položka zahrnuje prohlídku potrubí televizní kamerou, záznam prohlídky na nosičích DVD a vyhotovení závěrečného písemného protokolu</t>
  </si>
  <si>
    <t>899901</t>
  </si>
  <si>
    <t>PŘEPOJENÍ PŘÍPOJEK</t>
  </si>
  <si>
    <t>odborný odhad - 40</t>
  </si>
  <si>
    <t>položka zahrnuje řez na potrubí, dodání a osazení příslušných tvarovek a armatur</t>
  </si>
  <si>
    <t>89945</t>
  </si>
  <si>
    <t>VÝŘEZ, VÝSEK, ÚTES NA POTRUBÍ DN DO 300MM</t>
  </si>
  <si>
    <t>viz TZ</t>
  </si>
  <si>
    <t>- zahrnují zejména náklady na osekání trub na útesy, na vysekání otvorů pro zaústění, na obetonování útesu. U výřezu a výseku náklady na ohlášení uzavírání vody, uzavření a otevření šoupat, vypuštění a napuštění vody, odvzdušnění potrubí a pod.</t>
  </si>
  <si>
    <t>dle TZ ks 17</t>
  </si>
  <si>
    <t>89732</t>
  </si>
  <si>
    <t>VPUSŤ DVORNÍ Z BETON DÍLCŮ</t>
  </si>
  <si>
    <t>23 viz tabulka přípojek</t>
  </si>
  <si>
    <t>položka zahrnuje:    
dodávku a osazení předepsaného dílce včetně mříže    
předepsané podkladní konstrukce</t>
  </si>
  <si>
    <t>00001R</t>
  </si>
  <si>
    <t>Oprava stávajících kanalizačních šachet</t>
  </si>
  <si>
    <t>viz TZ 12 ks + 4 ks demontáže</t>
  </si>
  <si>
    <t>položka zahrnute - kompletní opravu šachty v potřebném rozsahu vč. potřebného materiálu, demontáž šachet</t>
  </si>
  <si>
    <t>(210,9+34,25+56,24)*1,8</t>
  </si>
  <si>
    <t>(210,9+34,25)*1,8</t>
  </si>
  <si>
    <t>22,496*2,2=</t>
  </si>
  <si>
    <t xml:space="preserve">  SO 20-40</t>
  </si>
  <si>
    <t>Orientační systém</t>
  </si>
  <si>
    <t>SO 20-40</t>
  </si>
  <si>
    <t>Zemni práce</t>
  </si>
  <si>
    <t>131731</t>
  </si>
  <si>
    <t>HLOUBENÍ JAM ZAPAŽ I NEPAŽ TŘ. I, ODVOZ DO 1KM</t>
  </si>
  <si>
    <t>OTSKP 2021</t>
  </si>
  <si>
    <t>1: viz příl. Řezy; výkop = rozměry základů pro umístění tabulí + 200mm</t>
  </si>
  <si>
    <t>1: viz příl. Řezy; výkop - základy pro umístění tabulí</t>
  </si>
  <si>
    <t>461313</t>
  </si>
  <si>
    <t>PATKY Z PROSTÉHO BETONU C16/20</t>
  </si>
  <si>
    <t>OTSKP_2021</t>
  </si>
  <si>
    <t>1: viz příl. Řezy; rozměry základů pro umístění tabulí</t>
  </si>
  <si>
    <t>PSV</t>
  </si>
  <si>
    <t>1: viz příl. Ocelové konstrukce a Výpis materiálu</t>
  </si>
  <si>
    <t>78325</t>
  </si>
  <si>
    <t>PROTIKOROZ OCHRANA DOPLŇK OK ŽÁR ZINKOVÁNÍM PONOREM</t>
  </si>
  <si>
    <t>1: viz příl. Výpis materiálu, nátěrová plocha celková</t>
  </si>
  <si>
    <t>Doplň_žel</t>
  </si>
  <si>
    <t>R923711-01</t>
  </si>
  <si>
    <t>TABULE ORIENT. SYSTÉMU - NÁZEV ŽST.</t>
  </si>
  <si>
    <t>R - položka</t>
  </si>
  <si>
    <t>(T1.1) - 600X2500 MM. OBOUSTRANNĚ PROSV. BUTON. 5 KS</t>
  </si>
  <si>
    <t>1: viz TZ a příl. Prvky orientačního systému</t>
  </si>
  <si>
    <t>1. Položka obsahuje:  
-  dodávku a montáž tabulí orientačního systému v provedení uvedeném v textu včetně upevňovacího a pomocného materiálu  
2. Položka neobsahuje:  
-  dodávku nosných ocelových konstrukcí včetně základů a zemních prací  
- zhotovení přívodu napájení</t>
  </si>
  <si>
    <t>R923711-02</t>
  </si>
  <si>
    <t>(T1.2) - 600X2500 MM. JEDNOSTRANNĚ PROSV. BUTON. 2 KS</t>
  </si>
  <si>
    <t>R923711-03</t>
  </si>
  <si>
    <t>(T1.3) - 600X2500 MM. 13 KS</t>
  </si>
  <si>
    <t>1. Položka obsahuje:  
-  dodávku a montáž tabulí orientačního systému v provedení uvedeném v textu včetně upevňovacího a pomocného materiálu  
2. Položka neobsahuje:  
-  dodávku nosných ocelových konstrukcí včetně základů a zemních prací</t>
  </si>
  <si>
    <t>R923761-01</t>
  </si>
  <si>
    <t>TABULE ORIENT. SYSTÉMU - OZNAČENÍ VÝCHODU</t>
  </si>
  <si>
    <t>(T2a,b) - 240X440 MM. T2a - 6 KS, T2b - 7 KS</t>
  </si>
  <si>
    <t>R923761-02</t>
  </si>
  <si>
    <t>TABULE ORIENT. SYSTÉMU - OZNAČENÍ VÝCHODU Z NÁST.</t>
  </si>
  <si>
    <t>(T3) - 240X1160 MM. 5 KS</t>
  </si>
  <si>
    <t>R923761-03</t>
  </si>
  <si>
    <t>TABULE ORIENT. SYSTÉMU - OZNAČENÍ SMĚRU PŘÍSTUPU K NÁST.</t>
  </si>
  <si>
    <t>(T4) - 240X900 MM. 2 KS</t>
  </si>
  <si>
    <t>R923761-04</t>
  </si>
  <si>
    <t>(T5) - 240X900 MM. 1 KS</t>
  </si>
  <si>
    <t>R923761-05</t>
  </si>
  <si>
    <t>TABULE ORIENT. SYSTÉMU - OZNAČENÍ PŘILEHLÝCH KOLEJÍ</t>
  </si>
  <si>
    <t>(T6a,b) - 240X1160 MM. a 1 KS</t>
  </si>
  <si>
    <t>R923761-06</t>
  </si>
  <si>
    <t>(T7a,b) - 240X1160 MM. a 1 KS</t>
  </si>
  <si>
    <t>R923761-07</t>
  </si>
  <si>
    <t>(T8) - 240X1160 MM. 1 KS</t>
  </si>
  <si>
    <t>R923761-08</t>
  </si>
  <si>
    <t>TABULE ORIENT. SYSTÉMU - OZNAČENÍ VÝTAHU</t>
  </si>
  <si>
    <t>(T9a) - 240X640 MM. 10 KS</t>
  </si>
  <si>
    <t>R923761-09</t>
  </si>
  <si>
    <t>(T9b) - 440X640 MM. 1 KS</t>
  </si>
  <si>
    <t>R923761-10</t>
  </si>
  <si>
    <t>TABULE ORIENT. SYSTÉMU - OZNAČENÍ SEKTORŮ</t>
  </si>
  <si>
    <t>(Ts 2A - Ts 8D) - 340X450 MM. 58 KS</t>
  </si>
  <si>
    <t>R923761-11</t>
  </si>
  <si>
    <t>TABULE ORIENT. SYSTÉMU - OZNAČENÍ SMĚRU VÝSTUPU Z PODCHODU</t>
  </si>
  <si>
    <t>(T10a - c) - 240X1120 MM. T10a - 3 KS, T10b - 1 KS, T10c - 1 KS</t>
  </si>
  <si>
    <t>R923761-12</t>
  </si>
  <si>
    <t>(T11a - c) - 240X850 MM. T11a - 1 KS, T11b - 2 KS, T11c - 1 KS</t>
  </si>
  <si>
    <t>R923761-13</t>
  </si>
  <si>
    <t>TABULE ORIENT. SYSTÉMU - OZNAČENÍ VSTUPU DO PODCHODU</t>
  </si>
  <si>
    <t>(T12) - 240X1620 MM. 1 KS</t>
  </si>
  <si>
    <t>R923761-14</t>
  </si>
  <si>
    <t>TABULE ORIENT. SYSTÉMU - ZÁKAZ KOUŘENÍ</t>
  </si>
  <si>
    <t>(T13) - 240X240 MM. 8 KS</t>
  </si>
  <si>
    <t>R923761-15</t>
  </si>
  <si>
    <t>TABULE ORIENT. SYSTÉMU - ZÁKAZ VSTUPU</t>
  </si>
  <si>
    <t>(T14) - 240X240 MM. 3 KS</t>
  </si>
  <si>
    <t>R923761-16</t>
  </si>
  <si>
    <t>TABULE ORIENT. SYSTÉMU - OZNAČENÍ POSTUPU V PODCHODU</t>
  </si>
  <si>
    <t>(T16a,b) - 240X1100 MM. a 1 KS</t>
  </si>
  <si>
    <t>R923761-17</t>
  </si>
  <si>
    <t>(T17a,b) - 240X1040 MM. a 1 KS</t>
  </si>
  <si>
    <t>R923761-18</t>
  </si>
  <si>
    <t>(T19a,b) - 240x640 MM. 2 KS. a 1 KS</t>
  </si>
  <si>
    <t>R923761-19</t>
  </si>
  <si>
    <t>(T20a,b) - 440x1850 MM. a 1 KS</t>
  </si>
  <si>
    <t>R923761-20</t>
  </si>
  <si>
    <t>TABULE ORIENT. SYSTÉMU, SAMOLEPÍCÍ FÓLIE - OZNAČENÍ VÝCHODU A VÝPRAVNÍ BUDOVY</t>
  </si>
  <si>
    <t>(T21) 240X1040 MM. 1 KS</t>
  </si>
  <si>
    <t>R923761-21</t>
  </si>
  <si>
    <t>TABULE ORIENT. SYSTÉMU, SAMOLEPÍCÍ FÓLIE - OZNAČENÍ PŘÍCHODU K NÁST. U KOLEJE Č. 1 A 2</t>
  </si>
  <si>
    <t>(T22) 240X1040 MM. 1 KS</t>
  </si>
  <si>
    <t>R923761-22</t>
  </si>
  <si>
    <t>TABULE ORIENT. SYSTÉMU - OZNAČENÍ SEKTORŮ U VÝSTUPU Z PODCHODU</t>
  </si>
  <si>
    <t>(T23, T24) - 340X340 MM. a 4 KS</t>
  </si>
  <si>
    <t>R923761-23</t>
  </si>
  <si>
    <t>TABULE ORIENT. SYSTÉMU - OZNAČENÍ PŘIL. KOLEJE U JAZYKOVÉHO NÁST.</t>
  </si>
  <si>
    <t>(T25) 340X340 MM. 1 KS</t>
  </si>
  <si>
    <t>R923761-24</t>
  </si>
  <si>
    <t>TABULE ORIENT. SYSTÉMU - OZNAČENÍ PŘIL. KOLEJÍ U VÝSTUPU Z PODCHODU</t>
  </si>
  <si>
    <t>(T26 - T32) 340X340 MM. T26 - 2 KS, T27 - 4 KS, T28 - 4 KS,  T29 - 4 KS, T30 - 4 KS,  T31 - 2 KS, T32 - 2 KS</t>
  </si>
  <si>
    <t>nabídka A</t>
  </si>
  <si>
    <t>ORIENTAČNÍ HLASOVÝ MAJÁČEK</t>
  </si>
  <si>
    <t>(OHM)</t>
  </si>
  <si>
    <t>1. Položka obsahuje:  
- dodávku a montáž orientačních hlasových majáčků  
2. Položka neobsahuje:  
- zhotovení přívodu napájení</t>
  </si>
  <si>
    <t>nabídka B</t>
  </si>
  <si>
    <t>ORIENTAČNÍ HLASOVÝ MAJÁČEK S AKUMULÁTOREM</t>
  </si>
  <si>
    <t>nabídka C</t>
  </si>
  <si>
    <t>HMATNÝ ŠTÍTEK</t>
  </si>
  <si>
    <t>(HŠ)</t>
  </si>
  <si>
    <t>1: viz TZ</t>
  </si>
  <si>
    <t>1. Položka obsahuje:  
- dodávku a montáž hmatných štítků</t>
  </si>
  <si>
    <t>nabídka D</t>
  </si>
  <si>
    <t>HMATNÝ ŠTÍTEK S PRISMATICKÝM PÍSMEM</t>
  </si>
  <si>
    <t>1. Položka obsahuje:  
- dodávku a montáž hmatných štítků s prismatickým písmem</t>
  </si>
  <si>
    <t>Bourání</t>
  </si>
  <si>
    <t>965891</t>
  </si>
  <si>
    <t>DEMONTÁŽ INFORMAČNÍ TABULE ORIENTAČNÍHO SYSTÉMU</t>
  </si>
  <si>
    <t>1: 20 ks prosv. butonů, 12 ks plech. tabulí</t>
  </si>
  <si>
    <t xml:space="preserve">  SO 20-50</t>
  </si>
  <si>
    <t>Demolice zastřešení nástupiště č.1</t>
  </si>
  <si>
    <t>SO 20-50</t>
  </si>
  <si>
    <t>R11318</t>
  </si>
  <si>
    <t>ODSTRANĚNÍ KRYTU ZPEVNĚNÝCH PLOCH Z DLAŽDIC</t>
  </si>
  <si>
    <t>(2,5x2,5x0,06)  x 14 ks + (1 x1x0,06) x10 ks (8 x 1 dříková + 1x dvoudříková)</t>
  </si>
  <si>
    <t>R11332</t>
  </si>
  <si>
    <t>ODSTRAN PODKL ZPEVNĚNÝCH PLOCH Z KAMENIVA NESTMEL</t>
  </si>
  <si>
    <t>(2,5x2,5x0,4)  x 14 ks + (1 x1x0,4) x10 ks (8 x 1 dříková + 1x dvoudříková)</t>
  </si>
  <si>
    <t>R11331A</t>
  </si>
  <si>
    <t>ODSTRANĚNÍ PODKLADU ZPEVNĚNÝCH PLOCH ZE STABIL ZEMINY - BEZ DOPRAVY</t>
  </si>
  <si>
    <t>(2,5*2,5*0,4)*14 ks</t>
  </si>
  <si>
    <t>Položka zahrnuje veškerou manipulaci s vybouranou sutí a s vybouranými hmotami.</t>
  </si>
  <si>
    <t>Lešení (pouze jako zhotov. práce)</t>
  </si>
  <si>
    <t>PROSTOROVÉ PRACOVNÍ LEŠENÍ PŘES 3 KPA</t>
  </si>
  <si>
    <t>1573 m2 x 3,5 m</t>
  </si>
  <si>
    <t>Bourání, demontáže, odstranění drážních konstrukcí - vyjma úzkokolejek</t>
  </si>
  <si>
    <t>R96616</t>
  </si>
  <si>
    <t>BOURÁNÍ KONSTRUKCÍ ZE ŽELEZOBETONU</t>
  </si>
  <si>
    <t>14ks x( 2,5*2,5*2,5-odhad velikosti stávajících patek)</t>
  </si>
  <si>
    <t>položka zahrnuje:  
- rozbourání konstrukce bez ohledu na použitou technologii  
- veškeré pomocné konstrukce (lešení a pod.)  
- veškerou manipulaci s vybouranou sutí a hmotami  
- veškeré další práce plynoucí z technologického předpisu a z platných předpisů</t>
  </si>
  <si>
    <t>R96618</t>
  </si>
  <si>
    <t>DEMONTÁŽ KONSTRUKCÍ KOVOVÝCH</t>
  </si>
  <si>
    <t>demontáž nosné OK, pomocných prvků - vodorovných</t>
  </si>
  <si>
    <t>14 ks vlaštovek + 9 nákladová rampa- odhad váhy 0,682 m3*7850kg/m3 + pomocné konstrukce 30%</t>
  </si>
  <si>
    <t>položka zahrnuje:  
- rozebrání konstrukce bez ohledu na použitou technologii  
- veškeré pomocné konstrukce (lešení a pod.)  
- veškerou manipulaci s vybouranou sutí a hmotami.  
- veškeré další práce plynoucí z technologického předpisu a z platných předpisů</t>
  </si>
  <si>
    <t>966186R1</t>
  </si>
  <si>
    <t>DMTŽ KRYTINY OBSAHUJÍCÍ AZBEST</t>
  </si>
  <si>
    <t>1079 m2 + 494 m2 *14 kg/m2 (odhad váhy)</t>
  </si>
  <si>
    <t>položka zahrnuje:    
- rozebrání konstrukce bez ohledu na použitou technologii    
- veškeré pomocné konstrukce (lešení a pod.)    
- veškerou manipulaci s vybouranou sutí a hmotami   
- veškeré další práce plynoucí z technologického předpisu a z platných předpisů</t>
  </si>
  <si>
    <t>966186R2</t>
  </si>
  <si>
    <t>DMTŽ LITINOVÝCH KONSTRUKCÍ</t>
  </si>
  <si>
    <t>demontáž dešťových svodů</t>
  </si>
  <si>
    <t>14 ks</t>
  </si>
  <si>
    <t>966186R3</t>
  </si>
  <si>
    <t>DMTŽ SKLENĚNÝCH KONSTRUKCÍ</t>
  </si>
  <si>
    <t>(136,0 m délka*0,6 výška*0,004tl.) *2 *2500kg/m3</t>
  </si>
  <si>
    <t>966186R4</t>
  </si>
  <si>
    <t>DMTŽ ATYP. ZÁMEČNICKÝCH KONSTRUKCÍ</t>
  </si>
  <si>
    <t>demontáž dešťových svodů, lemování konstrukcí, pomocných zámečnických konstrukcí, žlabů</t>
  </si>
  <si>
    <t>odhad váhy 10 t</t>
  </si>
  <si>
    <t>1,632t</t>
  </si>
  <si>
    <t>5,85*2,2</t>
  </si>
  <si>
    <t>218,75 t + (5,25*2,5m3/t)</t>
  </si>
  <si>
    <t>22,022 t</t>
  </si>
  <si>
    <t>(39+35)*1,8m3/t</t>
  </si>
  <si>
    <t>160,075 t + 14 ks *5 kg + 10</t>
  </si>
  <si>
    <t xml:space="preserve">  SO 20-51</t>
  </si>
  <si>
    <t>Demolice zastřešení nástupiště č.2</t>
  </si>
  <si>
    <t>SO 20-51</t>
  </si>
  <si>
    <t>(2,5x2,5x0,06)  x 20 ks</t>
  </si>
  <si>
    <t>Položka zahrnuje veškerou manipulaci s vybouranou sutí a s vybouranými hmotami</t>
  </si>
  <si>
    <t>(2,5*2,5*0,4)*20ks</t>
  </si>
  <si>
    <t>(2,5*2,5*0,4)*20 ks</t>
  </si>
  <si>
    <t>1396 m2 x 3,5 m</t>
  </si>
  <si>
    <t>20ks x( 2,5*2,5*2,5-odhad velikosti stávajících patek)</t>
  </si>
  <si>
    <t>demontáž nosné OK, pomocných prvků - vodorovných, položka zahrnuje i dopravu k výkupu a manipulaci s vybouraným materiálem</t>
  </si>
  <si>
    <t>20 ks - jednodříkové, 2 x dvoudříková vlaštovka - odhad váhy 0,682 m3*7850kg/m3 + pomocné konstrukce 30%</t>
  </si>
  <si>
    <t>966186R5</t>
  </si>
  <si>
    <t>DMTŽ PLECHOVÉ KRYTINY</t>
  </si>
  <si>
    <t>1396 m2 *10 kg/m2 (odhad váhy)</t>
  </si>
  <si>
    <t>9 ks</t>
  </si>
  <si>
    <t>(213,4 m délka*0,6 výška*0,004tl.) *2 *2500kg/m3</t>
  </si>
  <si>
    <t>odhad váhy 8t</t>
  </si>
  <si>
    <t>položka zahrnuje:    
- rozebrání konstrukce bez ohledu na použitou technologii    
- veškeré pomocné konstrukce (lešení a pod.)    
- veškerou manipulaci s vybouranou sutí a hmotami    
- veškeré další práce plynoucí z technologického předpisu a z platných předpisů</t>
  </si>
  <si>
    <t>2,56 t</t>
  </si>
  <si>
    <t>7,5*2,2</t>
  </si>
  <si>
    <t>312,5 t + (7,5*2,5m3/t)</t>
  </si>
  <si>
    <t>(50+50)*1,8m3/t</t>
  </si>
  <si>
    <t>153,115 t +13,96 + 9*5kg+8t</t>
  </si>
  <si>
    <t xml:space="preserve">  SO 20-52</t>
  </si>
  <si>
    <t>Demolice zastřešení nástupiště č.3</t>
  </si>
  <si>
    <t>SO 20-52</t>
  </si>
  <si>
    <t>ODSTRANĚNÍ KRYTU ZPEVNĚNÝCH PLOCH Z DLAŽDIC, ODVOZ DO 12KM</t>
  </si>
  <si>
    <t>(2,5x2,5x0,06)  x 21 ks</t>
  </si>
  <si>
    <t>(2,5*2,5*0,4)*21 ks</t>
  </si>
  <si>
    <t>1407 m2 x 3,5 m</t>
  </si>
  <si>
    <t>21ks x( 2,5*2,5*2,5-odhad velikosti stávajících patek)</t>
  </si>
  <si>
    <t>21 ks - jednodříkové, 2 x dvoudříková vlaštovka - odhad váhy 0,682 m3*7850kg/m3 + pomocné konstrukce 30%</t>
  </si>
  <si>
    <t>1407 m2 *10 kg/m2 (odhad váhy)</t>
  </si>
  <si>
    <t>položka zahrnuje:    
- rozebrání konstrukce bez ohledu na použitou technologii    
- veškeré pomocné konstrukce (lešení a pod.)    
- veškerou manipulaci s vybouranou sutí a hmotami     
- veškeré další práce plynoucí z technologického předpisu a z platných předpisů</t>
  </si>
  <si>
    <t>položka zahrnuje:    
- rozebrání konstrukce bez ohledu na použitou technologii    
- veškeré pomocné konstrukce (lešení a pod.)    
- veškerou manipulaci s vybouranou sutí a hmotami v   
- veškeré další práce plynoucí z technologického předpisu a z platných předpisů</t>
  </si>
  <si>
    <t>(213,2 m délka*0,6 výška*0,004tl.) *2 *2500kg/m3</t>
  </si>
  <si>
    <t>LIKVIDCE ODPADŮ včetně dopravy</t>
  </si>
  <si>
    <t>7,875*2,2</t>
  </si>
  <si>
    <t>328,125 t + (7,875*2,5m3/t)</t>
  </si>
  <si>
    <t>(52,5 + 52,500)*1,8m3/t</t>
  </si>
  <si>
    <t>160,061 t + 9 ks *5 kg + 14,07+8t</t>
  </si>
  <si>
    <t xml:space="preserve">  SO 20-53</t>
  </si>
  <si>
    <t>Demolice zastřešení nástupiště č.4</t>
  </si>
  <si>
    <t>SO 20-53</t>
  </si>
  <si>
    <t>1586 m2 x 3,5 m</t>
  </si>
  <si>
    <t>1586 m2 *14 kg/m2 (odhad váhy)</t>
  </si>
  <si>
    <t>položka zahrnuje:    
- rozebrání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</si>
  <si>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(213,5 m délka*0,6 výška*0,004tl.) *2 *2500kg/m3</t>
  </si>
  <si>
    <t>2,57 t</t>
  </si>
  <si>
    <t>22,2 t</t>
  </si>
  <si>
    <t>153,115 t + 9 x 5 kg + 8t</t>
  </si>
  <si>
    <t>E.3.1</t>
  </si>
  <si>
    <t>Trakční vedení</t>
  </si>
  <si>
    <t xml:space="preserve">  SO 30-10</t>
  </si>
  <si>
    <t>Úprava TV</t>
  </si>
  <si>
    <t>SO 30-10</t>
  </si>
  <si>
    <t>74A - Základy TV</t>
  </si>
  <si>
    <t>74A110</t>
  </si>
  <si>
    <t>ZÁKLAD TV HLOUBENÝ V JAKÉKOLIV TŘÍDĚ ZEMINY</t>
  </si>
  <si>
    <t>74A150</t>
  </si>
  <si>
    <t>ODVOZ ZEMINY Z VÝKOPU (NA LIKVIDACI ODPADŮ NEBO JINÉ URČENÉ MÍSTO)</t>
  </si>
  <si>
    <t>m3.km</t>
  </si>
  <si>
    <t>74A310</t>
  </si>
  <si>
    <t>PŘÍDAVNÁ VÝZTUŽ PRO ZÁKLAD TV</t>
  </si>
  <si>
    <t>74A320</t>
  </si>
  <si>
    <t>KOVANÝ SVORNÍK PRO ZÁKLAD TV</t>
  </si>
  <si>
    <t>74A330</t>
  </si>
  <si>
    <t>SVORNÍKOVÝ KOŠ PRO ZÁKLAD TV</t>
  </si>
  <si>
    <t>74A340</t>
  </si>
  <si>
    <t>KOTEVNÍ SLOUPEK PRO ZÁKLAD TV</t>
  </si>
  <si>
    <t>74A450</t>
  </si>
  <si>
    <t>ÚPRAVA KABELŮ U ZÁKLADU TV</t>
  </si>
  <si>
    <t>74AF11</t>
  </si>
  <si>
    <t>Tažné hnací vozidlo k pracovním soupravám (pro základy - montáž)</t>
  </si>
  <si>
    <t>74B - Stožáry TV</t>
  </si>
  <si>
    <t>74B115</t>
  </si>
  <si>
    <t>STOŽÁR TV OCELOVÝ TRUBKOVÝ DO DUTINY, TYPU T245 NEBO TB245, DÉLKY DO 10 M VČETNĚ</t>
  </si>
  <si>
    <t>74B116</t>
  </si>
  <si>
    <t>STOŽÁR TV OCELOVÝ TRUBKOVÝ DO DUTINY, TYPU T245 NEBO TB245, DÉLKY PŘES 10 M DO 14 M VČETNĚ</t>
  </si>
  <si>
    <t>74B233</t>
  </si>
  <si>
    <t>STOŽÁR TV OCELOVÝ TRUBKOVÝ JEDNODUCHÝ BRÁNOVÝ NA SVORNÍKY, TYPU TBS245 NEBO TBSI245, DÉLKY DO 10 M VČETNĚ</t>
  </si>
  <si>
    <t>74B416</t>
  </si>
  <si>
    <t>STOŽÁR TV OCELOVÝ TRUBKOVÝ DVOJITÝ BRÁNOVÝ NA SVORNÍKY, TYPU 2TBS245 NEBO 2TBSI245, DÉLKY PŘES 10 M DO 14 M VČETNĚ</t>
  </si>
  <si>
    <t>74B601</t>
  </si>
  <si>
    <t>STOŽÁR TV OCELOVÝ PŘÍHRADOVÝ TYPU BP DÉLKY  9 M</t>
  </si>
  <si>
    <t>74B603</t>
  </si>
  <si>
    <t>STOŽÁR TV OCELOVÝ PŘÍHRADOVÝ TYPU BP DÉLKY 11 M</t>
  </si>
  <si>
    <t>74B604</t>
  </si>
  <si>
    <t>STOŽÁR TV OCELOVÝ PŘÍHRADOVÝ TYPU BP DÉLKY 12,5 M</t>
  </si>
  <si>
    <t>74B711</t>
  </si>
  <si>
    <t>BRÁNY NEBO VÝLOŽNÍKY - BŘEVNO TYPU 23L</t>
  </si>
  <si>
    <t>74B721</t>
  </si>
  <si>
    <t>PŘIPEVNĚNÍ BŘEVNA BRÁNY NEBO VÝLOŽNÍKU S UKONČENÍM TYPU A NA 1T</t>
  </si>
  <si>
    <t>74B722</t>
  </si>
  <si>
    <t>PŘIPEVNĚNÍ BŘEVNA BRÁNY NEBO VÝLOŽNÍKU S UKONČENÍM TYPU B NA 2T</t>
  </si>
  <si>
    <t>74B723</t>
  </si>
  <si>
    <t>PŘIPEVNĚNÍ BŘEVNA BRÁNY NEBO VÝLOŽNÍKU S UKONČENÍM TYPU C NA BP</t>
  </si>
  <si>
    <t>74B742</t>
  </si>
  <si>
    <t>VYVĚŠENÍ BŘEVNA BRÁNY NEBO VÝLOŽNÍKU NA 2T</t>
  </si>
  <si>
    <t>74B743</t>
  </si>
  <si>
    <t>VYVĚŠENÍ BŘEVNA BRÁNY NEBO VÝLOŽNÍKU NA BP</t>
  </si>
  <si>
    <t>74B911</t>
  </si>
  <si>
    <t>PŘÍPLATEK ZA MONTÁŽ BŘEVNA BRÁNY NEBO VÝLOŽNÍKU NAD STÁVAJÍCÍM VEDENÍM</t>
  </si>
  <si>
    <t>74BF11</t>
  </si>
  <si>
    <t>Tažné hnací vozidlo k pracovním soupravám (pro stožáry a brány - montáž)</t>
  </si>
  <si>
    <t>74C - Vodiče TV</t>
  </si>
  <si>
    <t>74C111</t>
  </si>
  <si>
    <t>ZÁVĚS TV NA KONZOLE BEZ PŘÍDAVNÉHO LANA</t>
  </si>
  <si>
    <t>74C112</t>
  </si>
  <si>
    <t>ZÁVĚS TV NA KONZOLE S PŘÍDAVNÝM LANEM</t>
  </si>
  <si>
    <t>74C121</t>
  </si>
  <si>
    <t>PŘÍPLATEK ZA PLASTOVÝ IZOLÁTOR</t>
  </si>
  <si>
    <t>74C131</t>
  </si>
  <si>
    <t>VÝMĚNA IZOLÁTORU V KONZOLE, SIK NEBO LANĚ (PODÉLNÉM, PŘÍČNÉM, SMĚROVÉM)</t>
  </si>
  <si>
    <t>74C132</t>
  </si>
  <si>
    <t>VÝMĚNA BOČNÍHO DRŽÁKU NA KONZOLE, SIK NEBO SMĚROVÉM LANĚ</t>
  </si>
  <si>
    <t>74C137</t>
  </si>
  <si>
    <t>UVOLNĚNÍ A ZPĚTNÁ MONTÁŽ TR NEBO NL V ZÁVĚSU</t>
  </si>
  <si>
    <t>74C221</t>
  </si>
  <si>
    <t>ZÁVĚS SESTAVY TROLEJOVÉHO VEDENÍ NA BRÁNĚ BEZ PŘÍDAVNÉHO LANA</t>
  </si>
  <si>
    <t>74C222</t>
  </si>
  <si>
    <t>ZÁVĚS SESTAVY TROLEJOVÉHO VEDENÍ NA BRÁNĚ S PŘÍDAVNÝM LANEM</t>
  </si>
  <si>
    <t>74C312</t>
  </si>
  <si>
    <t>VĚŠÁK TROLEJE ZÁKLADNÍ (PEVNÝ NEBO KLUZNÝ)</t>
  </si>
  <si>
    <t>74C314</t>
  </si>
  <si>
    <t>ROZPĚRNÁ TYČ</t>
  </si>
  <si>
    <t>74C315</t>
  </si>
  <si>
    <t>PROUDOVÉ PROPOJENÍ PODÉLNÝCH POLÍ</t>
  </si>
  <si>
    <t>74C321</t>
  </si>
  <si>
    <t>SPOJKA LAN A TROLEJÍ NEIZOLOVANÁ</t>
  </si>
  <si>
    <t>74C322</t>
  </si>
  <si>
    <t>SPOJKA LAN A TROLEJÍ IZOLOVANÁ</t>
  </si>
  <si>
    <t>74C331</t>
  </si>
  <si>
    <t>DĚLIČ V TROLEJI VČETNĚ TABULKY</t>
  </si>
  <si>
    <t>74C341</t>
  </si>
  <si>
    <t>PEVNÝ BOD KOMPENZOVANÉ SESTAVY</t>
  </si>
  <si>
    <t>74C342</t>
  </si>
  <si>
    <t>KOTVENÍ PEVNÉHO BODU NA STOŽÁRU (VŠECH TYPŮ), 1 LANO</t>
  </si>
  <si>
    <t>74C351</t>
  </si>
  <si>
    <t>LANO PEVNÝCH BODŮ A ODTAHŮ 50 MM2 BZ NEBO FE</t>
  </si>
  <si>
    <t>74C411</t>
  </si>
  <si>
    <t>KOTVENÍ SMĚROVÝCH LAN PEVNÉ, 1 NEBO 2 LANA 50-70 MM2</t>
  </si>
  <si>
    <t>74C412</t>
  </si>
  <si>
    <t>KOTVENÍ SMĚROVÝCH LAN PÉROVÉ, 1 NEBO 2 LANA 50-70 MM2</t>
  </si>
  <si>
    <t>74C431</t>
  </si>
  <si>
    <t>SMĚROVÁ LANA - PROUDOVÉ PROPOJENÍ</t>
  </si>
  <si>
    <t>74C432</t>
  </si>
  <si>
    <t>SMĚROVÁ LANA - VLOŽENÁ IZOLACE V PŘÍČNÝCH POLÍCH</t>
  </si>
  <si>
    <t>74C441</t>
  </si>
  <si>
    <t>TAŽENÍ SMĚROVÝCH A PŘÍČNÝCH LAN 50 MM2 BZ NEBO FE</t>
  </si>
  <si>
    <t>74C512</t>
  </si>
  <si>
    <t>POHYBLIVÉ KOTVENÍ SESTAVY TV NA STOŽÁRU - 10 KN</t>
  </si>
  <si>
    <t>74C553</t>
  </si>
  <si>
    <t>POHYBLIVÉ KOTVENÍ 2 SESTAV TV NA STOŽÁRU - 2 X 15 KN NEBO 10+15 KN</t>
  </si>
  <si>
    <t>74C561</t>
  </si>
  <si>
    <t>PEVNÉ KOTVENÍ NA STOŽÁRU DO 15 KN - SESTAVA TV</t>
  </si>
  <si>
    <t>74C564</t>
  </si>
  <si>
    <t>PŘEVĚŠENÍ TROLEJOVÉHO VEDENÍ VČETNĚ ÚPRAVY VĚŠÁKŮ</t>
  </si>
  <si>
    <t>74C571</t>
  </si>
  <si>
    <t>TAŽENÍ NOSNÉHO LANA 50 MM2 BZ, FE</t>
  </si>
  <si>
    <t>74C572</t>
  </si>
  <si>
    <t>TAŽENÍ NOSNÉHO LANA 70 MM2 BZ, FE</t>
  </si>
  <si>
    <t>74C582</t>
  </si>
  <si>
    <t>TAŽENÍ TROLEJE 100 MM2 CU</t>
  </si>
  <si>
    <t>74C591</t>
  </si>
  <si>
    <t>VÝŠKOVÁ REGULACE TROLEJE</t>
  </si>
  <si>
    <t>74C596</t>
  </si>
  <si>
    <t>ZAJIŠTĚNÍ KOTVENÍ  NL A TR VŠECH SESTAV</t>
  </si>
  <si>
    <t>74C5A1</t>
  </si>
  <si>
    <t>DEFINITIVNÍ REGULACE POHYBLIVÉHO KOTVENÍ TROLEJE</t>
  </si>
  <si>
    <t>74C5A3</t>
  </si>
  <si>
    <t>DEFINITIVNÍ REGULACE POHYBLIVÉHO KOTVENÍ SPOLEČNÉHO (NL A TR)</t>
  </si>
  <si>
    <t>74C810</t>
  </si>
  <si>
    <t>UPEVNĚNÍ KONZOLY - STŘEDOVÉ, STRANOVÉ</t>
  </si>
  <si>
    <t>74C967</t>
  </si>
  <si>
    <t>VÝSTRAŽNÁ TABULKA NA STOŽÁRU TV NEBO KONSTRUKCI</t>
  </si>
  <si>
    <t>74C968</t>
  </si>
  <si>
    <t>TABULKA ČÍSLOVÁNÍ STOŽÁRU NEBO POHONU ODPOJOVAČE</t>
  </si>
  <si>
    <t>74C973</t>
  </si>
  <si>
    <t>ÚPRAVY STÁVAJÍCÍHO TV - PROVIZORNÍ STAVY ZA 100 M ZPROVOZŇOVANÉ SKUPINY</t>
  </si>
  <si>
    <t>74CF11</t>
  </si>
  <si>
    <t>Tažné hnací vozidlo k pracovním soupravám (pro vodiče - montáž)</t>
  </si>
  <si>
    <t>74F2 - Nátěry TV</t>
  </si>
  <si>
    <t>74F232</t>
  </si>
  <si>
    <t>BEZPEČNOSTNÍ PRUH NA PODPĚŘE TV BÍLOČERVENÝ</t>
  </si>
  <si>
    <t>74F3 - Revize, zkoušky a měření TV</t>
  </si>
  <si>
    <t>74F312</t>
  </si>
  <si>
    <t>MĚŘENÍ PARAMETRŮ TV STATICKÉ</t>
  </si>
  <si>
    <t>74F313</t>
  </si>
  <si>
    <t>MĚŘENÍ ELEKTRICKÝCH VLASTNOSTÍ TV</t>
  </si>
  <si>
    <t>74F321</t>
  </si>
  <si>
    <t>PROTOKOL ZPŮSOBILOSTI</t>
  </si>
  <si>
    <t>74F322</t>
  </si>
  <si>
    <t>REVIZNÍ ZPRÁVA</t>
  </si>
  <si>
    <t>74F332</t>
  </si>
  <si>
    <t>VÝKON ORGANIZAČNÍCH JEDNOTEK SPRÁVCE</t>
  </si>
  <si>
    <t>74F4 - Demontáže TV</t>
  </si>
  <si>
    <t>74F411</t>
  </si>
  <si>
    <t>DEMONTÁŽ BETONOVÝCH ZÁKLADŮ TV</t>
  </si>
  <si>
    <t>74F421</t>
  </si>
  <si>
    <t>DEMONTÁŽ KOTEVNÍCH SLOUPKŮ</t>
  </si>
  <si>
    <t>74F422</t>
  </si>
  <si>
    <t>DEMONTÁŽ OCELOVÝCH STOŽÁRŮ TRUBKOVÝCH NEBO PROFILOVÝCH</t>
  </si>
  <si>
    <t>74F423</t>
  </si>
  <si>
    <t>DEMONTÁŽ OCELOVÝCH STOŽÁRŮ PŘÍHRADOVÝCH</t>
  </si>
  <si>
    <t>74F425</t>
  </si>
  <si>
    <t>DEMONTÁŽ BRAN A KRAKORCŮ (VČETNĚ VYVĚŠENÍ A UKONČENÍ)</t>
  </si>
  <si>
    <t>74F432</t>
  </si>
  <si>
    <t>DEMONTÁŽ PŘÍČNÝCH LAN SMĚROVÝCH (VČETNĚ KOTVENÍ)</t>
  </si>
  <si>
    <t>74F433</t>
  </si>
  <si>
    <t>DEMONTÁŽ OTOČNÝCH KONZOL TV VČETNĚ UPEVNĚNÍ</t>
  </si>
  <si>
    <t>74F435</t>
  </si>
  <si>
    <t>DEMONTÁŽ ZÁVĚSŮ TV NA BRÁNĚ</t>
  </si>
  <si>
    <t>74F441</t>
  </si>
  <si>
    <t>DEMONTÁŽ DĚLIČŮ</t>
  </si>
  <si>
    <t>74F442</t>
  </si>
  <si>
    <t>DEMONTÁŽ PEVNÝCH BODŮ VČETNĚ ZAKOTVENÍ</t>
  </si>
  <si>
    <t>74F443</t>
  </si>
  <si>
    <t>DEMONTÁŽ KOTVENÍ TR NEBO NL PEVNÝCH</t>
  </si>
  <si>
    <t>74F444</t>
  </si>
  <si>
    <t>DEMONTÁŽ KOTVENÍ TR NEBO NL POHYBLIVÝCH</t>
  </si>
  <si>
    <t>74F455</t>
  </si>
  <si>
    <t>DEMONTÁŽ VĚŠÁKŮ TROLEJE</t>
  </si>
  <si>
    <t>74F456</t>
  </si>
  <si>
    <t>DEMONTÁŽ PROUDOVÝCH PROPOJENÍ PODÉLNÝCH A PŘÍČNÝCH</t>
  </si>
  <si>
    <t>74F457</t>
  </si>
  <si>
    <t>DEMONTÁŽ VLOŽENÝCH IZOLACÍ V PODÉLNÝCH A PŘÍČNÝCH POLÍCH</t>
  </si>
  <si>
    <t>74F464</t>
  </si>
  <si>
    <t>DEMONTÁŽ TROLEJE VČETNĚ NÁSTAVKŮ, VĚŠÁKŮ, PROPOJEK A SPOJEK STŘIHÁNÍM</t>
  </si>
  <si>
    <t>74F466</t>
  </si>
  <si>
    <t>DEMONTÁŽ LAN NOSNÝCH VČETNĚ NÁSTAVKŮ, PROPOJEK A SPOJEK STŘIHÁNÍM</t>
  </si>
  <si>
    <t>74F491</t>
  </si>
  <si>
    <t>DEMONTÁŽ - ODVOZ (NA LIKVIDACI ODPADŮ NEBO JINÉ URČENÉ MÍSTO)</t>
  </si>
  <si>
    <t>74EF11</t>
  </si>
  <si>
    <t>HNACÍ KOLEJOVÁ VOZIDLA DEMONTÁŽNÍCH SOUPRAV PRO PRÁCE NA TV</t>
  </si>
  <si>
    <t>74R - Různé TV</t>
  </si>
  <si>
    <t>74R016R</t>
  </si>
  <si>
    <t>Zaměření skutečného provedení TV velké ŽST, spojité brány  za 100m</t>
  </si>
  <si>
    <t>R208</t>
  </si>
  <si>
    <t>E.3.6</t>
  </si>
  <si>
    <t>Rozvodny vn, nn, osvětlení a dálkové ovládání odpojovačů</t>
  </si>
  <si>
    <t xml:space="preserve">  SO 30-60</t>
  </si>
  <si>
    <t>Úprava rozvodů NN a VO</t>
  </si>
  <si>
    <t>SO 30-60</t>
  </si>
  <si>
    <t>546m-plast. žlab KŽ2 (120x100mm); 60m - beton žlab TK2</t>
  </si>
  <si>
    <t>=0,5*0,35*(590)+30*(0,65*1,2)+21*0,65*1,5</t>
  </si>
  <si>
    <t>=(0,5*0,35*(590)+30*(0,65*1,2)+21*0,65*1,5)*80%</t>
  </si>
  <si>
    <t>742H12</t>
  </si>
  <si>
    <t>KABEL NN ČTYŘ- A PĚTIŽÍLOVÝ CU S PLASTOVOU IZOLACÍ OD 4 DO 16 MM2</t>
  </si>
  <si>
    <t>CYKY-O 4x16 - 927m;  
CYKY-O 4x6 - 611m;  
CYKY-O 4x4 - 1697m;  
CYKY-O 4x10 - 255m.</t>
  </si>
  <si>
    <t>742H24</t>
  </si>
  <si>
    <t>KABEL NN ČTYŘ- A PĚTIŽÍLOVÝ AL S PLASTOVOU IZOLACÍ OD 70 DO 120 MM2</t>
  </si>
  <si>
    <t>1-AYKY-J 3x120+70</t>
  </si>
  <si>
    <t>742H25</t>
  </si>
  <si>
    <t>KABEL NN ČTYŘ- A PĚTIŽÍLOVÝ AL S PLASTOVOU IZOLACÍ OD 150 DO 240 MM2</t>
  </si>
  <si>
    <t>1-AYKY-J 3x240+120 - 235m  
1-AYKY-O 3x185+95 - 560m</t>
  </si>
  <si>
    <t>CYKY-J 3x4 - 36m  
CYKY-O 2x4 - 241m</t>
  </si>
  <si>
    <t>742572</t>
  </si>
  <si>
    <t>KABEL VN - JEDNOŽÍLOVÝ, 22-AXEKVC(V)E(Y) OD 95 DO 150 MM2</t>
  </si>
  <si>
    <t>22-AXEKVCY 1x120, - 150m</t>
  </si>
  <si>
    <t>CYKY-J 3x4 - 2  
CYKY-O 4x16 - 10  
CYKY-O 4x6 - 8  
CYKY-O 4x4 - 20  
CYKY-O 2x4 - 2  
CYKY-O 4x10 - 6</t>
  </si>
  <si>
    <t>742L15</t>
  </si>
  <si>
    <t>UKONČENÍ DVOU AŽ PĚTIŽÍLOVÉHO KABELU V ROZVADĚČI NEBO NA PŘÍSTROJI OD 150 DO 240 MM2</t>
  </si>
  <si>
    <t>na kabelu 1-AYKY-O 3x185+95</t>
  </si>
  <si>
    <t>742L14</t>
  </si>
  <si>
    <t>UKONČENÍ DVOU AŽ PĚTIŽÍLOVÉHO KABELU V ROZVADĚČI NEBO NA PŘÍSTROJI OD 70 DO 120 MM2</t>
  </si>
  <si>
    <t>742722</t>
  </si>
  <si>
    <t>KABELOVÁ SPOJKA VN JEDNOŽÍLOVÁ PRO KABELY PŘES 6 KV OD 95 DO 150 MM2</t>
  </si>
  <si>
    <t>spojky na kabelu 22-AXEKVCY 1x120</t>
  </si>
  <si>
    <t>viz schéma zapojení</t>
  </si>
  <si>
    <t>742L25</t>
  </si>
  <si>
    <t>UKONČENÍ DVOU AŽ PĚTIŽÍLOVÉHO KABELU KABELOVOU SPOJKOU OD 150 DO 240 MM2</t>
  </si>
  <si>
    <t>10x spojka na kabelu AYKY 3x240+10 - provizorní stavy</t>
  </si>
  <si>
    <t>Položka zahrnuje provizorní nosnou ocelovou konstrukci pro uchycení kabelů nad jámou pro výstavbu podchodu. Součástí položky je instalace nosníku, demontáž nosníku, uchycení 2 sestav VN kabelů a 1 kabelu NN a také poplatek za pronájem nosníku během výstavby podchodu.</t>
  </si>
  <si>
    <t>744349</t>
  </si>
  <si>
    <t>ROZVADĚČ NN SKŘÍŇOVÝ OCELOPLECH.VYZBROJENÝ, DO IP 40, HLOUBKY DO 500MM, ŠÍŘKY OD 810 DO 1000MM, VÝŠKY DO 2250MM-PŘÍVODNÍ POLE S JEDNODUCHOU VÝZBROJÍ</t>
  </si>
  <si>
    <t>Rozvaděč R3.3</t>
  </si>
  <si>
    <t>Rozváděč R3.2</t>
  </si>
  <si>
    <t>= 4*8h</t>
  </si>
  <si>
    <t>KS1, KS2, PS</t>
  </si>
  <si>
    <t>3x skříň 80 svorek do průřezu 6mm2</t>
  </si>
  <si>
    <t>1. Položka obsahuje:    
 – instalaci skříně vč. veškerého příslušenství    
 – technický popis viz. projektová dokumentace    
2. Položka neobsahuje:    
 X    
3. Způsob měření:    
Udává se počet kusů kompletní konstrukce nebo práce.</t>
  </si>
  <si>
    <t>= 6x 5h</t>
  </si>
  <si>
    <t>= 4 x 4h</t>
  </si>
  <si>
    <t>= 2 x8h</t>
  </si>
  <si>
    <t>747301</t>
  </si>
  <si>
    <t>PROVEDENÍ PROHLÍDKY A ZKOUŠKY PRÁVNICKOU OSOBOU, VYDÁNÍ PRŮKAZU ZPŮSOBILOSTI</t>
  </si>
  <si>
    <t>702421</t>
  </si>
  <si>
    <t>KABELOVÝ PROSTUP DO OBJEKTU PŘES ZÁKLAD BETONOVÝ SVĚTLÉ ŠÍŘKY DO 100 MM</t>
  </si>
  <si>
    <t>viz. Situace</t>
  </si>
  <si>
    <t>PE160</t>
  </si>
  <si>
    <t>=10*7+20</t>
  </si>
  <si>
    <t>744O14</t>
  </si>
  <si>
    <t>ELEKTROMĚR</t>
  </si>
  <si>
    <t>742Z23</t>
  </si>
  <si>
    <t>DEMONTÁŽ KABELOVÉHO VEDENÍ NN</t>
  </si>
  <si>
    <t>742Z24</t>
  </si>
  <si>
    <t>DEMONTÁŽ KABELOVÉHO VEDENÍ VN</t>
  </si>
  <si>
    <t>744Z05</t>
  </si>
  <si>
    <t>DEMONTÁŽ JISTIČE NEBO VYPÍNAČE Z ROZVADĚČE NN</t>
  </si>
  <si>
    <t>vis schéma zapojení R3.2</t>
  </si>
  <si>
    <t>744Z07</t>
  </si>
  <si>
    <t>DEMONTÁŽ MĚŘÍCÍHO ZAŘÍZENÍ Z ROZVADĚČE NN</t>
  </si>
  <si>
    <t>744Z09</t>
  </si>
  <si>
    <t>DEMONTÁŽ DROBNÉHO ZAŘÍZENÍ Z ROZVADĚČE NN (SIGNÁLKY, SVORKY APOD.)</t>
  </si>
  <si>
    <t>748242</t>
  </si>
  <si>
    <t>PÍSMENA A ČÍSLICE VÝŠKY PŘES 40 DO 100 MM</t>
  </si>
  <si>
    <t>= 4x5</t>
  </si>
  <si>
    <t>744633</t>
  </si>
  <si>
    <t>JISTIČ TŘÍPÓLOVÝ (10 KA) OD 13 DO 20 A</t>
  </si>
  <si>
    <t>skříň R3.2</t>
  </si>
  <si>
    <t>18x jistič 3x16A/B</t>
  </si>
  <si>
    <t>54x jistič 1x10A/B</t>
  </si>
  <si>
    <t>744K21</t>
  </si>
  <si>
    <t>STYKAČ ČTYŘPÓLOVÝ DO 25 A</t>
  </si>
  <si>
    <t>744K42</t>
  </si>
  <si>
    <t>STYKAČ - POMOCNÝ SPÍNAČ</t>
  </si>
  <si>
    <t>744L28</t>
  </si>
  <si>
    <t>RELÉ MODULÁRNÍ DO 16 A PROUDOVÉ</t>
  </si>
  <si>
    <t>744911</t>
  </si>
  <si>
    <t>PROUDOVÝ CHRÁNIČ ČTYŘPÓLOVÝ (10 KA) DO 30 MA, DO 25 A</t>
  </si>
  <si>
    <t>744341R</t>
  </si>
  <si>
    <t>CYKY 3x1,5  - 78m; CYKY 3x2,5 - 88m</t>
  </si>
  <si>
    <t>R7467E2</t>
  </si>
  <si>
    <t>Centrální bateriový systém vč. Protipožární skříně, výkon max. 500W po dobu 1h.</t>
  </si>
  <si>
    <t>Položka obsahuje dodávku a montáž centrálního bateriového systému pro napájení osvětlení podchodu</t>
  </si>
  <si>
    <t>=(0,5*0,35*(590)+30*(0,65*1,2)+21*0,65*1,5)*20%*1,8</t>
  </si>
  <si>
    <t>= 0,2+0,2</t>
  </si>
  <si>
    <t xml:space="preserve">  SO 30-61</t>
  </si>
  <si>
    <t>Osvětlení nástupiště č.1</t>
  </si>
  <si>
    <t>SO 30-61</t>
  </si>
  <si>
    <t>=5*0,75*0,75*0,9</t>
  </si>
  <si>
    <t>272313</t>
  </si>
  <si>
    <t>ZÁKLADY Z PROSTÉHO BETONU DO C16/20</t>
  </si>
  <si>
    <t>=6*0,75*0,75*0,9</t>
  </si>
  <si>
    <t>=0,5*0,35*(44+26+21)</t>
  </si>
  <si>
    <t>=0,5*0,35*(44+3+12+6+12)*80%</t>
  </si>
  <si>
    <t>743Z11</t>
  </si>
  <si>
    <t>DEMONTÁŽ OSVĚTLOVACÍHO STOŽÁRU ULIČNÍHO VÝŠKY DO 15 M</t>
  </si>
  <si>
    <t>4x1ks betonový osv. Stožár do 6m</t>
  </si>
  <si>
    <t>743Z37</t>
  </si>
  <si>
    <t>DEMONTÁŽ SVÍTIDLA ZE STOŽÁRU/BRÁNY TRAKČNÍHO VEDENÍ</t>
  </si>
  <si>
    <t>17x svítidlo na přístřešku</t>
  </si>
  <si>
    <t>=4*0,4*0,4*0,7</t>
  </si>
  <si>
    <t>743111</t>
  </si>
  <si>
    <t>OSVĚTLOVACÍ STOŽÁR  SKLOPNÝ ŽÁROVĚ ZINKOVANÝ DÉLKY DO 6 M</t>
  </si>
  <si>
    <t>stožár přírubový sklopný v. 5,5m</t>
  </si>
  <si>
    <t>viz situace</t>
  </si>
  <si>
    <t>7434A3</t>
  </si>
  <si>
    <t>SVÍTIDLO DRÁŽNÍ LED ANTIVANDAL, MIN. IP 54, TŘÍDA II, OD 26 DO 45 W, KLASICKÁ MONTÁŽ</t>
  </si>
  <si>
    <t>svítidlo LED, 37W, 4350 lm - 8ks;    
svítidlo LED, 41W, 4900 lm - 1ks;</t>
  </si>
  <si>
    <t>9x osazení na stožáru</t>
  </si>
  <si>
    <t>743321</t>
  </si>
  <si>
    <t>VÝLOŽNÍK PRO MONTÁŽ SVÍTIDLA NA STOŽÁR DVOURAMENNÝ DÉLKA VYLOŽENÍ DO 1 M</t>
  </si>
  <si>
    <t>5x dvojvýložník do 0,5m</t>
  </si>
  <si>
    <t>743471</t>
  </si>
  <si>
    <t>SVÍTIDLO DRÁŽNÍ LED, MIN. IP 54, ELEKTRONICKÝ PŘEDŘADNÍK, DO 10 W</t>
  </si>
  <si>
    <t>Svítidlo vestavné IP65, typ 1 - 46ks</t>
  </si>
  <si>
    <t>743472</t>
  </si>
  <si>
    <t>SVÍTIDLO DRÁŽNÍ LED, MIN. IP 54, ELEKTRONICKÝ PŘEDŘADNÍK, PŘES 10 DO 25 W</t>
  </si>
  <si>
    <t>Svítidlo vestavné IP65, typ 3 - 4ks  
Svítidlo přisazené IP65, typ 4 - 15ks</t>
  </si>
  <si>
    <t>CYKY-O 4x6 - 310m</t>
  </si>
  <si>
    <t>CYKY-O 2x2,5 - 65m</t>
  </si>
  <si>
    <t>CYKY-O 4x2,5 - 732m</t>
  </si>
  <si>
    <t>CYKY 4x2,5 - 154ks  
CYKY 2x2,5 - 14ks</t>
  </si>
  <si>
    <t>CYKY-O 4x6 -12ks</t>
  </si>
  <si>
    <t>164m - drátěný žlab 60 x 60 mm</t>
  </si>
  <si>
    <t>741172</t>
  </si>
  <si>
    <t>KRABICE (ROZVODKA) INSTALAČNÍ KABELOVÁ VE VYŠŠÍM KRYTÍ - MIN. IP 44 VČETNĚ PRŮCHODEK SE SVORKAMI 3-F DO 10 MM2</t>
  </si>
  <si>
    <t>viz. Schéma zapojení</t>
  </si>
  <si>
    <t>= 2x 5h</t>
  </si>
  <si>
    <t>= 1 x4h</t>
  </si>
  <si>
    <t>6x 1m prostup základem stožáru PE40;  
PE63 - svislé vedení na přístřešek - 4m</t>
  </si>
  <si>
    <t>741911</t>
  </si>
  <si>
    <t>UZEMŇOVACÍ VODIČ V ZEMI FEZN DO 120 MM2</t>
  </si>
  <si>
    <t>6x 10m</t>
  </si>
  <si>
    <t>=6*3</t>
  </si>
  <si>
    <t>= 3+4</t>
  </si>
  <si>
    <t>=1*3</t>
  </si>
  <si>
    <t>= 44+26+21</t>
  </si>
  <si>
    <t>=2,5*4*0,4*0,4*0,7</t>
  </si>
  <si>
    <t>=6*0,75*0,75*0,9*1,8+0,5*0,35*(44+26+21)*20%*1,8</t>
  </si>
  <si>
    <t>=0,3*4</t>
  </si>
  <si>
    <t>=(17+4)*0,01+0,05</t>
  </si>
  <si>
    <t xml:space="preserve">  SO 30-62</t>
  </si>
  <si>
    <t>Osvětlení nástupiště č.2</t>
  </si>
  <si>
    <t>SO 30-62</t>
  </si>
  <si>
    <t>=3*0,75*0,75*0,9</t>
  </si>
  <si>
    <t>=0,5*0,35*(38)</t>
  </si>
  <si>
    <t>=0,5*0,35*(38)*80%</t>
  </si>
  <si>
    <t>9x1ks betonový osv. Stožár do 6m</t>
  </si>
  <si>
    <t>21x svítidlo na přístřešku</t>
  </si>
  <si>
    <t>=9*0,4*0,4*0,7</t>
  </si>
  <si>
    <t>svítidlo LED, 37W, 4350 lm - 4ks</t>
  </si>
  <si>
    <t>4x osazení na stožáru</t>
  </si>
  <si>
    <t>743474</t>
  </si>
  <si>
    <t>SVÍTIDLO DRÁŽNÍ LED, MIN. IP 54, ELEKTRONICKÝ PŘEDŘADNÍK, PŘES 45 W</t>
  </si>
  <si>
    <t>svítidlo LED, 51W, 6000 lm - 2ks</t>
  </si>
  <si>
    <t>2x osazení na stožáru</t>
  </si>
  <si>
    <t>3x dvojvýložník do 0,5m</t>
  </si>
  <si>
    <t>Svítidlo vestavné IP65, typ 1 - 121ks</t>
  </si>
  <si>
    <t>Svítidlo vestavné IP65, typ 2 - 2ks  
Svítidlo přisazené IP65, typ 3 - 2ks</t>
  </si>
  <si>
    <t>CYKY-O 2x2,5 - 30m</t>
  </si>
  <si>
    <t>CYKY-O 4x2,5 - 850m</t>
  </si>
  <si>
    <t>CYKY 4x2,5 - 250ks  
CYKY 2x2,5 - 12ks</t>
  </si>
  <si>
    <t>CYKY-O 4x6 -8ks</t>
  </si>
  <si>
    <t>320m - drátěný žlab 60 x 60 mm</t>
  </si>
  <si>
    <t>3x 1m prostup základem stožáru PE40;  
PE63 - svislé vedení na přístřešek - 4m</t>
  </si>
  <si>
    <t>3x 10m</t>
  </si>
  <si>
    <t>=3*3</t>
  </si>
  <si>
    <t>= 3+6</t>
  </si>
  <si>
    <t>KŽ10, plastový  - 38m</t>
  </si>
  <si>
    <t>=2,5*9*0,4*0,4*0,7</t>
  </si>
  <si>
    <t>=3*0,75*0,75*0,9*1,8+0,5*0,35*(38)*20%*1,8</t>
  </si>
  <si>
    <t>=0,3*9</t>
  </si>
  <si>
    <t>=(21+9)*0,01+0,05</t>
  </si>
  <si>
    <t xml:space="preserve">  SO 30-63</t>
  </si>
  <si>
    <t>Osvětlení nástupiště č.3</t>
  </si>
  <si>
    <t>SO 30-63</t>
  </si>
  <si>
    <t>Svítidlo vestavné IP65, typ 1 - 120ks</t>
  </si>
  <si>
    <t>CYKY-O 4x6 - 350m</t>
  </si>
  <si>
    <t>CYKY-O 4x2,5 - 890m</t>
  </si>
  <si>
    <t>CYKY 4x2,5 - 248ks  
CYKY 2x2,5 - 12ks</t>
  </si>
  <si>
    <t xml:space="preserve">  SO 30-64</t>
  </si>
  <si>
    <t>Osvětlení nástupiště č.4</t>
  </si>
  <si>
    <t>SO 30-64</t>
  </si>
  <si>
    <t>=4*0,75*0,75*0,9</t>
  </si>
  <si>
    <t>=0,5*0,35*(60)</t>
  </si>
  <si>
    <t>=0,5*0,35*(60)*80%</t>
  </si>
  <si>
    <t>11x1ks betonový osv. Stožár do 6m</t>
  </si>
  <si>
    <t>=11*0,4*0,4*0,7</t>
  </si>
  <si>
    <t>typ 5 (4200lm/37W)- 6ks    
typ 6 (4300 lm / 38W)- 2 ks</t>
  </si>
  <si>
    <t>8x osazení na stožáru</t>
  </si>
  <si>
    <t>4x dvojvýložník do 0,5m</t>
  </si>
  <si>
    <t>Svítidlo vestavné IP65, typ 1 - 63ks</t>
  </si>
  <si>
    <t>Svítidlo vestavné IP65, typ 2 - 1ks  
Svítidlo přisazené IP65, typ 3 - 1ks</t>
  </si>
  <si>
    <t>CYKY-O 4x6 - 345m</t>
  </si>
  <si>
    <t>CYKY-O 2x2,5 - 20m</t>
  </si>
  <si>
    <t>CYKY-O 4x2,5 - 712m</t>
  </si>
  <si>
    <t>CYKY 4x2,5 - 134ks  
CYKY 2x2,5 - 8ks</t>
  </si>
  <si>
    <t>CYKY-O 4x6 -10ks</t>
  </si>
  <si>
    <t>168m - drátěný žlab 60 x 60 mm</t>
  </si>
  <si>
    <t>4x 10m</t>
  </si>
  <si>
    <t>=3*4</t>
  </si>
  <si>
    <t>=4*0,75*0,75*0,9*1,8+0,5*0,35*(60)*20%*1,8</t>
  </si>
  <si>
    <t>=0,3*11</t>
  </si>
  <si>
    <t>=(11+17)*0,01+0,05</t>
  </si>
  <si>
    <t>159</t>
  </si>
  <si>
    <t>=2,5*(11)*0,4*0,4*0,7</t>
  </si>
  <si>
    <t xml:space="preserve">  SO 30-65</t>
  </si>
  <si>
    <t>Osvětlení  podchodu</t>
  </si>
  <si>
    <t>SO 30-65</t>
  </si>
  <si>
    <t>741572</t>
  </si>
  <si>
    <t>SVÍTIDLO LED ANTIVANDAL (IP 44) TŘÍDA II,  OD 11 DO 25 W</t>
  </si>
  <si>
    <t>42x svítidlo 16W/1900lm, rohové zapuštěné, 14x svítidlo přisazené na strop 16W/1900lm</t>
  </si>
  <si>
    <t>741573</t>
  </si>
  <si>
    <t>SVÍTIDLO LED ANTIVANDAL (IP 44) TŘÍDA II, OD 26 DO 45 W</t>
  </si>
  <si>
    <t>svítidlo LED 43W / 4567 lm,</t>
  </si>
  <si>
    <t>1x svítidlo přisazenéna zdi pomocí konzol</t>
  </si>
  <si>
    <t>CYKY-O 4x1,5</t>
  </si>
  <si>
    <t>CYKY-O 2x1,5</t>
  </si>
  <si>
    <t>57x1m</t>
  </si>
  <si>
    <t>=56*4+56*1</t>
  </si>
  <si>
    <t>703111</t>
  </si>
  <si>
    <t>KABELOVÝ ROŠT/LÁVKA NOSNÝ ŽÁROVĚ ZINKOVANÝ VČETNĚ UPEVNĚNÍ A PŘÍSLUŠENSTVÍ SVĚTLÉ ŠÍŘKY DO 100 MM</t>
  </si>
  <si>
    <t>rošt pro uchycení kabelů na stěně za eloxovaným krytem</t>
  </si>
  <si>
    <t>viz. Půdorys</t>
  </si>
  <si>
    <t>uchycení na strop, v místech s výškou nad 3m</t>
  </si>
  <si>
    <t>viz situace,</t>
  </si>
  <si>
    <t>741Z08</t>
  </si>
  <si>
    <t>DEMONTÁŽ STÁVAJÍCÍ ELEKTROINSTALACE - KABELY, SVÍTIDLA, VYPÍNAČE, ZÁSUVKY, KRABICE APOD.</t>
  </si>
  <si>
    <t>96814</t>
  </si>
  <si>
    <t>VYSEKÁNÍ OTVORŮ, KAPES, RÝH V BETONOVÉ KONSTRUKCI</t>
  </si>
  <si>
    <t>=60*0,03*0,02</t>
  </si>
  <si>
    <t>61445</t>
  </si>
  <si>
    <t>ÚPRAVY POVRCHŮ VNITŘ KONSTR ZDĚNÝCH OMÍTKOU CEMENTOVOU</t>
  </si>
  <si>
    <t>=60*0,03</t>
  </si>
  <si>
    <t xml:space="preserve">  SO 30-66</t>
  </si>
  <si>
    <t>Osvětlení  podchodu - prodloužená část</t>
  </si>
  <si>
    <t>SO 30-66</t>
  </si>
  <si>
    <t>=1*0,75*0,75*0,9</t>
  </si>
  <si>
    <t>=0,5*0,35*(10)</t>
  </si>
  <si>
    <t>=0,5*0,35*(10)*80%</t>
  </si>
  <si>
    <t>8x svítidlo 19W/2500lm, rohové zapuštěné, 2x svítidlo na výložník 23W/3000lm</t>
  </si>
  <si>
    <t>1x svítidlo na přístřešku</t>
  </si>
  <si>
    <t>stožár přírubový sklopný v. 6m</t>
  </si>
  <si>
    <t>svítidlo LED, 31W, 4350 lm</t>
  </si>
  <si>
    <t>1x osazení na stožáru</t>
  </si>
  <si>
    <t>R743342</t>
  </si>
  <si>
    <t>VÝLOŽNÍK PRO MONTÁŽ SVÍTIDLA NA STĚNU, DÉLKA VYLOŽENÍ DO 1 M</t>
  </si>
  <si>
    <t>2x0,4m</t>
  </si>
  <si>
    <t>1. Položka obsahuje:    
 – veškeré příslušenství a uzavírací nátěr, technický popis viz. projektová dokumentace    
3. Způsob měření:    
Udává se počet kusů kompletní konstrukce nebo práce.</t>
  </si>
  <si>
    <t>CYKY-O 4x1,5 -80m  
CYKY-O 4x2,5 - 80m</t>
  </si>
  <si>
    <t>=12*1m</t>
  </si>
  <si>
    <t>= 4x12</t>
  </si>
  <si>
    <t>741152</t>
  </si>
  <si>
    <t>KRABICE (ROZVODKA) INSTALAČNÍ PRO ULOŽENÍ DO BETONU VČETNĚ UPEVNĚNÍ A PŘÍSLUŠENSTVÍ SE SVORKOVNICÍ DO 4 MM2</t>
  </si>
  <si>
    <t>1x 1m prostup základem stožáru PE40</t>
  </si>
  <si>
    <t>1x 10m</t>
  </si>
  <si>
    <t>4*3+2</t>
  </si>
  <si>
    <t>=1*1</t>
  </si>
  <si>
    <t>=0,5*0,35*(10)*20%*1,8+0,75*0,75*0,9*1,8*1</t>
  </si>
  <si>
    <t>E.3.7</t>
  </si>
  <si>
    <t>Ukolejnění kovových konstrukcí</t>
  </si>
  <si>
    <t xml:space="preserve">  SO 30-70</t>
  </si>
  <si>
    <t>SO 30-70</t>
  </si>
  <si>
    <t>ŽST Lovosice, definitivní stav</t>
  </si>
  <si>
    <t>74C923</t>
  </si>
  <si>
    <t>Nepřímé ukolejnění konstrukce všech typů (včetně výztužných dvojic) - 1 vodič</t>
  </si>
  <si>
    <t>Technická specifikace</t>
  </si>
  <si>
    <t>74C924</t>
  </si>
  <si>
    <t>Nepřímé ukolejnění konstrukce všech typů (včetně výztužných dvojic) - 2 vodič</t>
  </si>
  <si>
    <t>74C971</t>
  </si>
  <si>
    <t>Pospojování vodivých konstrukcí proudovou propojkou</t>
  </si>
  <si>
    <t>74C976</t>
  </si>
  <si>
    <t>Zpracování KSUaTP pro účely zavedení do provozu za 100m zprovozňované skupiny</t>
  </si>
  <si>
    <t>ŽST Lovosice, provizorní stav</t>
  </si>
  <si>
    <t>74C925</t>
  </si>
  <si>
    <t>Přesun ukolejnění (demontáž + montáž ukolejnění na jinou konstrukci)</t>
  </si>
  <si>
    <t>75C887</t>
  </si>
  <si>
    <t>Mezikolejová lanová propojka (do 3 lan do délky 7m) - montáž</t>
  </si>
  <si>
    <t>75C888</t>
  </si>
  <si>
    <t>Mezikolejová lanová propojka (do 3 lan do délky 7m) - demontáž</t>
  </si>
  <si>
    <t>R75C887</t>
  </si>
  <si>
    <t>Mezikolejnicová propojka - montáž</t>
  </si>
  <si>
    <t>R75C888</t>
  </si>
  <si>
    <t>Mezikolejnicová propojka - demontáž</t>
  </si>
  <si>
    <t>74F459</t>
  </si>
  <si>
    <t>Demontáž ukolejnění konstrukcí a podpěr včetně uchycení a vodiče</t>
  </si>
  <si>
    <t>74C974</t>
  </si>
  <si>
    <t>Aktualizace KSUaTP dle kolejových postupů za 100m zprovozňované skupiny</t>
  </si>
  <si>
    <t>Revize, zkoušky, měření a technická pomoc TV</t>
  </si>
  <si>
    <t>74F331</t>
  </si>
  <si>
    <t>Technická pomoc při výstavbě TV</t>
  </si>
  <si>
    <t>74F314</t>
  </si>
  <si>
    <t>Měření dotykového napětí u vodivé konstrukce</t>
  </si>
  <si>
    <t>Revizní zpráva</t>
  </si>
  <si>
    <t>Výkon organizačních jednotek správce</t>
  </si>
</sst>
</file>

<file path=xl/styles.xml><?xml version="1.0" encoding="utf-8"?>
<styleSheet xmlns="http://schemas.openxmlformats.org/spreadsheetml/2006/main">
  <numFmts count="2">
    <numFmt numFmtId="177" formatCode="#,##0.00"/>
    <numFmt numFmtId="178" formatCode="#,##0.000"/>
  </numFmts>
  <fonts count="6">
    <font>
      <sz val="10"/>
      <name val="Arial"/>
      <family val="0"/>
    </font>
    <font>
      <b/>
      <sz val="10"/>
      <name val="Arial"/>
      <family val="0"/>
    </font>
    <font>
      <b/>
      <sz val="16"/>
      <color rgb="FFFFFFFF"/>
      <name val="Arial"/>
      <family val="0"/>
    </font>
    <font>
      <b/>
      <sz val="16"/>
      <name val="Arial"/>
      <family val="0"/>
    </font>
    <font>
      <b/>
      <sz val="11"/>
      <name val="Arial"/>
      <family val="0"/>
    </font>
    <font>
      <i/>
      <sz val="10"/>
      <name val="Arial"/>
      <family val="0"/>
    </font>
  </fonts>
  <fills count="6">
    <fill>
      <patternFill/>
    </fill>
    <fill>
      <patternFill patternType="gray125"/>
    </fill>
    <fill>
      <patternFill patternType="solid">
        <fgColor rgb="FFFF5200"/>
        <bgColor indexed="64"/>
      </patternFill>
    </fill>
    <fill>
      <patternFill patternType="solid">
        <fgColor rgb="FFD3D3D3"/>
        <bgColor indexed="64"/>
      </patternFill>
    </fill>
    <fill>
      <patternFill patternType="solid">
        <fgColor rgb="FFFFA500"/>
        <bgColor indexed="64"/>
      </patternFill>
    </fill>
    <fill>
      <patternFill patternType="solid">
        <fgColor rgb="FFADD8E6"/>
        <bgColor indexed="64"/>
      </patternFill>
    </fill>
  </fills>
  <borders count="5">
    <border>
      <left/>
      <right/>
      <top/>
      <bottom/>
      <diagonal/>
    </border>
    <border>
      <left style="thin"/>
      <right style="thin"/>
      <top style="thin"/>
      <bottom style="thin"/>
    </border>
    <border>
      <left/>
      <right/>
      <top/>
      <bottom style="thin"/>
    </border>
    <border>
      <left style="thin"/>
      <right/>
      <top/>
      <bottom/>
    </border>
    <border>
      <left/>
      <right/>
      <top style="thin"/>
      <bottom/>
    </border>
  </borders>
  <cellStyleXfs count="20">
    <xf numFmtId="0" fontId="0" fillId="0" borderId="0">
      <alignment/>
      <protection/>
    </xf>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9" fontId="0" fillId="0" borderId="0" applyFont="0" applyFill="0" applyBorder="0" applyAlignment="0" applyProtection="0"/>
    <xf numFmtId="44" fontId="0" fillId="0" borderId="0" applyFont="0" applyFill="0" applyBorder="0" applyAlignment="0" applyProtection="0"/>
    <xf numFmtId="42" fontId="0" fillId="0" borderId="0" applyFont="0" applyFill="0" applyBorder="0" applyAlignment="0" applyProtection="0"/>
    <xf numFmtId="43" fontId="0" fillId="0" borderId="0" applyFont="0" applyFill="0" applyBorder="0" applyAlignment="0" applyProtection="0"/>
    <xf numFmtId="41" fontId="0" fillId="0" borderId="0" applyFont="0" applyFill="0" applyBorder="0" applyAlignment="0" applyProtection="0"/>
  </cellStyleXfs>
  <cellXfs count="42">
    <xf numFmtId="0" fontId="0" fillId="0" borderId="0" xfId="0"/>
    <xf numFmtId="0" fontId="1" fillId="0" borderId="0" xfId="0" applyFont="1" applyAlignment="1">
      <alignment horizontal="center" vertical="center"/>
    </xf>
    <xf numFmtId="0" fontId="0" fillId="2" borderId="0" xfId="0" applyFill="1"/>
    <xf numFmtId="0" fontId="2" fillId="2" borderId="0" xfId="0" applyFont="1" applyFill="1" applyAlignment="1">
      <alignment horizontal="center" vertical="center"/>
    </xf>
    <xf numFmtId="0" fontId="3" fillId="0" borderId="0" xfId="0" applyFont="1" applyAlignment="1">
      <alignment horizontal="right" vertical="center"/>
    </xf>
    <xf numFmtId="0" fontId="3" fillId="0" borderId="0" xfId="0" applyFont="1" applyAlignment="1">
      <alignment vertical="center" wrapText="1"/>
    </xf>
    <xf numFmtId="0" fontId="0" fillId="0" borderId="0" xfId="0" applyAlignment="1">
      <alignment vertical="center" wrapText="1"/>
    </xf>
    <xf numFmtId="0" fontId="0" fillId="0" borderId="0" xfId="0" applyAlignment="1">
      <alignment horizontal="right" vertical="center"/>
    </xf>
    <xf numFmtId="0" fontId="1" fillId="0" borderId="0" xfId="0" applyFont="1" applyAlignment="1">
      <alignment horizontal="right"/>
    </xf>
    <xf numFmtId="0" fontId="0" fillId="3" borderId="1" xfId="0" applyFill="1" applyBorder="1" applyAlignment="1">
      <alignment horizontal="center"/>
    </xf>
    <xf numFmtId="177" fontId="0" fillId="0" borderId="0" xfId="0" applyNumberFormat="1"/>
    <xf numFmtId="0" fontId="0" fillId="0" borderId="1" xfId="0" applyBorder="1" applyAlignment="1">
      <alignment horizontal="left" vertical="top"/>
    </xf>
    <xf numFmtId="0" fontId="0" fillId="0" borderId="1" xfId="0" applyBorder="1" applyAlignment="1">
      <alignment horizontal="left" vertical="top" wrapText="1"/>
    </xf>
    <xf numFmtId="0" fontId="0" fillId="0" borderId="1" xfId="0" applyBorder="1" applyAlignment="1">
      <alignment horizontal="right" vertical="top"/>
    </xf>
    <xf numFmtId="177" fontId="0" fillId="0" borderId="1" xfId="0" applyNumberFormat="1" applyBorder="1" applyAlignment="1">
      <alignment horizontal="right" vertical="top"/>
    </xf>
    <xf numFmtId="0" fontId="0" fillId="0" borderId="0" xfId="0" applyAlignment="1">
      <alignment vertical="center"/>
    </xf>
    <xf numFmtId="0" fontId="0" fillId="4" borderId="0" xfId="0" applyFill="1"/>
    <xf numFmtId="0" fontId="0" fillId="0" borderId="1" xfId="0" applyBorder="1" applyAlignment="1">
      <alignment horizontal="center" vertical="center"/>
    </xf>
    <xf numFmtId="0" fontId="0" fillId="2" borderId="2" xfId="0" applyFill="1" applyBorder="1"/>
    <xf numFmtId="0" fontId="0" fillId="0" borderId="3" xfId="0" applyBorder="1" applyAlignment="1">
      <alignment vertical="center"/>
    </xf>
    <xf numFmtId="0" fontId="1" fillId="0" borderId="3" xfId="0" applyFont="1" applyBorder="1" applyAlignment="1">
      <alignment horizontal="center" vertical="center"/>
    </xf>
    <xf numFmtId="0" fontId="4" fillId="0" borderId="0" xfId="0" applyFont="1" applyAlignment="1">
      <alignment vertical="center"/>
    </xf>
    <xf numFmtId="0" fontId="4" fillId="0" borderId="0" xfId="0" applyFont="1" applyAlignment="1">
      <alignment vertical="center" wrapText="1"/>
    </xf>
    <xf numFmtId="0" fontId="0" fillId="3" borderId="1" xfId="0" applyFill="1" applyBorder="1" applyAlignment="1">
      <alignment horizontal="center" vertical="center" wrapText="1"/>
    </xf>
    <xf numFmtId="0" fontId="0" fillId="4" borderId="2" xfId="0" applyFill="1" applyBorder="1"/>
    <xf numFmtId="0" fontId="4" fillId="0" borderId="2" xfId="0" applyFont="1" applyBorder="1" applyAlignment="1">
      <alignment vertical="center"/>
    </xf>
    <xf numFmtId="0" fontId="4" fillId="0" borderId="2" xfId="0" applyFont="1" applyBorder="1" applyAlignment="1">
      <alignment vertical="center" wrapText="1"/>
    </xf>
    <xf numFmtId="0" fontId="4" fillId="0" borderId="0" xfId="0" applyFont="1" applyAlignment="1">
      <alignment horizontal="right" vertical="center"/>
    </xf>
    <xf numFmtId="0" fontId="1" fillId="0" borderId="4" xfId="0" applyFont="1" applyBorder="1" applyAlignment="1">
      <alignment horizontal="right" vertical="top"/>
    </xf>
    <xf numFmtId="177" fontId="0" fillId="0" borderId="4" xfId="0" applyNumberFormat="1" applyBorder="1" applyAlignment="1">
      <alignment horizontal="center" vertical="top"/>
    </xf>
    <xf numFmtId="0" fontId="1" fillId="0" borderId="4" xfId="0" applyFont="1" applyBorder="1" applyAlignment="1">
      <alignment wrapText="1"/>
    </xf>
    <xf numFmtId="0" fontId="1" fillId="0" borderId="0" xfId="0" applyFont="1" applyAlignment="1">
      <alignment horizontal="right" vertical="top"/>
    </xf>
    <xf numFmtId="177" fontId="0" fillId="0" borderId="0" xfId="0" applyNumberFormat="1" applyAlignment="1">
      <alignment horizontal="center" vertical="top"/>
    </xf>
    <xf numFmtId="0" fontId="1" fillId="0" borderId="0" xfId="0" applyFont="1" applyAlignment="1">
      <alignment wrapText="1"/>
    </xf>
    <xf numFmtId="0" fontId="0" fillId="0" borderId="0" xfId="0" applyAlignment="1">
      <alignment horizontal="right" vertical="top"/>
    </xf>
    <xf numFmtId="0" fontId="0" fillId="0" borderId="0" xfId="0" applyAlignment="1">
      <alignment vertical="top"/>
    </xf>
    <xf numFmtId="0" fontId="0" fillId="0" borderId="0" xfId="0" applyAlignment="1">
      <alignment horizontal="center" vertical="top"/>
    </xf>
    <xf numFmtId="178" fontId="0" fillId="0" borderId="0" xfId="0" applyNumberFormat="1" applyAlignment="1">
      <alignment horizontal="center" vertical="top"/>
    </xf>
    <xf numFmtId="177" fontId="0" fillId="5" borderId="0" xfId="0" applyNumberFormat="1" applyFill="1" applyAlignment="1" applyProtection="1">
      <alignment horizontal="center" vertical="top"/>
      <protection locked="0"/>
    </xf>
    <xf numFmtId="0" fontId="0" fillId="0" borderId="0" xfId="0" applyAlignment="1">
      <alignment horizontal="left" vertical="center" wrapText="1"/>
    </xf>
    <xf numFmtId="0" fontId="5" fillId="0" borderId="0" xfId="0" applyFont="1" applyAlignment="1">
      <alignment horizontal="left" vertical="center" wrapText="1"/>
    </xf>
    <xf numFmtId="177" fontId="0" fillId="0" borderId="1" xfId="0" applyNumberFormat="1" applyBorder="1" applyAlignment="1">
      <alignment horizontal="center" vertical="center"/>
    </xf>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worksheet" Target="worksheets/sheet16.xml" /><Relationship Id="rId17" Type="http://schemas.openxmlformats.org/officeDocument/2006/relationships/worksheet" Target="worksheets/sheet17.xml" /><Relationship Id="rId18" Type="http://schemas.openxmlformats.org/officeDocument/2006/relationships/worksheet" Target="worksheets/sheet18.xml" /><Relationship Id="rId19" Type="http://schemas.openxmlformats.org/officeDocument/2006/relationships/worksheet" Target="worksheets/sheet19.xml" /><Relationship Id="rId20" Type="http://schemas.openxmlformats.org/officeDocument/2006/relationships/worksheet" Target="worksheets/sheet20.xml" /><Relationship Id="rId21" Type="http://schemas.openxmlformats.org/officeDocument/2006/relationships/worksheet" Target="worksheets/sheet21.xml" /><Relationship Id="rId22" Type="http://schemas.openxmlformats.org/officeDocument/2006/relationships/worksheet" Target="worksheets/sheet22.xml" /><Relationship Id="rId23" Type="http://schemas.openxmlformats.org/officeDocument/2006/relationships/worksheet" Target="worksheets/sheet23.xml" /><Relationship Id="rId24" Type="http://schemas.openxmlformats.org/officeDocument/2006/relationships/worksheet" Target="worksheets/sheet24.xml" /><Relationship Id="rId25" Type="http://schemas.openxmlformats.org/officeDocument/2006/relationships/worksheet" Target="worksheets/sheet25.xml" /><Relationship Id="rId26" Type="http://schemas.openxmlformats.org/officeDocument/2006/relationships/worksheet" Target="worksheets/sheet26.xml" /><Relationship Id="rId27" Type="http://schemas.openxmlformats.org/officeDocument/2006/relationships/worksheet" Target="worksheets/sheet27.xml" /><Relationship Id="rId28" Type="http://schemas.openxmlformats.org/officeDocument/2006/relationships/worksheet" Target="worksheets/sheet28.xml" /><Relationship Id="rId29" Type="http://schemas.openxmlformats.org/officeDocument/2006/relationships/worksheet" Target="worksheets/sheet29.xml" /><Relationship Id="rId30" Type="http://schemas.openxmlformats.org/officeDocument/2006/relationships/worksheet" Target="worksheets/sheet30.xml" /><Relationship Id="rId31" Type="http://schemas.openxmlformats.org/officeDocument/2006/relationships/worksheet" Target="worksheets/sheet31.xml" /><Relationship Id="rId32" Type="http://schemas.openxmlformats.org/officeDocument/2006/relationships/worksheet" Target="worksheets/sheet32.xml" /><Relationship Id="rId33" Type="http://schemas.openxmlformats.org/officeDocument/2006/relationships/worksheet" Target="worksheets/sheet33.xml" /><Relationship Id="rId34" Type="http://schemas.openxmlformats.org/officeDocument/2006/relationships/worksheet" Target="worksheets/sheet34.xml" /><Relationship Id="rId35" Type="http://schemas.openxmlformats.org/officeDocument/2006/relationships/worksheet" Target="worksheets/sheet35.xml" /><Relationship Id="rId36" Type="http://schemas.openxmlformats.org/officeDocument/2006/relationships/worksheet" Target="worksheets/sheet36.xml" /><Relationship Id="rId37" Type="http://schemas.openxmlformats.org/officeDocument/2006/relationships/worksheet" Target="worksheets/sheet37.xml" /><Relationship Id="rId38" Type="http://schemas.openxmlformats.org/officeDocument/2006/relationships/worksheet" Target="worksheets/sheet38.xml" /><Relationship Id="rId39" Type="http://schemas.openxmlformats.org/officeDocument/2006/relationships/worksheet" Target="worksheets/sheet39.xml" /><Relationship Id="rId40" Type="http://schemas.openxmlformats.org/officeDocument/2006/relationships/styles" Target="styles.xml" /><Relationship Id="rId41" Type="http://schemas.openxmlformats.org/officeDocument/2006/relationships/sharedStrings" Target="sharedStrings.xml" /><Relationship Id="rId42" Type="http://schemas.openxmlformats.org/officeDocument/2006/relationships/theme" Target="theme/theme1.xml" /></Relationships>
</file>

<file path=xl/drawings/_rels/drawing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drawing1.xml><?xml version="1.0" encoding="utf-8"?>
<xdr:wsDr xmlns:xdr="http://schemas.openxmlformats.org/drawingml/2006/spreadsheetDrawing" xmlns:a="http://schemas.openxmlformats.org/drawingml/2006/main">
  <xdr:twoCellAnchor>
    <xdr:from>
      <xdr:col>5</xdr:col>
      <xdr:colOff>704850</xdr:colOff>
      <xdr:row>3</xdr:row>
      <xdr:rowOff>180975</xdr:rowOff>
    </xdr:from>
    <xdr:to>
      <xdr:col>5</xdr:col>
      <xdr:colOff>866775</xdr:colOff>
      <xdr:row>3</xdr:row>
      <xdr:rowOff>323850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1010900" y="1323975"/>
          <a:ext cx="161925" cy="152400"/>
        </a:xfrm>
        <a:prstGeom prst="rect">
          <a:avLst/>
        </a:prstGeom>
        <a:noFill/>
        <a:ln w="9525" cmpd="sng">
          <a:noFill/>
        </a:ln>
      </xdr:spPr>
    </xdr:pic>
    <xdr:clientData/>
  </xdr:twoCellAnchor>
  <xdr:twoCellAnchor>
    <xdr:from>
      <xdr:col>0</xdr:col>
      <xdr:colOff>0</xdr:colOff>
      <xdr:row>0</xdr:row>
      <xdr:rowOff>0</xdr:rowOff>
    </xdr:from>
    <xdr:to>
      <xdr:col>0</xdr:col>
      <xdr:colOff>1657350</xdr:colOff>
      <xdr:row>3</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0" y="0"/>
          <a:ext cx="1657350" cy="1143000"/>
        </a:xfrm>
        <a:prstGeom prst="rect">
          <a:avLst/>
        </a:prstGeom>
        <a:noFill/>
        <a:ln w="9525" cmpd="sng">
          <a:noFill/>
        </a:ln>
      </xdr:spPr>
    </xdr:pic>
    <xdr:clientData/>
  </xdr:twoCellAnchor>
</xdr:wsDr>
</file>

<file path=xl/drawings/drawing1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s>
</file>

<file path=xl/worksheets/_rels/sheet10.xml.rels><?xml version="1.0" encoding="utf-8" standalone="yes"?><Relationships xmlns="http://schemas.openxmlformats.org/package/2006/relationships"><Relationship Id="rId1" Type="http://schemas.openxmlformats.org/officeDocument/2006/relationships/drawing" Target="../drawings/drawing10.xml" /></Relationships>
</file>

<file path=xl/worksheets/_rels/sheet11.xml.rels><?xml version="1.0" encoding="utf-8" standalone="yes"?><Relationships xmlns="http://schemas.openxmlformats.org/package/2006/relationships"><Relationship Id="rId1" Type="http://schemas.openxmlformats.org/officeDocument/2006/relationships/drawing" Target="../drawings/drawing11.xml" /></Relationships>
</file>

<file path=xl/worksheets/_rels/sheet12.xml.rels><?xml version="1.0" encoding="utf-8" standalone="yes"?><Relationships xmlns="http://schemas.openxmlformats.org/package/2006/relationships"><Relationship Id="rId1" Type="http://schemas.openxmlformats.org/officeDocument/2006/relationships/drawing" Target="../drawings/drawing12.xml" /></Relationships>
</file>

<file path=xl/worksheets/_rels/sheet13.xml.rels><?xml version="1.0" encoding="utf-8" standalone="yes"?><Relationships xmlns="http://schemas.openxmlformats.org/package/2006/relationships"><Relationship Id="rId1" Type="http://schemas.openxmlformats.org/officeDocument/2006/relationships/drawing" Target="../drawings/drawing13.xml" /></Relationships>
</file>

<file path=xl/worksheets/_rels/sheet14.xml.rels><?xml version="1.0" encoding="utf-8" standalone="yes"?><Relationships xmlns="http://schemas.openxmlformats.org/package/2006/relationships"><Relationship Id="rId1" Type="http://schemas.openxmlformats.org/officeDocument/2006/relationships/drawing" Target="../drawings/drawing14.xml" /></Relationships>
</file>

<file path=xl/worksheets/_rels/sheet15.xml.rels><?xml version="1.0" encoding="utf-8" standalone="yes"?><Relationships xmlns="http://schemas.openxmlformats.org/package/2006/relationships"><Relationship Id="rId1" Type="http://schemas.openxmlformats.org/officeDocument/2006/relationships/drawing" Target="../drawings/drawing15.xml" /></Relationships>
</file>

<file path=xl/worksheets/_rels/sheet16.xml.rels><?xml version="1.0" encoding="utf-8" standalone="yes"?><Relationships xmlns="http://schemas.openxmlformats.org/package/2006/relationships"><Relationship Id="rId1" Type="http://schemas.openxmlformats.org/officeDocument/2006/relationships/drawing" Target="../drawings/drawing16.xml" /></Relationships>
</file>

<file path=xl/worksheets/_rels/sheet17.xml.rels><?xml version="1.0" encoding="utf-8" standalone="yes"?><Relationships xmlns="http://schemas.openxmlformats.org/package/2006/relationships"><Relationship Id="rId1" Type="http://schemas.openxmlformats.org/officeDocument/2006/relationships/drawing" Target="../drawings/drawing17.xml" /></Relationships>
</file>

<file path=xl/worksheets/_rels/sheet18.xml.rels><?xml version="1.0" encoding="utf-8" standalone="yes"?><Relationships xmlns="http://schemas.openxmlformats.org/package/2006/relationships"><Relationship Id="rId1" Type="http://schemas.openxmlformats.org/officeDocument/2006/relationships/drawing" Target="../drawings/drawing18.xml" /></Relationships>
</file>

<file path=xl/worksheets/_rels/sheet19.xml.rels><?xml version="1.0" encoding="utf-8" standalone="yes"?><Relationships xmlns="http://schemas.openxmlformats.org/package/2006/relationships"><Relationship Id="rId1" Type="http://schemas.openxmlformats.org/officeDocument/2006/relationships/drawing" Target="../drawings/drawing19.xml" /></Relationships>
</file>

<file path=xl/worksheets/_rels/sheet2.xml.rels><?xml version="1.0" encoding="utf-8" standalone="yes"?><Relationships xmlns="http://schemas.openxmlformats.org/package/2006/relationships"><Relationship Id="rId1" Type="http://schemas.openxmlformats.org/officeDocument/2006/relationships/drawing" Target="../drawings/drawing2.xml" /></Relationships>
</file>

<file path=xl/worksheets/_rels/sheet20.xml.rels><?xml version="1.0" encoding="utf-8" standalone="yes"?><Relationships xmlns="http://schemas.openxmlformats.org/package/2006/relationships"><Relationship Id="rId1" Type="http://schemas.openxmlformats.org/officeDocument/2006/relationships/drawing" Target="../drawings/drawing20.xml" /></Relationships>
</file>

<file path=xl/worksheets/_rels/sheet21.xml.rels><?xml version="1.0" encoding="utf-8" standalone="yes"?><Relationships xmlns="http://schemas.openxmlformats.org/package/2006/relationships"><Relationship Id="rId1" Type="http://schemas.openxmlformats.org/officeDocument/2006/relationships/drawing" Target="../drawings/drawing21.xml" /></Relationships>
</file>

<file path=xl/worksheets/_rels/sheet22.xml.rels><?xml version="1.0" encoding="utf-8" standalone="yes"?><Relationships xmlns="http://schemas.openxmlformats.org/package/2006/relationships"><Relationship Id="rId1" Type="http://schemas.openxmlformats.org/officeDocument/2006/relationships/drawing" Target="../drawings/drawing22.xml" /></Relationships>
</file>

<file path=xl/worksheets/_rels/sheet23.xml.rels><?xml version="1.0" encoding="utf-8" standalone="yes"?><Relationships xmlns="http://schemas.openxmlformats.org/package/2006/relationships"><Relationship Id="rId1" Type="http://schemas.openxmlformats.org/officeDocument/2006/relationships/drawing" Target="../drawings/drawing23.xml" /></Relationships>
</file>

<file path=xl/worksheets/_rels/sheet24.xml.rels><?xml version="1.0" encoding="utf-8" standalone="yes"?><Relationships xmlns="http://schemas.openxmlformats.org/package/2006/relationships"><Relationship Id="rId1" Type="http://schemas.openxmlformats.org/officeDocument/2006/relationships/drawing" Target="../drawings/drawing24.xml" /></Relationships>
</file>

<file path=xl/worksheets/_rels/sheet25.xml.rels><?xml version="1.0" encoding="utf-8" standalone="yes"?><Relationships xmlns="http://schemas.openxmlformats.org/package/2006/relationships"><Relationship Id="rId1" Type="http://schemas.openxmlformats.org/officeDocument/2006/relationships/drawing" Target="../drawings/drawing25.xml" /></Relationships>
</file>

<file path=xl/worksheets/_rels/sheet26.xml.rels><?xml version="1.0" encoding="utf-8" standalone="yes"?><Relationships xmlns="http://schemas.openxmlformats.org/package/2006/relationships"><Relationship Id="rId1" Type="http://schemas.openxmlformats.org/officeDocument/2006/relationships/drawing" Target="../drawings/drawing26.xml" /></Relationships>
</file>

<file path=xl/worksheets/_rels/sheet27.xml.rels><?xml version="1.0" encoding="utf-8" standalone="yes"?><Relationships xmlns="http://schemas.openxmlformats.org/package/2006/relationships"><Relationship Id="rId1" Type="http://schemas.openxmlformats.org/officeDocument/2006/relationships/drawing" Target="../drawings/drawing27.xml" /></Relationships>
</file>

<file path=xl/worksheets/_rels/sheet28.xml.rels><?xml version="1.0" encoding="utf-8" standalone="yes"?><Relationships xmlns="http://schemas.openxmlformats.org/package/2006/relationships"><Relationship Id="rId1" Type="http://schemas.openxmlformats.org/officeDocument/2006/relationships/drawing" Target="../drawings/drawing28.xml" /></Relationships>
</file>

<file path=xl/worksheets/_rels/sheet29.xml.rels><?xml version="1.0" encoding="utf-8" standalone="yes"?><Relationships xmlns="http://schemas.openxmlformats.org/package/2006/relationships"><Relationship Id="rId1" Type="http://schemas.openxmlformats.org/officeDocument/2006/relationships/drawing" Target="../drawings/drawing29.xml" /></Relationships>
</file>

<file path=xl/worksheets/_rels/sheet3.xml.rels><?xml version="1.0" encoding="utf-8" standalone="yes"?><Relationships xmlns="http://schemas.openxmlformats.org/package/2006/relationships"><Relationship Id="rId1" Type="http://schemas.openxmlformats.org/officeDocument/2006/relationships/drawing" Target="../drawings/drawing3.xml" /></Relationships>
</file>

<file path=xl/worksheets/_rels/sheet30.xml.rels><?xml version="1.0" encoding="utf-8" standalone="yes"?><Relationships xmlns="http://schemas.openxmlformats.org/package/2006/relationships"><Relationship Id="rId1" Type="http://schemas.openxmlformats.org/officeDocument/2006/relationships/drawing" Target="../drawings/drawing30.xml" /></Relationships>
</file>

<file path=xl/worksheets/_rels/sheet31.xml.rels><?xml version="1.0" encoding="utf-8" standalone="yes"?><Relationships xmlns="http://schemas.openxmlformats.org/package/2006/relationships"><Relationship Id="rId1" Type="http://schemas.openxmlformats.org/officeDocument/2006/relationships/drawing" Target="../drawings/drawing31.xml" /></Relationships>
</file>

<file path=xl/worksheets/_rels/sheet32.xml.rels><?xml version="1.0" encoding="utf-8" standalone="yes"?><Relationships xmlns="http://schemas.openxmlformats.org/package/2006/relationships"><Relationship Id="rId1" Type="http://schemas.openxmlformats.org/officeDocument/2006/relationships/drawing" Target="../drawings/drawing32.xml" /></Relationships>
</file>

<file path=xl/worksheets/_rels/sheet33.xml.rels><?xml version="1.0" encoding="utf-8" standalone="yes"?><Relationships xmlns="http://schemas.openxmlformats.org/package/2006/relationships"><Relationship Id="rId1" Type="http://schemas.openxmlformats.org/officeDocument/2006/relationships/drawing" Target="../drawings/drawing33.xml" /></Relationships>
</file>

<file path=xl/worksheets/_rels/sheet34.xml.rels><?xml version="1.0" encoding="utf-8" standalone="yes"?><Relationships xmlns="http://schemas.openxmlformats.org/package/2006/relationships"><Relationship Id="rId1" Type="http://schemas.openxmlformats.org/officeDocument/2006/relationships/drawing" Target="../drawings/drawing34.xml" /></Relationships>
</file>

<file path=xl/worksheets/_rels/sheet35.xml.rels><?xml version="1.0" encoding="utf-8" standalone="yes"?><Relationships xmlns="http://schemas.openxmlformats.org/package/2006/relationships"><Relationship Id="rId1" Type="http://schemas.openxmlformats.org/officeDocument/2006/relationships/drawing" Target="../drawings/drawing35.xml" /></Relationships>
</file>

<file path=xl/worksheets/_rels/sheet36.xml.rels><?xml version="1.0" encoding="utf-8" standalone="yes"?><Relationships xmlns="http://schemas.openxmlformats.org/package/2006/relationships"><Relationship Id="rId1" Type="http://schemas.openxmlformats.org/officeDocument/2006/relationships/drawing" Target="../drawings/drawing36.xml" /></Relationships>
</file>

<file path=xl/worksheets/_rels/sheet37.xml.rels><?xml version="1.0" encoding="utf-8" standalone="yes"?><Relationships xmlns="http://schemas.openxmlformats.org/package/2006/relationships"><Relationship Id="rId1" Type="http://schemas.openxmlformats.org/officeDocument/2006/relationships/drawing" Target="../drawings/drawing37.xml" /></Relationships>
</file>

<file path=xl/worksheets/_rels/sheet38.xml.rels><?xml version="1.0" encoding="utf-8" standalone="yes"?><Relationships xmlns="http://schemas.openxmlformats.org/package/2006/relationships"><Relationship Id="rId1" Type="http://schemas.openxmlformats.org/officeDocument/2006/relationships/drawing" Target="../drawings/drawing38.xml" /></Relationships>
</file>

<file path=xl/worksheets/_rels/sheet39.xml.rels><?xml version="1.0" encoding="utf-8" standalone="yes"?><Relationships xmlns="http://schemas.openxmlformats.org/package/2006/relationships"><Relationship Id="rId1" Type="http://schemas.openxmlformats.org/officeDocument/2006/relationships/drawing" Target="../drawings/drawing39.xml" /></Relationships>
</file>

<file path=xl/worksheets/_rels/sheet4.xml.rels><?xml version="1.0" encoding="utf-8" standalone="yes"?><Relationships xmlns="http://schemas.openxmlformats.org/package/2006/relationships"><Relationship Id="rId1" Type="http://schemas.openxmlformats.org/officeDocument/2006/relationships/drawing" Target="../drawings/drawing4.xml" /></Relationships>
</file>

<file path=xl/worksheets/_rels/sheet5.xml.rels><?xml version="1.0" encoding="utf-8" standalone="yes"?><Relationships xmlns="http://schemas.openxmlformats.org/package/2006/relationships"><Relationship Id="rId1" Type="http://schemas.openxmlformats.org/officeDocument/2006/relationships/drawing" Target="../drawings/drawing5.xml" /></Relationships>
</file>

<file path=xl/worksheets/_rels/sheet6.xml.rels><?xml version="1.0" encoding="utf-8" standalone="yes"?><Relationships xmlns="http://schemas.openxmlformats.org/package/2006/relationships"><Relationship Id="rId1" Type="http://schemas.openxmlformats.org/officeDocument/2006/relationships/drawing" Target="../drawings/drawing6.xml" /></Relationships>
</file>

<file path=xl/worksheets/_rels/sheet7.xml.rels><?xml version="1.0" encoding="utf-8" standalone="yes"?><Relationships xmlns="http://schemas.openxmlformats.org/package/2006/relationships"><Relationship Id="rId1" Type="http://schemas.openxmlformats.org/officeDocument/2006/relationships/drawing" Target="../drawings/drawing7.xml"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8.xml" /></Relationships>
</file>

<file path=xl/worksheets/_rels/sheet9.xml.rels><?xml version="1.0" encoding="utf-8" standalone="yes"?><Relationships xmlns="http://schemas.openxmlformats.org/package/2006/relationships"><Relationship Id="rId1" Type="http://schemas.openxmlformats.org/officeDocument/2006/relationships/drawing" Target="../drawings/drawing9.xml" /></Relationships>
</file>

<file path=xl/worksheets/sheet1.xml><?xml version="1.0" encoding="utf-8"?>
<worksheet xmlns="http://schemas.openxmlformats.org/spreadsheetml/2006/main" xmlns:r="http://schemas.openxmlformats.org/officeDocument/2006/relationships">
  <dimension ref="A1:F60"/>
  <sheetViews>
    <sheetView tabSelected="1" workbookViewId="0" topLeftCell="A1"/>
  </sheetViews>
  <sheetFormatPr defaultColWidth="9.14285714285714" defaultRowHeight="12.75" customHeight="1"/>
  <cols>
    <col min="1" max="1" width="25.7142857142857" customWidth="1"/>
    <col min="2" max="2" width="66.7142857142857" customWidth="1"/>
    <col min="3" max="5" width="20.7142857142857" customWidth="1"/>
    <col min="6" max="6" width="30.7142857142857" customWidth="1"/>
  </cols>
  <sheetData>
    <row r="1" spans="1:6" ht="57" customHeight="1">
      <c r="B1" s="3" t="s">
        <v>1</v>
      </c>
      <c s="2"/>
      <c s="2"/>
      <c s="2"/>
      <c s="2"/>
    </row>
    <row r="2" spans="2:6" ht="20" customHeight="1">
      <c r="B2" s="2"/>
      <c s="2"/>
      <c s="2"/>
      <c s="2"/>
      <c s="2"/>
    </row>
    <row r="3" spans="2:6" ht="12.75" customHeight="1">
      <c r="B3" s="2"/>
      <c s="2"/>
      <c s="2"/>
      <c s="2"/>
      <c s="2"/>
    </row>
    <row r="4" spans="1:6" ht="40" customHeight="1">
      <c r="A4" s="4" t="s">
        <v>2</v>
      </c>
      <c s="5" t="s">
        <v>3</v>
      </c>
      <c r="F4" s="1" t="s">
        <v>0</v>
      </c>
    </row>
    <row r="5" spans="1:2" ht="30" customHeight="1">
      <c r="A5" s="7" t="s">
        <v>4</v>
      </c>
      <c s="6" t="s">
        <v>5</v>
      </c>
    </row>
    <row r="6" spans="2:3" ht="12.75" customHeight="1">
      <c r="B6" s="8" t="s">
        <v>6</v>
      </c>
      <c s="10">
        <f>0+C10+C12+C14+C19+C21+C24+C26+C31+C35+C37+C49+C51+C59</f>
      </c>
    </row>
    <row r="7" spans="2:3" ht="12.75" customHeight="1">
      <c r="B7" s="8" t="s">
        <v>7</v>
      </c>
      <c s="10">
        <f>0+E10+E12+E14+E19+E21+E24+E26+E31+E35+E37+E49+E51+E59</f>
      </c>
    </row>
    <row r="9" spans="1:6" ht="12.75" customHeight="1">
      <c r="A9" s="9" t="s">
        <v>8</v>
      </c>
      <c s="9" t="s">
        <v>9</v>
      </c>
      <c s="9" t="s">
        <v>10</v>
      </c>
      <c s="9" t="s">
        <v>11</v>
      </c>
      <c s="9" t="s">
        <v>12</v>
      </c>
      <c s="9" t="s">
        <v>13</v>
      </c>
    </row>
    <row r="10" spans="1:6" ht="12.75">
      <c r="A10" s="11" t="s">
        <v>14</v>
      </c>
      <c s="12" t="s">
        <v>15</v>
      </c>
      <c s="14">
        <f>0+C11</f>
      </c>
      <c s="14">
        <f>C10*0.21</f>
      </c>
      <c s="14">
        <f>0+E11</f>
      </c>
      <c s="13">
        <f>0+F11</f>
      </c>
    </row>
    <row r="11" spans="1:6" ht="12.75">
      <c r="A11" s="11" t="s">
        <v>16</v>
      </c>
      <c s="12" t="s">
        <v>17</v>
      </c>
      <c s="14">
        <f>'SO 90-90'!K8+'SO 90-90'!M8</f>
      </c>
      <c s="14">
        <f>C11*0.21</f>
      </c>
      <c s="14">
        <f>C11+D11</f>
      </c>
      <c s="13">
        <f>'SO 90-90'!T7</f>
      </c>
    </row>
    <row r="12" spans="1:6" ht="12.75">
      <c r="A12" s="11" t="s">
        <v>153</v>
      </c>
      <c s="12" t="s">
        <v>154</v>
      </c>
      <c s="14">
        <f>0+C13</f>
      </c>
      <c s="14">
        <f>C12*0.21</f>
      </c>
      <c s="14">
        <f>0+E13</f>
      </c>
      <c s="13">
        <f>0+F13</f>
      </c>
    </row>
    <row r="13" spans="1:6" ht="12.75">
      <c r="A13" s="11" t="s">
        <v>155</v>
      </c>
      <c s="12" t="s">
        <v>154</v>
      </c>
      <c s="14">
        <f>'SO 98-98'!K8+'SO 98-98'!M8</f>
      </c>
      <c s="14">
        <f>C13*0.21</f>
      </c>
      <c s="14">
        <f>C13+D13</f>
      </c>
      <c s="13">
        <f>'SO 98-98'!T7</f>
      </c>
    </row>
    <row r="14" spans="1:6" ht="12.75">
      <c r="A14" s="11" t="s">
        <v>190</v>
      </c>
      <c s="12" t="s">
        <v>191</v>
      </c>
      <c s="14">
        <f>0+C15+C16+C17+C18</f>
      </c>
      <c s="14">
        <f>C14*0.21</f>
      </c>
      <c s="14">
        <f>0+E15+E16+E17+E18</f>
      </c>
      <c s="13">
        <f>0+F15+F16+F17+F18</f>
      </c>
    </row>
    <row r="15" spans="1:6" ht="12.75">
      <c r="A15" s="11" t="s">
        <v>192</v>
      </c>
      <c s="12" t="s">
        <v>193</v>
      </c>
      <c s="14">
        <f>'PS 20-10'!K8+'PS 20-10'!M8</f>
      </c>
      <c s="14">
        <f>C15*0.21</f>
      </c>
      <c s="14">
        <f>C15+D15</f>
      </c>
      <c s="13">
        <f>'PS 20-10'!T7</f>
      </c>
    </row>
    <row r="16" spans="1:6" ht="12.75">
      <c r="A16" s="11" t="s">
        <v>357</v>
      </c>
      <c s="12" t="s">
        <v>358</v>
      </c>
      <c s="14">
        <f>'PS 20-30'!K8+'PS 20-30'!M8</f>
      </c>
      <c s="14">
        <f>C16*0.21</f>
      </c>
      <c s="14">
        <f>C16+D16</f>
      </c>
      <c s="13">
        <f>'PS 20-30'!T7</f>
      </c>
    </row>
    <row r="17" spans="1:6" ht="12.75">
      <c r="A17" s="11" t="s">
        <v>469</v>
      </c>
      <c s="12" t="s">
        <v>470</v>
      </c>
      <c s="14">
        <f>'PS 20-31'!K8+'PS 20-31'!M8</f>
      </c>
      <c s="14">
        <f>C17*0.21</f>
      </c>
      <c s="14">
        <f>C17+D17</f>
      </c>
      <c s="13">
        <f>'PS 20-31'!T7</f>
      </c>
    </row>
    <row r="18" spans="1:6" ht="12.75">
      <c r="A18" s="11" t="s">
        <v>624</v>
      </c>
      <c s="12" t="s">
        <v>625</v>
      </c>
      <c s="14">
        <f>'PS 20-32'!K8+'PS 20-32'!M8</f>
      </c>
      <c s="14">
        <f>C18*0.21</f>
      </c>
      <c s="14">
        <f>C18+D18</f>
      </c>
      <c s="13">
        <f>'PS 20-32'!T7</f>
      </c>
    </row>
    <row r="19" spans="1:6" ht="12.75">
      <c r="A19" s="11" t="s">
        <v>859</v>
      </c>
      <c s="12" t="s">
        <v>860</v>
      </c>
      <c s="14">
        <f>0+C20</f>
      </c>
      <c s="14">
        <f>C19*0.21</f>
      </c>
      <c s="14">
        <f>0+E20</f>
      </c>
      <c s="13">
        <f>0+F20</f>
      </c>
    </row>
    <row r="20" spans="1:6" ht="12.75">
      <c r="A20" s="11" t="s">
        <v>861</v>
      </c>
      <c s="12" t="s">
        <v>862</v>
      </c>
      <c s="14">
        <f>'PS 40-10'!K8+'PS 40-10'!M8</f>
      </c>
      <c s="14">
        <f>C20*0.21</f>
      </c>
      <c s="14">
        <f>C20+D20</f>
      </c>
      <c s="13">
        <f>'PS 40-10'!T7</f>
      </c>
    </row>
    <row r="21" spans="1:6" ht="12.75">
      <c r="A21" s="11" t="s">
        <v>884</v>
      </c>
      <c s="12" t="s">
        <v>885</v>
      </c>
      <c s="14">
        <f>0+C22+C23</f>
      </c>
      <c s="14">
        <f>C21*0.21</f>
      </c>
      <c s="14">
        <f>0+E22+E23</f>
      </c>
      <c s="13">
        <f>0+F22+F23</f>
      </c>
    </row>
    <row r="22" spans="1:6" ht="12.75">
      <c r="A22" s="11" t="s">
        <v>886</v>
      </c>
      <c s="12" t="s">
        <v>885</v>
      </c>
      <c s="14">
        <f>'SO 10-10.1'!K8+'SO 10-10.1'!M8</f>
      </c>
      <c s="14">
        <f>C22*0.21</f>
      </c>
      <c s="14">
        <f>C22+D22</f>
      </c>
      <c s="13">
        <f>'SO 10-10.1'!T7</f>
      </c>
    </row>
    <row r="23" spans="1:6" ht="12.75">
      <c r="A23" s="11" t="s">
        <v>1000</v>
      </c>
      <c s="12" t="s">
        <v>885</v>
      </c>
      <c s="14">
        <f>'SO 10-10.2'!K8+'SO 10-10.2'!M8</f>
      </c>
      <c s="14">
        <f>C23*0.21</f>
      </c>
      <c s="14">
        <f>C23+D23</f>
      </c>
      <c s="13">
        <f>'SO 10-10.2'!T7</f>
      </c>
    </row>
    <row r="24" spans="1:6" ht="12.75">
      <c r="A24" s="11" t="s">
        <v>1005</v>
      </c>
      <c s="12" t="s">
        <v>1006</v>
      </c>
      <c s="14">
        <f>0+C25</f>
      </c>
      <c s="14">
        <f>C24*0.21</f>
      </c>
      <c s="14">
        <f>0+E25</f>
      </c>
      <c s="13">
        <f>0+F25</f>
      </c>
    </row>
    <row r="25" spans="1:6" ht="12.75">
      <c r="A25" s="11" t="s">
        <v>1007</v>
      </c>
      <c s="12" t="s">
        <v>1006</v>
      </c>
      <c s="14">
        <f>'SO 10-11'!K8+'SO 10-11'!M8</f>
      </c>
      <c s="14">
        <f>C25*0.21</f>
      </c>
      <c s="14">
        <f>C25+D25</f>
      </c>
      <c s="13">
        <f>'SO 10-11'!T7</f>
      </c>
    </row>
    <row r="26" spans="1:6" ht="12.75">
      <c r="A26" s="11" t="s">
        <v>1062</v>
      </c>
      <c s="12" t="s">
        <v>1063</v>
      </c>
      <c s="14">
        <f>0+C27+C28+C29+C30</f>
      </c>
      <c s="14">
        <f>C26*0.21</f>
      </c>
      <c s="14">
        <f>0+E27+E28+E29+E30</f>
      </c>
      <c s="13">
        <f>0+F27+F28+F29+F30</f>
      </c>
    </row>
    <row r="27" spans="1:6" ht="12.75">
      <c r="A27" s="11" t="s">
        <v>1064</v>
      </c>
      <c s="12" t="s">
        <v>1065</v>
      </c>
      <c s="14">
        <f>'SO 10-20'!K8+'SO 10-20'!M8</f>
      </c>
      <c s="14">
        <f>C27*0.21</f>
      </c>
      <c s="14">
        <f>C27+D27</f>
      </c>
      <c s="13">
        <f>'SO 10-20'!T7</f>
      </c>
    </row>
    <row r="28" spans="1:6" ht="12.75">
      <c r="A28" s="11" t="s">
        <v>1232</v>
      </c>
      <c s="12" t="s">
        <v>1233</v>
      </c>
      <c s="14">
        <f>'SO 10-21'!K8+'SO 10-21'!M8</f>
      </c>
      <c s="14">
        <f>C28*0.21</f>
      </c>
      <c s="14">
        <f>C28+D28</f>
      </c>
      <c s="13">
        <f>'SO 10-21'!T7</f>
      </c>
    </row>
    <row r="29" spans="1:6" ht="12.75">
      <c r="A29" s="11" t="s">
        <v>1299</v>
      </c>
      <c s="12" t="s">
        <v>1300</v>
      </c>
      <c s="14">
        <f>'SO 10-22'!K8+'SO 10-22'!M8</f>
      </c>
      <c s="14">
        <f>C29*0.21</f>
      </c>
      <c s="14">
        <f>C29+D29</f>
      </c>
      <c s="13">
        <f>'SO 10-22'!T7</f>
      </c>
    </row>
    <row r="30" spans="1:6" ht="12.75">
      <c r="A30" s="11" t="s">
        <v>1371</v>
      </c>
      <c s="12" t="s">
        <v>1372</v>
      </c>
      <c s="14">
        <f>'SO 10-23'!K8+'SO 10-23'!M8</f>
      </c>
      <c s="14">
        <f>C30*0.21</f>
      </c>
      <c s="14">
        <f>C30+D30</f>
      </c>
      <c s="13">
        <f>'SO 10-23'!T7</f>
      </c>
    </row>
    <row r="31" spans="1:6" ht="12.75">
      <c r="A31" s="11" t="s">
        <v>1425</v>
      </c>
      <c s="12" t="s">
        <v>1426</v>
      </c>
      <c s="14">
        <f>0+C32+C33+C34</f>
      </c>
      <c s="14">
        <f>C31*0.21</f>
      </c>
      <c s="14">
        <f>0+E32+E33+E34</f>
      </c>
      <c s="13">
        <f>0+F32+F33+F34</f>
      </c>
    </row>
    <row r="32" spans="1:6" ht="12.75">
      <c r="A32" s="11" t="s">
        <v>1427</v>
      </c>
      <c s="12" t="s">
        <v>1428</v>
      </c>
      <c s="14">
        <f>'SO 10-40'!K8+'SO 10-40'!M8</f>
      </c>
      <c s="14">
        <f>C32*0.21</f>
      </c>
      <c s="14">
        <f>C32+D32</f>
      </c>
      <c s="13">
        <f>'SO 10-40'!T7</f>
      </c>
    </row>
    <row r="33" spans="1:6" ht="12.75">
      <c r="A33" s="11" t="s">
        <v>1681</v>
      </c>
      <c s="12" t="s">
        <v>1682</v>
      </c>
      <c s="14">
        <f>'SO 10-41'!K8+'SO 10-41'!M8</f>
      </c>
      <c s="14">
        <f>C33*0.21</f>
      </c>
      <c s="14">
        <f>C33+D33</f>
      </c>
      <c s="13">
        <f>'SO 10-41'!T7</f>
      </c>
    </row>
    <row r="34" spans="1:6" ht="12.75">
      <c r="A34" s="11" t="s">
        <v>1913</v>
      </c>
      <c s="12" t="s">
        <v>1914</v>
      </c>
      <c s="14">
        <f>'SO 10-41.1'!K8+'SO 10-41.1'!M8</f>
      </c>
      <c s="14">
        <f>C34*0.21</f>
      </c>
      <c s="14">
        <f>C34+D34</f>
      </c>
      <c s="13">
        <f>'SO 10-41.1'!T7</f>
      </c>
    </row>
    <row r="35" spans="1:6" ht="12.75">
      <c r="A35" s="11" t="s">
        <v>1976</v>
      </c>
      <c s="12" t="s">
        <v>1977</v>
      </c>
      <c s="14">
        <f>0+C36</f>
      </c>
      <c s="14">
        <f>C35*0.21</f>
      </c>
      <c s="14">
        <f>0+E36</f>
      </c>
      <c s="13">
        <f>0+F36</f>
      </c>
    </row>
    <row r="36" spans="1:6" ht="12.75">
      <c r="A36" s="11" t="s">
        <v>1978</v>
      </c>
      <c s="12" t="s">
        <v>1979</v>
      </c>
      <c s="14">
        <f>'SO 10-90'!K8+'SO 10-90'!M8</f>
      </c>
      <c s="14">
        <f>C36*0.21</f>
      </c>
      <c s="14">
        <f>C36+D36</f>
      </c>
      <c s="13">
        <f>'SO 10-90'!T7</f>
      </c>
    </row>
    <row r="37" spans="1:6" ht="12.75">
      <c r="A37" s="11" t="s">
        <v>2110</v>
      </c>
      <c s="12" t="s">
        <v>2111</v>
      </c>
      <c s="14">
        <f>0+C38+C39+C40+C41+C42+C43+C44+C45+C46+C47+C48</f>
      </c>
      <c s="14">
        <f>C37*0.21</f>
      </c>
      <c s="14">
        <f>0+E38+E39+E40+E41+E42+E43+E44+E45+E46+E47+E48</f>
      </c>
      <c s="13">
        <f>0+F38+F39+F40+F41+F42+F43+F44+F45+F46+F47+F48</f>
      </c>
    </row>
    <row r="38" spans="1:6" ht="12.75">
      <c r="A38" s="11" t="s">
        <v>2112</v>
      </c>
      <c s="12" t="s">
        <v>2113</v>
      </c>
      <c s="14">
        <f>'SO 20-10'!K8+'SO 20-10'!M8</f>
      </c>
      <c s="14">
        <f>C38*0.21</f>
      </c>
      <c s="14">
        <f>C38+D38</f>
      </c>
      <c s="13">
        <f>'SO 20-10'!T7</f>
      </c>
    </row>
    <row r="39" spans="1:6" ht="12.75">
      <c r="A39" s="11" t="s">
        <v>2543</v>
      </c>
      <c s="12" t="s">
        <v>2544</v>
      </c>
      <c s="14">
        <f>'SO 20-20'!K8+'SO 20-20'!M8</f>
      </c>
      <c s="14">
        <f>C39*0.21</f>
      </c>
      <c s="14">
        <f>C39+D39</f>
      </c>
      <c s="13">
        <f>'SO 20-20'!T7</f>
      </c>
    </row>
    <row r="40" spans="1:6" ht="12.75">
      <c r="A40" s="11" t="s">
        <v>2782</v>
      </c>
      <c s="12" t="s">
        <v>2783</v>
      </c>
      <c s="14">
        <f>'SO 20-21'!K8+'SO 20-21'!M8</f>
      </c>
      <c s="14">
        <f>C40*0.21</f>
      </c>
      <c s="14">
        <f>C40+D40</f>
      </c>
      <c s="13">
        <f>'SO 20-21'!T7</f>
      </c>
    </row>
    <row r="41" spans="1:6" ht="12.75">
      <c r="A41" s="11" t="s">
        <v>2810</v>
      </c>
      <c s="12" t="s">
        <v>2811</v>
      </c>
      <c s="14">
        <f>'SO 20-22'!K8+'SO 20-22'!M8</f>
      </c>
      <c s="14">
        <f>C41*0.21</f>
      </c>
      <c s="14">
        <f>C41+D41</f>
      </c>
      <c s="13">
        <f>'SO 20-22'!T7</f>
      </c>
    </row>
    <row r="42" spans="1:6" ht="12.75">
      <c r="A42" s="11" t="s">
        <v>2815</v>
      </c>
      <c s="12" t="s">
        <v>2816</v>
      </c>
      <c s="14">
        <f>'SO 20-23'!K8+'SO 20-23'!M8</f>
      </c>
      <c s="14">
        <f>C42*0.21</f>
      </c>
      <c s="14">
        <f>C42+D42</f>
      </c>
      <c s="13">
        <f>'SO 20-23'!T7</f>
      </c>
    </row>
    <row r="43" spans="1:6" ht="12.75">
      <c r="A43" s="11" t="s">
        <v>2838</v>
      </c>
      <c s="12" t="s">
        <v>2839</v>
      </c>
      <c s="14">
        <f>'SO 20-30'!K8+'SO 20-30'!M8</f>
      </c>
      <c s="14">
        <f>C43*0.21</f>
      </c>
      <c s="14">
        <f>C43+D43</f>
      </c>
      <c s="13">
        <f>'SO 20-30'!T7</f>
      </c>
    </row>
    <row r="44" spans="1:6" ht="12.75">
      <c r="A44" s="11" t="s">
        <v>2937</v>
      </c>
      <c s="12" t="s">
        <v>2938</v>
      </c>
      <c s="14">
        <f>'SO 20-40'!K8+'SO 20-40'!M8</f>
      </c>
      <c s="14">
        <f>C44*0.21</f>
      </c>
      <c s="14">
        <f>C44+D44</f>
      </c>
      <c s="13">
        <f>'SO 20-40'!T7</f>
      </c>
    </row>
    <row r="45" spans="1:6" ht="12.75">
      <c r="A45" s="11" t="s">
        <v>3049</v>
      </c>
      <c s="12" t="s">
        <v>3050</v>
      </c>
      <c s="14">
        <f>'SO 20-50'!K8+'SO 20-50'!M8</f>
      </c>
      <c s="14">
        <f>C45*0.21</f>
      </c>
      <c s="14">
        <f>C45+D45</f>
      </c>
      <c s="13">
        <f>'SO 20-50'!T7</f>
      </c>
    </row>
    <row r="46" spans="1:6" ht="12.75">
      <c r="A46" s="11" t="s">
        <v>3096</v>
      </c>
      <c s="12" t="s">
        <v>3097</v>
      </c>
      <c s="14">
        <f>'SO 20-51'!K8+'SO 20-51'!M8</f>
      </c>
      <c s="14">
        <f>C46*0.21</f>
      </c>
      <c s="14">
        <f>C46+D46</f>
      </c>
      <c s="13">
        <f>'SO 20-51'!T7</f>
      </c>
    </row>
    <row r="47" spans="1:6" ht="12.75">
      <c r="A47" s="11" t="s">
        <v>3119</v>
      </c>
      <c s="12" t="s">
        <v>3120</v>
      </c>
      <c s="14">
        <f>'SO 20-52'!K8+'SO 20-52'!M8</f>
      </c>
      <c s="14">
        <f>C47*0.21</f>
      </c>
      <c s="14">
        <f>C47+D47</f>
      </c>
      <c s="13">
        <f>'SO 20-52'!T7</f>
      </c>
    </row>
    <row r="48" spans="1:6" ht="12.75">
      <c r="A48" s="11" t="s">
        <v>3137</v>
      </c>
      <c s="12" t="s">
        <v>3138</v>
      </c>
      <c s="14">
        <f>'SO 20-53'!K8+'SO 20-53'!M8</f>
      </c>
      <c s="14">
        <f>C48*0.21</f>
      </c>
      <c s="14">
        <f>C48+D48</f>
      </c>
      <c s="13">
        <f>'SO 20-53'!T7</f>
      </c>
    </row>
    <row r="49" spans="1:6" ht="12.75">
      <c r="A49" s="11" t="s">
        <v>3147</v>
      </c>
      <c s="12" t="s">
        <v>3148</v>
      </c>
      <c s="14">
        <f>0+C50</f>
      </c>
      <c s="14">
        <f>C49*0.21</f>
      </c>
      <c s="14">
        <f>0+E50</f>
      </c>
      <c s="13">
        <f>0+F50</f>
      </c>
    </row>
    <row r="50" spans="1:6" ht="12.75">
      <c r="A50" s="11" t="s">
        <v>3149</v>
      </c>
      <c s="12" t="s">
        <v>3150</v>
      </c>
      <c s="14">
        <f>'SO 30-10'!K8+'SO 30-10'!M8</f>
      </c>
      <c s="14">
        <f>C50*0.21</f>
      </c>
      <c s="14">
        <f>C50+D50</f>
      </c>
      <c s="13">
        <f>'SO 30-10'!T7</f>
      </c>
    </row>
    <row r="51" spans="1:6" ht="12.75">
      <c r="A51" s="11" t="s">
        <v>3335</v>
      </c>
      <c s="12" t="s">
        <v>3336</v>
      </c>
      <c s="14">
        <f>0+C52+C53+C54+C55+C56+C57+C58</f>
      </c>
      <c s="14">
        <f>C51*0.21</f>
      </c>
      <c s="14">
        <f>0+E52+E53+E54+E55+E56+E57+E58</f>
      </c>
      <c s="13">
        <f>0+F52+F53+F54+F55+F56+F57+F58</f>
      </c>
    </row>
    <row r="52" spans="1:6" ht="12.75">
      <c r="A52" s="11" t="s">
        <v>3337</v>
      </c>
      <c s="12" t="s">
        <v>3338</v>
      </c>
      <c s="14">
        <f>'SO 30-60'!K8+'SO 30-60'!M8</f>
      </c>
      <c s="14">
        <f>C52*0.21</f>
      </c>
      <c s="14">
        <f>C52+D52</f>
      </c>
      <c s="13">
        <f>'SO 30-60'!T7</f>
      </c>
    </row>
    <row r="53" spans="1:6" ht="12.75">
      <c r="A53" s="11" t="s">
        <v>3424</v>
      </c>
      <c s="12" t="s">
        <v>3425</v>
      </c>
      <c s="14">
        <f>'SO 30-61'!K8+'SO 30-61'!M8</f>
      </c>
      <c s="14">
        <f>C53*0.21</f>
      </c>
      <c s="14">
        <f>C53+D53</f>
      </c>
      <c s="13">
        <f>'SO 30-61'!T7</f>
      </c>
    </row>
    <row r="54" spans="1:6" ht="12.75">
      <c r="A54" s="11" t="s">
        <v>3480</v>
      </c>
      <c s="12" t="s">
        <v>3481</v>
      </c>
      <c s="14">
        <f>'SO 30-62'!K8+'SO 30-62'!M8</f>
      </c>
      <c s="14">
        <f>C54*0.21</f>
      </c>
      <c s="14">
        <f>C54+D54</f>
      </c>
      <c s="13">
        <f>'SO 30-62'!T7</f>
      </c>
    </row>
    <row r="55" spans="1:6" ht="12.75">
      <c r="A55" s="11" t="s">
        <v>3512</v>
      </c>
      <c s="12" t="s">
        <v>3513</v>
      </c>
      <c s="14">
        <f>'SO 30-63'!K8+'SO 30-63'!M8</f>
      </c>
      <c s="14">
        <f>C55*0.21</f>
      </c>
      <c s="14">
        <f>C55+D55</f>
      </c>
      <c s="13">
        <f>'SO 30-63'!T7</f>
      </c>
    </row>
    <row r="56" spans="1:6" ht="12.75">
      <c r="A56" s="11" t="s">
        <v>3519</v>
      </c>
      <c s="12" t="s">
        <v>3520</v>
      </c>
      <c s="14">
        <f>'SO 30-64'!K8+'SO 30-64'!M8</f>
      </c>
      <c s="14">
        <f>C56*0.21</f>
      </c>
      <c s="14">
        <f>C56+D56</f>
      </c>
      <c s="13">
        <f>'SO 30-64'!T7</f>
      </c>
    </row>
    <row r="57" spans="1:6" ht="12.75">
      <c r="A57" s="11" t="s">
        <v>3545</v>
      </c>
      <c s="12" t="s">
        <v>3546</v>
      </c>
      <c s="14">
        <f>'SO 30-65'!K8+'SO 30-65'!M8</f>
      </c>
      <c s="14">
        <f>C57*0.21</f>
      </c>
      <c s="14">
        <f>C57+D57</f>
      </c>
      <c s="13">
        <f>'SO 30-65'!T7</f>
      </c>
    </row>
    <row r="58" spans="1:6" ht="12.75">
      <c r="A58" s="11" t="s">
        <v>3573</v>
      </c>
      <c s="12" t="s">
        <v>3574</v>
      </c>
      <c s="14">
        <f>'SO 30-66'!K8+'SO 30-66'!M8</f>
      </c>
      <c s="14">
        <f>C58*0.21</f>
      </c>
      <c s="14">
        <f>C58+D58</f>
      </c>
      <c s="13">
        <f>'SO 30-66'!T7</f>
      </c>
    </row>
    <row r="59" spans="1:6" ht="12.75">
      <c r="A59" s="11" t="s">
        <v>3598</v>
      </c>
      <c s="12" t="s">
        <v>3599</v>
      </c>
      <c s="14">
        <f>0+C60</f>
      </c>
      <c s="14">
        <f>C59*0.21</f>
      </c>
      <c s="14">
        <f>0+E60</f>
      </c>
      <c s="13">
        <f>0+F60</f>
      </c>
    </row>
    <row r="60" spans="1:6" ht="12.75">
      <c r="A60" s="11" t="s">
        <v>3600</v>
      </c>
      <c s="12" t="s">
        <v>3599</v>
      </c>
      <c s="14">
        <f>'SO 30-70'!K8+'SO 30-70'!M8</f>
      </c>
      <c s="14">
        <f>C60*0.21</f>
      </c>
      <c s="14">
        <f>C60+D60</f>
      </c>
      <c s="13">
        <f>'SO 30-70'!T7</f>
      </c>
    </row>
  </sheetData>
  <sheetProtection password="923D" sheet="1" objects="1" scenarios="1"/>
  <mergeCells count="4">
    <mergeCell ref="A1:A3"/>
    <mergeCell ref="B1:B3"/>
    <mergeCell ref="B4:E4"/>
    <mergeCell ref="B5:E5"/>
  </mergeCells>
  <printOptions/>
  <pageMargins left="0.75" right="0.75" top="1" bottom="1" header="0.5" footer="0.5"/>
  <pageSetup horizontalDpi="300" verticalDpi="300" orientation="landscape" paperSize="9"/>
  <drawing r:id="rId1"/>
</worksheet>
</file>

<file path=xl/worksheets/sheet10.xml><?xml version="1.0" encoding="utf-8"?>
<worksheet xmlns="http://schemas.openxmlformats.org/spreadsheetml/2006/main" xmlns:r="http://schemas.openxmlformats.org/officeDocument/2006/relationships">
  <dimension ref="A1:T1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884</v>
      </c>
      <c s="41">
        <f>Rekapitulace!C21</f>
      </c>
      <c s="20" t="s">
        <v>0</v>
      </c>
      <c t="s">
        <v>23</v>
      </c>
      <c t="s">
        <v>27</v>
      </c>
    </row>
    <row r="4" spans="1:16" ht="32" customHeight="1">
      <c r="A4" s="24" t="s">
        <v>20</v>
      </c>
      <c s="25" t="s">
        <v>28</v>
      </c>
      <c s="27" t="s">
        <v>884</v>
      </c>
      <c r="E4" s="26" t="s">
        <v>885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COUNTIFS(L8:L10,"=0",A8:A10,"P")+COUNTIFS(L8:L10,"",A8:A10,"P")+SUM(Q8:Q10)</f>
      </c>
    </row>
    <row r="8" spans="1:13" ht="12.75">
      <c r="A8" t="s">
        <v>44</v>
      </c>
      <c r="C8" s="28" t="s">
        <v>1001</v>
      </c>
      <c r="E8" s="30" t="s">
        <v>885</v>
      </c>
      <c r="J8" s="29">
        <f>0+J9</f>
      </c>
      <c s="29">
        <f>0+K9</f>
      </c>
      <c s="29">
        <f>0+L9</f>
      </c>
      <c s="29">
        <f>0+M9</f>
      </c>
    </row>
    <row r="9" spans="1:13" ht="12.75">
      <c r="A9" t="s">
        <v>46</v>
      </c>
      <c r="C9" s="31" t="s">
        <v>157</v>
      </c>
      <c r="E9" s="33" t="s">
        <v>888</v>
      </c>
      <c r="J9" s="32">
        <f>0</f>
      </c>
      <c s="32">
        <f>0</f>
      </c>
      <c s="32">
        <f>0+L10</f>
      </c>
      <c s="32">
        <f>0+M10</f>
      </c>
    </row>
    <row r="10" spans="1:16" ht="25.5">
      <c r="A10" t="s">
        <v>48</v>
      </c>
      <c s="34" t="s">
        <v>49</v>
      </c>
      <c s="34" t="s">
        <v>1002</v>
      </c>
      <c s="35" t="s">
        <v>5</v>
      </c>
      <c s="6" t="s">
        <v>1003</v>
      </c>
      <c s="36" t="s">
        <v>218</v>
      </c>
      <c s="37">
        <v>655</v>
      </c>
      <c s="36">
        <v>0</v>
      </c>
      <c s="36">
        <f>ROUND(G10*H10,6)</f>
      </c>
      <c r="L10" s="38">
        <v>0</v>
      </c>
      <c s="32">
        <f>ROUND(ROUND(L10,2)*ROUND(G10,3),2)</f>
      </c>
      <c s="36" t="s">
        <v>205</v>
      </c>
      <c>
        <f>(M10*21)/100</f>
      </c>
      <c t="s">
        <v>27</v>
      </c>
    </row>
    <row r="11" spans="1:5" ht="12.75">
      <c r="A11" s="35" t="s">
        <v>55</v>
      </c>
      <c r="E11" s="39" t="s">
        <v>5</v>
      </c>
    </row>
    <row r="12" spans="1:5" ht="25.5">
      <c r="A12" s="35" t="s">
        <v>56</v>
      </c>
      <c r="E12" s="40" t="s">
        <v>1004</v>
      </c>
    </row>
    <row r="13" spans="1:5" ht="12.75">
      <c r="A13" t="s">
        <v>57</v>
      </c>
      <c r="E13" s="39" t="s">
        <v>207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1.xml><?xml version="1.0" encoding="utf-8"?>
<worksheet xmlns="http://schemas.openxmlformats.org/spreadsheetml/2006/main" xmlns:r="http://schemas.openxmlformats.org/officeDocument/2006/relationships">
  <dimension ref="A1:T7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1005</v>
      </c>
      <c s="41">
        <f>Rekapitulace!C24</f>
      </c>
      <c s="20" t="s">
        <v>0</v>
      </c>
      <c t="s">
        <v>23</v>
      </c>
      <c t="s">
        <v>27</v>
      </c>
    </row>
    <row r="4" spans="1:16" ht="32" customHeight="1">
      <c r="A4" s="24" t="s">
        <v>20</v>
      </c>
      <c s="25" t="s">
        <v>28</v>
      </c>
      <c s="27" t="s">
        <v>1005</v>
      </c>
      <c r="E4" s="26" t="s">
        <v>1006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COUNTIFS(L8:L74,"=0",A8:A74,"P")+COUNTIFS(L8:L74,"",A8:A74,"P")+SUM(Q8:Q74)</f>
      </c>
    </row>
    <row r="8" spans="1:13" ht="12.75">
      <c r="A8" t="s">
        <v>44</v>
      </c>
      <c r="C8" s="28" t="s">
        <v>1008</v>
      </c>
      <c r="E8" s="30" t="s">
        <v>1006</v>
      </c>
      <c r="J8" s="29">
        <f>0+J9+J22+J35+J64+J69</f>
      </c>
      <c s="29">
        <f>0+K9+K22+K35+K64+K69</f>
      </c>
      <c s="29">
        <f>0+L9+L22+L35+L64+L69</f>
      </c>
      <c s="29">
        <f>0+M9+M22+M35+M64+M69</f>
      </c>
    </row>
    <row r="9" spans="1:13" ht="12.75">
      <c r="A9" t="s">
        <v>46</v>
      </c>
      <c r="C9" s="31" t="s">
        <v>49</v>
      </c>
      <c r="E9" s="33" t="s">
        <v>195</v>
      </c>
      <c r="J9" s="32">
        <f>0</f>
      </c>
      <c s="32">
        <f>0</f>
      </c>
      <c s="32">
        <f>0+L10+L14+L18</f>
      </c>
      <c s="32">
        <f>0+M10+M14+M18</f>
      </c>
    </row>
    <row r="10" spans="1:16" ht="12.75">
      <c r="A10" t="s">
        <v>48</v>
      </c>
      <c s="34" t="s">
        <v>49</v>
      </c>
      <c s="34" t="s">
        <v>1009</v>
      </c>
      <c s="35" t="s">
        <v>5</v>
      </c>
      <c s="6" t="s">
        <v>1010</v>
      </c>
      <c s="36" t="s">
        <v>204</v>
      </c>
      <c s="37">
        <v>494</v>
      </c>
      <c s="36">
        <v>0</v>
      </c>
      <c s="36">
        <f>ROUND(G10*H10,6)</f>
      </c>
      <c r="L10" s="38">
        <v>0</v>
      </c>
      <c s="32">
        <f>ROUND(ROUND(L10,2)*ROUND(G10,3),2)</f>
      </c>
      <c s="36" t="s">
        <v>205</v>
      </c>
      <c>
        <f>(M10*21)/100</f>
      </c>
      <c t="s">
        <v>27</v>
      </c>
    </row>
    <row r="11" spans="1:5" ht="12.75">
      <c r="A11" s="35" t="s">
        <v>55</v>
      </c>
      <c r="E11" s="39" t="s">
        <v>5</v>
      </c>
    </row>
    <row r="12" spans="1:5" ht="12.75">
      <c r="A12" s="35" t="s">
        <v>56</v>
      </c>
      <c r="E12" s="40" t="s">
        <v>1011</v>
      </c>
    </row>
    <row r="13" spans="1:5" ht="369.75">
      <c r="A13" t="s">
        <v>57</v>
      </c>
      <c r="E13" s="39" t="s">
        <v>1012</v>
      </c>
    </row>
    <row r="14" spans="1:16" ht="25.5">
      <c r="A14" t="s">
        <v>48</v>
      </c>
      <c s="34" t="s">
        <v>27</v>
      </c>
      <c s="34" t="s">
        <v>1013</v>
      </c>
      <c s="35" t="s">
        <v>5</v>
      </c>
      <c s="6" t="s">
        <v>1014</v>
      </c>
      <c s="36" t="s">
        <v>204</v>
      </c>
      <c s="37">
        <v>190.005</v>
      </c>
      <c s="36">
        <v>0</v>
      </c>
      <c s="36">
        <f>ROUND(G14*H14,6)</f>
      </c>
      <c r="L14" s="38">
        <v>0</v>
      </c>
      <c s="32">
        <f>ROUND(ROUND(L14,2)*ROUND(G14,3),2)</f>
      </c>
      <c s="36" t="s">
        <v>205</v>
      </c>
      <c>
        <f>(M14*21)/100</f>
      </c>
      <c t="s">
        <v>27</v>
      </c>
    </row>
    <row r="15" spans="1:5" ht="12.75">
      <c r="A15" s="35" t="s">
        <v>55</v>
      </c>
      <c r="E15" s="39" t="s">
        <v>5</v>
      </c>
    </row>
    <row r="16" spans="1:5" ht="38.25">
      <c r="A16" s="35" t="s">
        <v>56</v>
      </c>
      <c r="E16" s="40" t="s">
        <v>1015</v>
      </c>
    </row>
    <row r="17" spans="1:5" ht="306">
      <c r="A17" t="s">
        <v>57</v>
      </c>
      <c r="E17" s="39" t="s">
        <v>1016</v>
      </c>
    </row>
    <row r="18" spans="1:16" ht="12.75">
      <c r="A18" t="s">
        <v>48</v>
      </c>
      <c s="34" t="s">
        <v>26</v>
      </c>
      <c s="34" t="s">
        <v>1017</v>
      </c>
      <c s="35" t="s">
        <v>5</v>
      </c>
      <c s="6" t="s">
        <v>1018</v>
      </c>
      <c s="36" t="s">
        <v>678</v>
      </c>
      <c s="37">
        <v>2948.701</v>
      </c>
      <c s="36">
        <v>0</v>
      </c>
      <c s="36">
        <f>ROUND(G18*H18,6)</f>
      </c>
      <c r="L18" s="38">
        <v>0</v>
      </c>
      <c s="32">
        <f>ROUND(ROUND(L18,2)*ROUND(G18,3),2)</f>
      </c>
      <c s="36" t="s">
        <v>205</v>
      </c>
      <c>
        <f>(M18*21)/100</f>
      </c>
      <c t="s">
        <v>27</v>
      </c>
    </row>
    <row r="19" spans="1:5" ht="12.75">
      <c r="A19" s="35" t="s">
        <v>55</v>
      </c>
      <c r="E19" s="39" t="s">
        <v>5</v>
      </c>
    </row>
    <row r="20" spans="1:5" ht="12.75">
      <c r="A20" s="35" t="s">
        <v>56</v>
      </c>
      <c r="E20" s="40" t="s">
        <v>1019</v>
      </c>
    </row>
    <row r="21" spans="1:5" ht="25.5">
      <c r="A21" t="s">
        <v>57</v>
      </c>
      <c r="E21" s="39" t="s">
        <v>1020</v>
      </c>
    </row>
    <row r="22" spans="1:13" ht="12.75">
      <c r="A22" t="s">
        <v>46</v>
      </c>
      <c r="C22" s="31" t="s">
        <v>69</v>
      </c>
      <c r="E22" s="33" t="s">
        <v>888</v>
      </c>
      <c r="J22" s="32">
        <f>0</f>
      </c>
      <c s="32">
        <f>0</f>
      </c>
      <c s="32">
        <f>0+L23+L27+L31</f>
      </c>
      <c s="32">
        <f>0+M23+M27+M31</f>
      </c>
    </row>
    <row r="23" spans="1:16" ht="25.5">
      <c r="A23" t="s">
        <v>48</v>
      </c>
      <c s="34" t="s">
        <v>65</v>
      </c>
      <c s="34" t="s">
        <v>1021</v>
      </c>
      <c s="35" t="s">
        <v>5</v>
      </c>
      <c s="6" t="s">
        <v>1022</v>
      </c>
      <c s="36" t="s">
        <v>204</v>
      </c>
      <c s="37">
        <v>575.76</v>
      </c>
      <c s="36">
        <v>0</v>
      </c>
      <c s="36">
        <f>ROUND(G23*H23,6)</f>
      </c>
      <c r="L23" s="38">
        <v>0</v>
      </c>
      <c s="32">
        <f>ROUND(ROUND(L23,2)*ROUND(G23,3),2)</f>
      </c>
      <c s="36" t="s">
        <v>205</v>
      </c>
      <c>
        <f>(M23*21)/100</f>
      </c>
      <c t="s">
        <v>27</v>
      </c>
    </row>
    <row r="24" spans="1:5" ht="12.75">
      <c r="A24" s="35" t="s">
        <v>55</v>
      </c>
      <c r="E24" s="39" t="s">
        <v>5</v>
      </c>
    </row>
    <row r="25" spans="1:5" ht="12.75">
      <c r="A25" s="35" t="s">
        <v>56</v>
      </c>
      <c r="E25" s="40" t="s">
        <v>1023</v>
      </c>
    </row>
    <row r="26" spans="1:5" ht="280.5">
      <c r="A26" t="s">
        <v>57</v>
      </c>
      <c r="E26" s="39" t="s">
        <v>1024</v>
      </c>
    </row>
    <row r="27" spans="1:16" ht="25.5">
      <c r="A27" t="s">
        <v>48</v>
      </c>
      <c s="34" t="s">
        <v>69</v>
      </c>
      <c s="34" t="s">
        <v>1025</v>
      </c>
      <c s="35" t="s">
        <v>5</v>
      </c>
      <c s="6" t="s">
        <v>1026</v>
      </c>
      <c s="36" t="s">
        <v>678</v>
      </c>
      <c s="37">
        <v>2874</v>
      </c>
      <c s="36">
        <v>0</v>
      </c>
      <c s="36">
        <f>ROUND(G27*H27,6)</f>
      </c>
      <c r="L27" s="38">
        <v>0</v>
      </c>
      <c s="32">
        <f>ROUND(ROUND(L27,2)*ROUND(G27,3),2)</f>
      </c>
      <c s="36" t="s">
        <v>205</v>
      </c>
      <c>
        <f>(M27*21)/100</f>
      </c>
      <c t="s">
        <v>27</v>
      </c>
    </row>
    <row r="28" spans="1:5" ht="12.75">
      <c r="A28" s="35" t="s">
        <v>55</v>
      </c>
      <c r="E28" s="39" t="s">
        <v>5</v>
      </c>
    </row>
    <row r="29" spans="1:5" ht="12.75">
      <c r="A29" s="35" t="s">
        <v>56</v>
      </c>
      <c r="E29" s="40" t="s">
        <v>1027</v>
      </c>
    </row>
    <row r="30" spans="1:5" ht="178.5">
      <c r="A30" t="s">
        <v>57</v>
      </c>
      <c r="E30" s="39" t="s">
        <v>1028</v>
      </c>
    </row>
    <row r="31" spans="1:16" ht="25.5">
      <c r="A31" t="s">
        <v>48</v>
      </c>
      <c s="34" t="s">
        <v>73</v>
      </c>
      <c s="34" t="s">
        <v>1029</v>
      </c>
      <c s="35" t="s">
        <v>5</v>
      </c>
      <c s="6" t="s">
        <v>1030</v>
      </c>
      <c s="36" t="s">
        <v>678</v>
      </c>
      <c s="37">
        <v>2874</v>
      </c>
      <c s="36">
        <v>0</v>
      </c>
      <c s="36">
        <f>ROUND(G31*H31,6)</f>
      </c>
      <c r="L31" s="38">
        <v>0</v>
      </c>
      <c s="32">
        <f>ROUND(ROUND(L31,2)*ROUND(G31,3),2)</f>
      </c>
      <c s="36" t="s">
        <v>205</v>
      </c>
      <c>
        <f>(M31*21)/100</f>
      </c>
      <c t="s">
        <v>27</v>
      </c>
    </row>
    <row r="32" spans="1:5" ht="12.75">
      <c r="A32" s="35" t="s">
        <v>55</v>
      </c>
      <c r="E32" s="39" t="s">
        <v>5</v>
      </c>
    </row>
    <row r="33" spans="1:5" ht="12.75">
      <c r="A33" s="35" t="s">
        <v>56</v>
      </c>
      <c r="E33" s="40" t="s">
        <v>5</v>
      </c>
    </row>
    <row r="34" spans="1:5" ht="12.75">
      <c r="A34" t="s">
        <v>57</v>
      </c>
      <c r="E34" s="39" t="s">
        <v>5</v>
      </c>
    </row>
    <row r="35" spans="1:13" ht="12.75">
      <c r="A35" t="s">
        <v>46</v>
      </c>
      <c r="C35" s="31" t="s">
        <v>81</v>
      </c>
      <c r="E35" s="33" t="s">
        <v>1031</v>
      </c>
      <c r="J35" s="32">
        <f>0</f>
      </c>
      <c s="32">
        <f>0</f>
      </c>
      <c s="32">
        <f>0+L36+L40+L44+L48+L52+L56+L60</f>
      </c>
      <c s="32">
        <f>0+M36+M40+M44+M48+M52+M56+M60</f>
      </c>
    </row>
    <row r="36" spans="1:16" ht="12.75">
      <c r="A36" t="s">
        <v>48</v>
      </c>
      <c s="34" t="s">
        <v>77</v>
      </c>
      <c s="34" t="s">
        <v>1032</v>
      </c>
      <c s="35" t="s">
        <v>5</v>
      </c>
      <c s="6" t="s">
        <v>1033</v>
      </c>
      <c s="36" t="s">
        <v>218</v>
      </c>
      <c s="37">
        <v>560</v>
      </c>
      <c s="36">
        <v>0</v>
      </c>
      <c s="36">
        <f>ROUND(G36*H36,6)</f>
      </c>
      <c r="L36" s="38">
        <v>0</v>
      </c>
      <c s="32">
        <f>ROUND(ROUND(L36,2)*ROUND(G36,3),2)</f>
      </c>
      <c s="36" t="s">
        <v>918</v>
      </c>
      <c>
        <f>(M36*21)/100</f>
      </c>
      <c t="s">
        <v>27</v>
      </c>
    </row>
    <row r="37" spans="1:5" ht="12.75">
      <c r="A37" s="35" t="s">
        <v>55</v>
      </c>
      <c r="E37" s="39" t="s">
        <v>5</v>
      </c>
    </row>
    <row r="38" spans="1:5" ht="12.75">
      <c r="A38" s="35" t="s">
        <v>56</v>
      </c>
      <c r="E38" s="40" t="s">
        <v>1034</v>
      </c>
    </row>
    <row r="39" spans="1:5" ht="267.75">
      <c r="A39" t="s">
        <v>57</v>
      </c>
      <c r="E39" s="39" t="s">
        <v>1035</v>
      </c>
    </row>
    <row r="40" spans="1:16" ht="12.75">
      <c r="A40" t="s">
        <v>48</v>
      </c>
      <c s="34" t="s">
        <v>81</v>
      </c>
      <c s="34" t="s">
        <v>1036</v>
      </c>
      <c s="35" t="s">
        <v>5</v>
      </c>
      <c s="6" t="s">
        <v>1037</v>
      </c>
      <c s="36" t="s">
        <v>218</v>
      </c>
      <c s="37">
        <v>73.351</v>
      </c>
      <c s="36">
        <v>0</v>
      </c>
      <c s="36">
        <f>ROUND(G40*H40,6)</f>
      </c>
      <c r="L40" s="38">
        <v>0</v>
      </c>
      <c s="32">
        <f>ROUND(ROUND(L40,2)*ROUND(G40,3),2)</f>
      </c>
      <c s="36" t="s">
        <v>205</v>
      </c>
      <c>
        <f>(M40*21)/100</f>
      </c>
      <c t="s">
        <v>27</v>
      </c>
    </row>
    <row r="41" spans="1:5" ht="12.75">
      <c r="A41" s="35" t="s">
        <v>55</v>
      </c>
      <c r="E41" s="39" t="s">
        <v>5</v>
      </c>
    </row>
    <row r="42" spans="1:5" ht="12.75">
      <c r="A42" s="35" t="s">
        <v>56</v>
      </c>
      <c r="E42" s="40" t="s">
        <v>1038</v>
      </c>
    </row>
    <row r="43" spans="1:5" ht="267.75">
      <c r="A43" t="s">
        <v>57</v>
      </c>
      <c r="E43" s="39" t="s">
        <v>1035</v>
      </c>
    </row>
    <row r="44" spans="1:16" ht="12.75">
      <c r="A44" t="s">
        <v>48</v>
      </c>
      <c s="34" t="s">
        <v>85</v>
      </c>
      <c s="34" t="s">
        <v>1039</v>
      </c>
      <c s="35" t="s">
        <v>5</v>
      </c>
      <c s="6" t="s">
        <v>1040</v>
      </c>
      <c s="36" t="s">
        <v>213</v>
      </c>
      <c s="37">
        <v>4</v>
      </c>
      <c s="36">
        <v>0</v>
      </c>
      <c s="36">
        <f>ROUND(G44*H44,6)</f>
      </c>
      <c r="L44" s="38">
        <v>0</v>
      </c>
      <c s="32">
        <f>ROUND(ROUND(L44,2)*ROUND(G44,3),2)</f>
      </c>
      <c s="36" t="s">
        <v>205</v>
      </c>
      <c>
        <f>(M44*21)/100</f>
      </c>
      <c t="s">
        <v>27</v>
      </c>
    </row>
    <row r="45" spans="1:5" ht="12.75">
      <c r="A45" s="35" t="s">
        <v>55</v>
      </c>
      <c r="E45" s="39" t="s">
        <v>5</v>
      </c>
    </row>
    <row r="46" spans="1:5" ht="12.75">
      <c r="A46" s="35" t="s">
        <v>56</v>
      </c>
      <c r="E46" s="40" t="s">
        <v>5</v>
      </c>
    </row>
    <row r="47" spans="1:5" ht="255">
      <c r="A47" t="s">
        <v>57</v>
      </c>
      <c r="E47" s="39" t="s">
        <v>1041</v>
      </c>
    </row>
    <row r="48" spans="1:16" ht="12.75">
      <c r="A48" t="s">
        <v>48</v>
      </c>
      <c s="34" t="s">
        <v>89</v>
      </c>
      <c s="34" t="s">
        <v>1042</v>
      </c>
      <c s="35" t="s">
        <v>5</v>
      </c>
      <c s="6" t="s">
        <v>1043</v>
      </c>
      <c s="36" t="s">
        <v>213</v>
      </c>
      <c s="37">
        <v>20</v>
      </c>
      <c s="36">
        <v>0</v>
      </c>
      <c s="36">
        <f>ROUND(G48*H48,6)</f>
      </c>
      <c r="L48" s="38">
        <v>0</v>
      </c>
      <c s="32">
        <f>ROUND(ROUND(L48,2)*ROUND(G48,3),2)</f>
      </c>
      <c s="36" t="s">
        <v>205</v>
      </c>
      <c>
        <f>(M48*21)/100</f>
      </c>
      <c t="s">
        <v>27</v>
      </c>
    </row>
    <row r="49" spans="1:5" ht="12.75">
      <c r="A49" s="35" t="s">
        <v>55</v>
      </c>
      <c r="E49" s="39" t="s">
        <v>5</v>
      </c>
    </row>
    <row r="50" spans="1:5" ht="12.75">
      <c r="A50" s="35" t="s">
        <v>56</v>
      </c>
      <c r="E50" s="40" t="s">
        <v>1044</v>
      </c>
    </row>
    <row r="51" spans="1:5" ht="89.25">
      <c r="A51" t="s">
        <v>57</v>
      </c>
      <c r="E51" s="39" t="s">
        <v>1045</v>
      </c>
    </row>
    <row r="52" spans="1:16" ht="12.75">
      <c r="A52" t="s">
        <v>48</v>
      </c>
      <c s="34" t="s">
        <v>93</v>
      </c>
      <c s="34" t="s">
        <v>1046</v>
      </c>
      <c s="35" t="s">
        <v>5</v>
      </c>
      <c s="6" t="s">
        <v>1047</v>
      </c>
      <c s="36" t="s">
        <v>213</v>
      </c>
      <c s="37">
        <v>7</v>
      </c>
      <c s="36">
        <v>0</v>
      </c>
      <c s="36">
        <f>ROUND(G52*H52,6)</f>
      </c>
      <c r="L52" s="38">
        <v>0</v>
      </c>
      <c s="32">
        <f>ROUND(ROUND(L52,2)*ROUND(G52,3),2)</f>
      </c>
      <c s="36" t="s">
        <v>205</v>
      </c>
      <c>
        <f>(M52*21)/100</f>
      </c>
      <c t="s">
        <v>27</v>
      </c>
    </row>
    <row r="53" spans="1:5" ht="12.75">
      <c r="A53" s="35" t="s">
        <v>55</v>
      </c>
      <c r="E53" s="39" t="s">
        <v>5</v>
      </c>
    </row>
    <row r="54" spans="1:5" ht="12.75">
      <c r="A54" s="35" t="s">
        <v>56</v>
      </c>
      <c r="E54" s="40" t="s">
        <v>5</v>
      </c>
    </row>
    <row r="55" spans="1:5" ht="89.25">
      <c r="A55" t="s">
        <v>57</v>
      </c>
      <c r="E55" s="39" t="s">
        <v>1045</v>
      </c>
    </row>
    <row r="56" spans="1:16" ht="12.75">
      <c r="A56" t="s">
        <v>48</v>
      </c>
      <c s="34" t="s">
        <v>97</v>
      </c>
      <c s="34" t="s">
        <v>1048</v>
      </c>
      <c s="35" t="s">
        <v>5</v>
      </c>
      <c s="6" t="s">
        <v>1049</v>
      </c>
      <c s="36" t="s">
        <v>204</v>
      </c>
      <c s="37">
        <v>28</v>
      </c>
      <c s="36">
        <v>0</v>
      </c>
      <c s="36">
        <f>ROUND(G56*H56,6)</f>
      </c>
      <c r="L56" s="38">
        <v>0</v>
      </c>
      <c s="32">
        <f>ROUND(ROUND(L56,2)*ROUND(G56,3),2)</f>
      </c>
      <c s="36" t="s">
        <v>205</v>
      </c>
      <c>
        <f>(M56*21)/100</f>
      </c>
      <c t="s">
        <v>27</v>
      </c>
    </row>
    <row r="57" spans="1:5" ht="12.75">
      <c r="A57" s="35" t="s">
        <v>55</v>
      </c>
      <c r="E57" s="39" t="s">
        <v>5</v>
      </c>
    </row>
    <row r="58" spans="1:5" ht="12.75">
      <c r="A58" s="35" t="s">
        <v>56</v>
      </c>
      <c r="E58" s="40" t="s">
        <v>1050</v>
      </c>
    </row>
    <row r="59" spans="1:5" ht="369.75">
      <c r="A59" t="s">
        <v>57</v>
      </c>
      <c r="E59" s="39" t="s">
        <v>1051</v>
      </c>
    </row>
    <row r="60" spans="1:16" ht="12.75">
      <c r="A60" t="s">
        <v>48</v>
      </c>
      <c s="34" t="s">
        <v>101</v>
      </c>
      <c s="34" t="s">
        <v>1052</v>
      </c>
      <c s="35" t="s">
        <v>5</v>
      </c>
      <c s="6" t="s">
        <v>1053</v>
      </c>
      <c s="36" t="s">
        <v>204</v>
      </c>
      <c s="37">
        <v>16</v>
      </c>
      <c s="36">
        <v>0</v>
      </c>
      <c s="36">
        <f>ROUND(G60*H60,6)</f>
      </c>
      <c r="L60" s="38">
        <v>0</v>
      </c>
      <c s="32">
        <f>ROUND(ROUND(L60,2)*ROUND(G60,3),2)</f>
      </c>
      <c s="36" t="s">
        <v>205</v>
      </c>
      <c>
        <f>(M60*21)/100</f>
      </c>
      <c t="s">
        <v>27</v>
      </c>
    </row>
    <row r="61" spans="1:5" ht="12.75">
      <c r="A61" s="35" t="s">
        <v>55</v>
      </c>
      <c r="E61" s="39" t="s">
        <v>5</v>
      </c>
    </row>
    <row r="62" spans="1:5" ht="25.5">
      <c r="A62" s="35" t="s">
        <v>56</v>
      </c>
      <c r="E62" s="40" t="s">
        <v>1054</v>
      </c>
    </row>
    <row r="63" spans="1:5" ht="369.75">
      <c r="A63" t="s">
        <v>57</v>
      </c>
      <c r="E63" s="39" t="s">
        <v>1055</v>
      </c>
    </row>
    <row r="64" spans="1:13" ht="12.75">
      <c r="A64" t="s">
        <v>46</v>
      </c>
      <c r="C64" s="31" t="s">
        <v>85</v>
      </c>
      <c r="E64" s="33" t="s">
        <v>965</v>
      </c>
      <c r="J64" s="32">
        <f>0</f>
      </c>
      <c s="32">
        <f>0</f>
      </c>
      <c s="32">
        <f>0+L65</f>
      </c>
      <c s="32">
        <f>0+M65</f>
      </c>
    </row>
    <row r="65" spans="1:16" ht="12.75">
      <c r="A65" t="s">
        <v>48</v>
      </c>
      <c s="34" t="s">
        <v>105</v>
      </c>
      <c s="34" t="s">
        <v>1056</v>
      </c>
      <c s="35" t="s">
        <v>5</v>
      </c>
      <c s="6" t="s">
        <v>1057</v>
      </c>
      <c s="36" t="s">
        <v>218</v>
      </c>
      <c s="37">
        <v>220</v>
      </c>
      <c s="36">
        <v>0</v>
      </c>
      <c s="36">
        <f>ROUND(G65*H65,6)</f>
      </c>
      <c r="L65" s="38">
        <v>0</v>
      </c>
      <c s="32">
        <f>ROUND(ROUND(L65,2)*ROUND(G65,3),2)</f>
      </c>
      <c s="36" t="s">
        <v>205</v>
      </c>
      <c>
        <f>(M65*21)/100</f>
      </c>
      <c t="s">
        <v>27</v>
      </c>
    </row>
    <row r="66" spans="1:5" ht="12.75">
      <c r="A66" s="35" t="s">
        <v>55</v>
      </c>
      <c r="E66" s="39" t="s">
        <v>5</v>
      </c>
    </row>
    <row r="67" spans="1:5" ht="12.75">
      <c r="A67" s="35" t="s">
        <v>56</v>
      </c>
      <c r="E67" s="40" t="s">
        <v>1058</v>
      </c>
    </row>
    <row r="68" spans="1:5" ht="89.25">
      <c r="A68" t="s">
        <v>57</v>
      </c>
      <c r="E68" s="39" t="s">
        <v>1059</v>
      </c>
    </row>
    <row r="69" spans="1:13" ht="12.75">
      <c r="A69" t="s">
        <v>46</v>
      </c>
      <c r="C69" s="31" t="s">
        <v>47</v>
      </c>
      <c r="E69" s="33" t="s">
        <v>17</v>
      </c>
      <c r="J69" s="32">
        <f>0</f>
      </c>
      <c s="32">
        <f>0</f>
      </c>
      <c s="32">
        <f>0+L70+L74</f>
      </c>
      <c s="32">
        <f>0+M70+M74</f>
      </c>
    </row>
    <row r="70" spans="1:16" ht="25.5">
      <c r="A70" t="s">
        <v>48</v>
      </c>
      <c s="34" t="s">
        <v>109</v>
      </c>
      <c s="34" t="s">
        <v>50</v>
      </c>
      <c s="35" t="s">
        <v>51</v>
      </c>
      <c s="6" t="s">
        <v>52</v>
      </c>
      <c s="36" t="s">
        <v>53</v>
      </c>
      <c s="37">
        <v>254.88</v>
      </c>
      <c s="36">
        <v>0</v>
      </c>
      <c s="36">
        <f>ROUND(G70*H70,6)</f>
      </c>
      <c r="L70" s="38">
        <v>0</v>
      </c>
      <c s="32">
        <f>ROUND(ROUND(L70,2)*ROUND(G70,3),2)</f>
      </c>
      <c s="36" t="s">
        <v>54</v>
      </c>
      <c>
        <f>(M70*21)/100</f>
      </c>
      <c t="s">
        <v>27</v>
      </c>
    </row>
    <row r="71" spans="1:5" ht="25.5">
      <c r="A71" s="35" t="s">
        <v>55</v>
      </c>
      <c r="E71" s="39" t="s">
        <v>351</v>
      </c>
    </row>
    <row r="72" spans="1:5" ht="12.75">
      <c r="A72" s="35" t="s">
        <v>56</v>
      </c>
      <c r="E72" s="40" t="s">
        <v>1060</v>
      </c>
    </row>
    <row r="73" spans="1:5" ht="102">
      <c r="A73" t="s">
        <v>57</v>
      </c>
      <c r="E73" s="39" t="s">
        <v>58</v>
      </c>
    </row>
    <row r="74" spans="1:16" ht="25.5">
      <c r="A74" t="s">
        <v>48</v>
      </c>
      <c s="34" t="s">
        <v>113</v>
      </c>
      <c s="34" t="s">
        <v>66</v>
      </c>
      <c s="35" t="s">
        <v>67</v>
      </c>
      <c s="6" t="s">
        <v>68</v>
      </c>
      <c s="36" t="s">
        <v>53</v>
      </c>
      <c s="37">
        <v>30.296</v>
      </c>
      <c s="36">
        <v>0</v>
      </c>
      <c s="36">
        <f>ROUND(G74*H74,6)</f>
      </c>
      <c r="L74" s="38">
        <v>0</v>
      </c>
      <c s="32">
        <f>ROUND(ROUND(L74,2)*ROUND(G74,3),2)</f>
      </c>
      <c s="36" t="s">
        <v>54</v>
      </c>
      <c>
        <f>(M74*21)/100</f>
      </c>
      <c t="s">
        <v>27</v>
      </c>
    </row>
    <row r="75" spans="1:5" ht="25.5">
      <c r="A75" s="35" t="s">
        <v>55</v>
      </c>
      <c r="E75" s="39" t="s">
        <v>351</v>
      </c>
    </row>
    <row r="76" spans="1:5" ht="25.5">
      <c r="A76" s="35" t="s">
        <v>56</v>
      </c>
      <c r="E76" s="40" t="s">
        <v>1061</v>
      </c>
    </row>
    <row r="77" spans="1:5" ht="102">
      <c r="A77" t="s">
        <v>57</v>
      </c>
      <c r="E77"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2.xml><?xml version="1.0" encoding="utf-8"?>
<worksheet xmlns="http://schemas.openxmlformats.org/spreadsheetml/2006/main" xmlns:r="http://schemas.openxmlformats.org/officeDocument/2006/relationships">
  <dimension ref="A1:T17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1062</v>
      </c>
      <c s="41">
        <f>Rekapitulace!C26</f>
      </c>
      <c s="20" t="s">
        <v>0</v>
      </c>
      <c t="s">
        <v>23</v>
      </c>
      <c t="s">
        <v>27</v>
      </c>
    </row>
    <row r="4" spans="1:16" ht="32" customHeight="1">
      <c r="A4" s="24" t="s">
        <v>20</v>
      </c>
      <c s="25" t="s">
        <v>28</v>
      </c>
      <c s="27" t="s">
        <v>1062</v>
      </c>
      <c r="E4" s="26" t="s">
        <v>1063</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COUNTIFS(L8:L168,"=0",A8:A168,"P")+COUNTIFS(L8:L168,"",A8:A168,"P")+SUM(Q8:Q168)</f>
      </c>
    </row>
    <row r="8" spans="1:13" ht="12.75">
      <c r="A8" t="s">
        <v>44</v>
      </c>
      <c r="C8" s="28" t="s">
        <v>1066</v>
      </c>
      <c r="E8" s="30" t="s">
        <v>1065</v>
      </c>
      <c r="J8" s="29">
        <f>0+J9+J34+J43+J48+J57+J82+J91+J104+J113+J150+J159</f>
      </c>
      <c s="29">
        <f>0+K9+K34+K43+K48+K57+K82+K91+K104+K113+K150+K159</f>
      </c>
      <c s="29">
        <f>0+L9+L34+L43+L48+L57+L82+L91+L104+L113+L150+L159</f>
      </c>
      <c s="29">
        <f>0+M9+M34+M43+M48+M57+M82+M91+M104+M113+M150+M159</f>
      </c>
    </row>
    <row r="9" spans="1:13" ht="12.75">
      <c r="A9" t="s">
        <v>46</v>
      </c>
      <c r="C9" s="31" t="s">
        <v>49</v>
      </c>
      <c r="E9" s="33" t="s">
        <v>195</v>
      </c>
      <c r="J9" s="32">
        <f>0</f>
      </c>
      <c s="32">
        <f>0</f>
      </c>
      <c s="32">
        <f>0+L10+L14+L18+L22+L26+L30</f>
      </c>
      <c s="32">
        <f>0+M10+M14+M18+M22+M26+M30</f>
      </c>
    </row>
    <row r="10" spans="1:16" ht="12.75">
      <c r="A10" t="s">
        <v>48</v>
      </c>
      <c s="34" t="s">
        <v>49</v>
      </c>
      <c s="34" t="s">
        <v>1067</v>
      </c>
      <c s="35" t="s">
        <v>5</v>
      </c>
      <c s="6" t="s">
        <v>1068</v>
      </c>
      <c s="36" t="s">
        <v>204</v>
      </c>
      <c s="37">
        <v>173.885</v>
      </c>
      <c s="36">
        <v>0</v>
      </c>
      <c s="36">
        <f>ROUND(G10*H10,6)</f>
      </c>
      <c r="L10" s="38">
        <v>0</v>
      </c>
      <c s="32">
        <f>ROUND(ROUND(L10,2)*ROUND(G10,3),2)</f>
      </c>
      <c s="36" t="s">
        <v>918</v>
      </c>
      <c>
        <f>(M10*21)/100</f>
      </c>
      <c t="s">
        <v>27</v>
      </c>
    </row>
    <row r="11" spans="1:5" ht="12.75">
      <c r="A11" s="35" t="s">
        <v>55</v>
      </c>
      <c r="E11" s="39" t="s">
        <v>1069</v>
      </c>
    </row>
    <row r="12" spans="1:5" ht="12.75">
      <c r="A12" s="35" t="s">
        <v>56</v>
      </c>
      <c r="E12" s="40" t="s">
        <v>1070</v>
      </c>
    </row>
    <row r="13" spans="1:5" ht="63.75">
      <c r="A13" t="s">
        <v>57</v>
      </c>
      <c r="E13" s="39" t="s">
        <v>1071</v>
      </c>
    </row>
    <row r="14" spans="1:16" ht="12.75">
      <c r="A14" t="s">
        <v>48</v>
      </c>
      <c s="34" t="s">
        <v>27</v>
      </c>
      <c s="34" t="s">
        <v>1072</v>
      </c>
      <c s="35" t="s">
        <v>5</v>
      </c>
      <c s="6" t="s">
        <v>1073</v>
      </c>
      <c s="36" t="s">
        <v>204</v>
      </c>
      <c s="37">
        <v>86.942</v>
      </c>
      <c s="36">
        <v>0</v>
      </c>
      <c s="36">
        <f>ROUND(G14*H14,6)</f>
      </c>
      <c r="L14" s="38">
        <v>0</v>
      </c>
      <c s="32">
        <f>ROUND(ROUND(L14,2)*ROUND(G14,3),2)</f>
      </c>
      <c s="36" t="s">
        <v>918</v>
      </c>
      <c>
        <f>(M14*21)/100</f>
      </c>
      <c t="s">
        <v>27</v>
      </c>
    </row>
    <row r="15" spans="1:5" ht="12.75">
      <c r="A15" s="35" t="s">
        <v>55</v>
      </c>
      <c r="E15" s="39" t="s">
        <v>1074</v>
      </c>
    </row>
    <row r="16" spans="1:5" ht="12.75">
      <c r="A16" s="35" t="s">
        <v>56</v>
      </c>
      <c r="E16" s="40" t="s">
        <v>1075</v>
      </c>
    </row>
    <row r="17" spans="1:5" ht="63.75">
      <c r="A17" t="s">
        <v>57</v>
      </c>
      <c r="E17" s="39" t="s">
        <v>1071</v>
      </c>
    </row>
    <row r="18" spans="1:16" ht="25.5">
      <c r="A18" t="s">
        <v>48</v>
      </c>
      <c s="34" t="s">
        <v>26</v>
      </c>
      <c s="34" t="s">
        <v>1076</v>
      </c>
      <c s="35" t="s">
        <v>5</v>
      </c>
      <c s="6" t="s">
        <v>1077</v>
      </c>
      <c s="36" t="s">
        <v>204</v>
      </c>
      <c s="37">
        <v>247.77</v>
      </c>
      <c s="36">
        <v>0</v>
      </c>
      <c s="36">
        <f>ROUND(G18*H18,6)</f>
      </c>
      <c r="L18" s="38">
        <v>0</v>
      </c>
      <c s="32">
        <f>ROUND(ROUND(L18,2)*ROUND(G18,3),2)</f>
      </c>
      <c s="36" t="s">
        <v>918</v>
      </c>
      <c>
        <f>(M18*21)/100</f>
      </c>
      <c t="s">
        <v>27</v>
      </c>
    </row>
    <row r="19" spans="1:5" ht="12.75">
      <c r="A19" s="35" t="s">
        <v>55</v>
      </c>
      <c r="E19" s="39" t="s">
        <v>1078</v>
      </c>
    </row>
    <row r="20" spans="1:5" ht="12.75">
      <c r="A20" s="35" t="s">
        <v>56</v>
      </c>
      <c r="E20" s="40" t="s">
        <v>1079</v>
      </c>
    </row>
    <row r="21" spans="1:5" ht="63.75">
      <c r="A21" t="s">
        <v>57</v>
      </c>
      <c r="E21" s="39" t="s">
        <v>1071</v>
      </c>
    </row>
    <row r="22" spans="1:16" ht="12.75">
      <c r="A22" t="s">
        <v>48</v>
      </c>
      <c s="34" t="s">
        <v>65</v>
      </c>
      <c s="34" t="s">
        <v>1080</v>
      </c>
      <c s="35" t="s">
        <v>5</v>
      </c>
      <c s="6" t="s">
        <v>1081</v>
      </c>
      <c s="36" t="s">
        <v>204</v>
      </c>
      <c s="37">
        <v>465.56</v>
      </c>
      <c s="36">
        <v>0</v>
      </c>
      <c s="36">
        <f>ROUND(G22*H22,6)</f>
      </c>
      <c r="L22" s="38">
        <v>0</v>
      </c>
      <c s="32">
        <f>ROUND(ROUND(L22,2)*ROUND(G22,3),2)</f>
      </c>
      <c s="36" t="s">
        <v>918</v>
      </c>
      <c>
        <f>(M22*21)/100</f>
      </c>
      <c t="s">
        <v>27</v>
      </c>
    </row>
    <row r="23" spans="1:5" ht="12.75">
      <c r="A23" s="35" t="s">
        <v>55</v>
      </c>
      <c r="E23" s="39" t="s">
        <v>1082</v>
      </c>
    </row>
    <row r="24" spans="1:5" ht="12.75">
      <c r="A24" s="35" t="s">
        <v>56</v>
      </c>
      <c r="E24" s="40" t="s">
        <v>1083</v>
      </c>
    </row>
    <row r="25" spans="1:5" ht="369.75">
      <c r="A25" t="s">
        <v>57</v>
      </c>
      <c r="E25" s="39" t="s">
        <v>1084</v>
      </c>
    </row>
    <row r="26" spans="1:16" ht="12.75">
      <c r="A26" t="s">
        <v>48</v>
      </c>
      <c s="34" t="s">
        <v>69</v>
      </c>
      <c s="34" t="s">
        <v>1085</v>
      </c>
      <c s="35" t="s">
        <v>5</v>
      </c>
      <c s="6" t="s">
        <v>1086</v>
      </c>
      <c s="36" t="s">
        <v>678</v>
      </c>
      <c s="37">
        <v>1738.85</v>
      </c>
      <c s="36">
        <v>0</v>
      </c>
      <c s="36">
        <f>ROUND(G26*H26,6)</f>
      </c>
      <c r="L26" s="38">
        <v>0</v>
      </c>
      <c s="32">
        <f>ROUND(ROUND(L26,2)*ROUND(G26,3),2)</f>
      </c>
      <c s="36" t="s">
        <v>205</v>
      </c>
      <c>
        <f>(M26*21)/100</f>
      </c>
      <c t="s">
        <v>27</v>
      </c>
    </row>
    <row r="27" spans="1:5" ht="12.75">
      <c r="A27" s="35" t="s">
        <v>55</v>
      </c>
      <c r="E27" s="39" t="s">
        <v>1087</v>
      </c>
    </row>
    <row r="28" spans="1:5" ht="12.75">
      <c r="A28" s="35" t="s">
        <v>56</v>
      </c>
      <c r="E28" s="40" t="s">
        <v>1088</v>
      </c>
    </row>
    <row r="29" spans="1:5" ht="38.25">
      <c r="A29" t="s">
        <v>57</v>
      </c>
      <c r="E29" s="39" t="s">
        <v>1089</v>
      </c>
    </row>
    <row r="30" spans="1:16" ht="12.75">
      <c r="A30" t="s">
        <v>48</v>
      </c>
      <c s="34" t="s">
        <v>73</v>
      </c>
      <c s="34" t="s">
        <v>1017</v>
      </c>
      <c s="35" t="s">
        <v>5</v>
      </c>
      <c s="6" t="s">
        <v>1018</v>
      </c>
      <c s="36" t="s">
        <v>678</v>
      </c>
      <c s="37">
        <v>1370.661</v>
      </c>
      <c s="36">
        <v>0</v>
      </c>
      <c s="36">
        <f>ROUND(G30*H30,6)</f>
      </c>
      <c r="L30" s="38">
        <v>0</v>
      </c>
      <c s="32">
        <f>ROUND(ROUND(L30,2)*ROUND(G30,3),2)</f>
      </c>
      <c s="36" t="s">
        <v>205</v>
      </c>
      <c>
        <f>(M30*21)/100</f>
      </c>
      <c t="s">
        <v>27</v>
      </c>
    </row>
    <row r="31" spans="1:5" ht="12.75">
      <c r="A31" s="35" t="s">
        <v>55</v>
      </c>
      <c r="E31" s="39" t="s">
        <v>1090</v>
      </c>
    </row>
    <row r="32" spans="1:5" ht="12.75">
      <c r="A32" s="35" t="s">
        <v>56</v>
      </c>
      <c r="E32" s="40" t="s">
        <v>1091</v>
      </c>
    </row>
    <row r="33" spans="1:5" ht="25.5">
      <c r="A33" t="s">
        <v>57</v>
      </c>
      <c r="E33" s="39" t="s">
        <v>1020</v>
      </c>
    </row>
    <row r="34" spans="1:13" ht="12.75">
      <c r="A34" t="s">
        <v>46</v>
      </c>
      <c r="C34" s="31" t="s">
        <v>117</v>
      </c>
      <c r="E34" s="33" t="s">
        <v>1092</v>
      </c>
      <c r="J34" s="32">
        <f>0</f>
      </c>
      <c s="32">
        <f>0</f>
      </c>
      <c s="32">
        <f>0+L35+L39</f>
      </c>
      <c s="32">
        <f>0+M35+M39</f>
      </c>
    </row>
    <row r="35" spans="1:16" ht="12.75">
      <c r="A35" t="s">
        <v>48</v>
      </c>
      <c s="34" t="s">
        <v>77</v>
      </c>
      <c s="34" t="s">
        <v>1093</v>
      </c>
      <c s="35" t="s">
        <v>5</v>
      </c>
      <c s="6" t="s">
        <v>1094</v>
      </c>
      <c s="36" t="s">
        <v>204</v>
      </c>
      <c s="37">
        <v>447.911</v>
      </c>
      <c s="36">
        <v>0</v>
      </c>
      <c s="36">
        <f>ROUND(G35*H35,6)</f>
      </c>
      <c r="L35" s="38">
        <v>0</v>
      </c>
      <c s="32">
        <f>ROUND(ROUND(L35,2)*ROUND(G35,3),2)</f>
      </c>
      <c s="36" t="s">
        <v>205</v>
      </c>
      <c>
        <f>(M35*21)/100</f>
      </c>
      <c t="s">
        <v>27</v>
      </c>
    </row>
    <row r="36" spans="1:5" ht="25.5">
      <c r="A36" s="35" t="s">
        <v>55</v>
      </c>
      <c r="E36" s="39" t="s">
        <v>1095</v>
      </c>
    </row>
    <row r="37" spans="1:5" ht="12.75">
      <c r="A37" s="35" t="s">
        <v>56</v>
      </c>
      <c r="E37" s="40" t="s">
        <v>1096</v>
      </c>
    </row>
    <row r="38" spans="1:5" ht="280.5">
      <c r="A38" t="s">
        <v>57</v>
      </c>
      <c r="E38" s="39" t="s">
        <v>1097</v>
      </c>
    </row>
    <row r="39" spans="1:16" ht="12.75">
      <c r="A39" t="s">
        <v>48</v>
      </c>
      <c s="34" t="s">
        <v>750</v>
      </c>
      <c s="34" t="s">
        <v>1098</v>
      </c>
      <c s="35" t="s">
        <v>5</v>
      </c>
      <c s="6" t="s">
        <v>1099</v>
      </c>
      <c s="36" t="s">
        <v>204</v>
      </c>
      <c s="37">
        <v>423.468</v>
      </c>
      <c s="36">
        <v>0</v>
      </c>
      <c s="36">
        <f>ROUND(G39*H39,6)</f>
      </c>
      <c r="L39" s="38">
        <v>0</v>
      </c>
      <c s="32">
        <f>ROUND(ROUND(L39,2)*ROUND(G39,3),2)</f>
      </c>
      <c s="36" t="s">
        <v>918</v>
      </c>
      <c>
        <f>(M39*21)/100</f>
      </c>
      <c t="s">
        <v>27</v>
      </c>
    </row>
    <row r="40" spans="1:5" ht="12.75">
      <c r="A40" s="35" t="s">
        <v>55</v>
      </c>
      <c r="E40" s="39" t="s">
        <v>1100</v>
      </c>
    </row>
    <row r="41" spans="1:5" ht="12.75">
      <c r="A41" s="35" t="s">
        <v>56</v>
      </c>
      <c r="E41" s="40" t="s">
        <v>1101</v>
      </c>
    </row>
    <row r="42" spans="1:5" ht="267.75">
      <c r="A42" t="s">
        <v>57</v>
      </c>
      <c r="E42" s="39" t="s">
        <v>1102</v>
      </c>
    </row>
    <row r="43" spans="1:13" ht="12.75">
      <c r="A43" t="s">
        <v>46</v>
      </c>
      <c r="C43" s="31" t="s">
        <v>26</v>
      </c>
      <c r="E43" s="33" t="s">
        <v>1103</v>
      </c>
      <c r="J43" s="32">
        <f>0</f>
      </c>
      <c s="32">
        <f>0</f>
      </c>
      <c s="32">
        <f>0+L44</f>
      </c>
      <c s="32">
        <f>0+M44</f>
      </c>
    </row>
    <row r="44" spans="1:16" ht="12.75">
      <c r="A44" t="s">
        <v>48</v>
      </c>
      <c s="34" t="s">
        <v>81</v>
      </c>
      <c s="34" t="s">
        <v>1104</v>
      </c>
      <c s="35" t="s">
        <v>5</v>
      </c>
      <c s="6" t="s">
        <v>1105</v>
      </c>
      <c s="36" t="s">
        <v>204</v>
      </c>
      <c s="37">
        <v>0.45</v>
      </c>
      <c s="36">
        <v>0</v>
      </c>
      <c s="36">
        <f>ROUND(G44*H44,6)</f>
      </c>
      <c r="L44" s="38">
        <v>0</v>
      </c>
      <c s="32">
        <f>ROUND(ROUND(L44,2)*ROUND(G44,3),2)</f>
      </c>
      <c s="36" t="s">
        <v>205</v>
      </c>
      <c>
        <f>(M44*21)/100</f>
      </c>
      <c t="s">
        <v>27</v>
      </c>
    </row>
    <row r="45" spans="1:5" ht="12.75">
      <c r="A45" s="35" t="s">
        <v>55</v>
      </c>
      <c r="E45" s="39" t="s">
        <v>1106</v>
      </c>
    </row>
    <row r="46" spans="1:5" ht="12.75">
      <c r="A46" s="35" t="s">
        <v>56</v>
      </c>
      <c r="E46" s="40" t="s">
        <v>1107</v>
      </c>
    </row>
    <row r="47" spans="1:5" ht="369.75">
      <c r="A47" t="s">
        <v>57</v>
      </c>
      <c r="E47" s="39" t="s">
        <v>1108</v>
      </c>
    </row>
    <row r="48" spans="1:13" ht="12.75">
      <c r="A48" t="s">
        <v>46</v>
      </c>
      <c r="C48" s="31" t="s">
        <v>65</v>
      </c>
      <c r="E48" s="33" t="s">
        <v>1109</v>
      </c>
      <c r="J48" s="32">
        <f>0</f>
      </c>
      <c s="32">
        <f>0</f>
      </c>
      <c s="32">
        <f>0+L49+L53</f>
      </c>
      <c s="32">
        <f>0+M49+M53</f>
      </c>
    </row>
    <row r="49" spans="1:16" ht="12.75">
      <c r="A49" t="s">
        <v>48</v>
      </c>
      <c s="34" t="s">
        <v>85</v>
      </c>
      <c s="34" t="s">
        <v>1110</v>
      </c>
      <c s="35" t="s">
        <v>5</v>
      </c>
      <c s="6" t="s">
        <v>1111</v>
      </c>
      <c s="36" t="s">
        <v>204</v>
      </c>
      <c s="37">
        <v>2.535</v>
      </c>
      <c s="36">
        <v>0</v>
      </c>
      <c s="36">
        <f>ROUND(G49*H49,6)</f>
      </c>
      <c r="L49" s="38">
        <v>0</v>
      </c>
      <c s="32">
        <f>ROUND(ROUND(L49,2)*ROUND(G49,3),2)</f>
      </c>
      <c s="36" t="s">
        <v>205</v>
      </c>
      <c>
        <f>(M49*21)/100</f>
      </c>
      <c t="s">
        <v>27</v>
      </c>
    </row>
    <row r="50" spans="1:5" ht="12.75">
      <c r="A50" s="35" t="s">
        <v>55</v>
      </c>
      <c r="E50" s="39" t="s">
        <v>1112</v>
      </c>
    </row>
    <row r="51" spans="1:5" ht="12.75">
      <c r="A51" s="35" t="s">
        <v>56</v>
      </c>
      <c r="E51" s="40" t="s">
        <v>1113</v>
      </c>
    </row>
    <row r="52" spans="1:5" ht="38.25">
      <c r="A52" t="s">
        <v>57</v>
      </c>
      <c r="E52" s="39" t="s">
        <v>1114</v>
      </c>
    </row>
    <row r="53" spans="1:16" ht="12.75">
      <c r="A53" t="s">
        <v>48</v>
      </c>
      <c s="34" t="s">
        <v>89</v>
      </c>
      <c s="34" t="s">
        <v>1115</v>
      </c>
      <c s="35" t="s">
        <v>5</v>
      </c>
      <c s="6" t="s">
        <v>1116</v>
      </c>
      <c s="36" t="s">
        <v>204</v>
      </c>
      <c s="37">
        <v>45.827</v>
      </c>
      <c s="36">
        <v>0</v>
      </c>
      <c s="36">
        <f>ROUND(G53*H53,6)</f>
      </c>
      <c r="L53" s="38">
        <v>0</v>
      </c>
      <c s="32">
        <f>ROUND(ROUND(L53,2)*ROUND(G53,3),2)</f>
      </c>
      <c s="36" t="s">
        <v>205</v>
      </c>
      <c>
        <f>(M53*21)/100</f>
      </c>
      <c t="s">
        <v>27</v>
      </c>
    </row>
    <row r="54" spans="1:5" ht="12.75">
      <c r="A54" s="35" t="s">
        <v>55</v>
      </c>
      <c r="E54" s="39" t="s">
        <v>1117</v>
      </c>
    </row>
    <row r="55" spans="1:5" ht="12.75">
      <c r="A55" s="35" t="s">
        <v>56</v>
      </c>
      <c r="E55" s="40" t="s">
        <v>1118</v>
      </c>
    </row>
    <row r="56" spans="1:5" ht="409.5">
      <c r="A56" t="s">
        <v>57</v>
      </c>
      <c r="E56" s="39" t="s">
        <v>1119</v>
      </c>
    </row>
    <row r="57" spans="1:13" ht="12.75">
      <c r="A57" t="s">
        <v>46</v>
      </c>
      <c r="C57" s="31" t="s">
        <v>69</v>
      </c>
      <c r="E57" s="33" t="s">
        <v>888</v>
      </c>
      <c r="J57" s="32">
        <f>0</f>
      </c>
      <c s="32">
        <f>0</f>
      </c>
      <c s="32">
        <f>0+L58+L62+L66+L70+L74+L78</f>
      </c>
      <c s="32">
        <f>0+M58+M62+M66+M70+M74+M78</f>
      </c>
    </row>
    <row r="58" spans="1:16" ht="25.5">
      <c r="A58" t="s">
        <v>48</v>
      </c>
      <c s="34" t="s">
        <v>93</v>
      </c>
      <c s="34" t="s">
        <v>1120</v>
      </c>
      <c s="35" t="s">
        <v>5</v>
      </c>
      <c s="6" t="s">
        <v>1121</v>
      </c>
      <c s="36" t="s">
        <v>678</v>
      </c>
      <c s="37">
        <v>234</v>
      </c>
      <c s="36">
        <v>0</v>
      </c>
      <c s="36">
        <f>ROUND(G58*H58,6)</f>
      </c>
      <c r="L58" s="38">
        <v>0</v>
      </c>
      <c s="32">
        <f>ROUND(ROUND(L58,2)*ROUND(G58,3),2)</f>
      </c>
      <c s="36" t="s">
        <v>385</v>
      </c>
      <c>
        <f>(M58*21)/100</f>
      </c>
      <c t="s">
        <v>27</v>
      </c>
    </row>
    <row r="59" spans="1:5" ht="12.75">
      <c r="A59" s="35" t="s">
        <v>55</v>
      </c>
      <c r="E59" s="39" t="s">
        <v>1122</v>
      </c>
    </row>
    <row r="60" spans="1:5" ht="12.75">
      <c r="A60" s="35" t="s">
        <v>56</v>
      </c>
      <c r="E60" s="40" t="s">
        <v>1123</v>
      </c>
    </row>
    <row r="61" spans="1:5" ht="153">
      <c r="A61" t="s">
        <v>57</v>
      </c>
      <c r="E61" s="39" t="s">
        <v>1124</v>
      </c>
    </row>
    <row r="62" spans="1:16" ht="25.5">
      <c r="A62" t="s">
        <v>48</v>
      </c>
      <c s="34" t="s">
        <v>97</v>
      </c>
      <c s="34" t="s">
        <v>1125</v>
      </c>
      <c s="35" t="s">
        <v>5</v>
      </c>
      <c s="6" t="s">
        <v>1126</v>
      </c>
      <c s="36" t="s">
        <v>678</v>
      </c>
      <c s="37">
        <v>9.96</v>
      </c>
      <c s="36">
        <v>0</v>
      </c>
      <c s="36">
        <f>ROUND(G62*H62,6)</f>
      </c>
      <c r="L62" s="38">
        <v>0</v>
      </c>
      <c s="32">
        <f>ROUND(ROUND(L62,2)*ROUND(G62,3),2)</f>
      </c>
      <c s="36" t="s">
        <v>205</v>
      </c>
      <c>
        <f>(M62*21)/100</f>
      </c>
      <c t="s">
        <v>27</v>
      </c>
    </row>
    <row r="63" spans="1:5" ht="12.75">
      <c r="A63" s="35" t="s">
        <v>55</v>
      </c>
      <c r="E63" s="39" t="s">
        <v>1127</v>
      </c>
    </row>
    <row r="64" spans="1:5" ht="12.75">
      <c r="A64" s="35" t="s">
        <v>56</v>
      </c>
      <c r="E64" s="40" t="s">
        <v>1128</v>
      </c>
    </row>
    <row r="65" spans="1:5" ht="153">
      <c r="A65" t="s">
        <v>57</v>
      </c>
      <c r="E65" s="39" t="s">
        <v>1124</v>
      </c>
    </row>
    <row r="66" spans="1:16" ht="25.5">
      <c r="A66" t="s">
        <v>48</v>
      </c>
      <c s="34" t="s">
        <v>101</v>
      </c>
      <c s="34" t="s">
        <v>1129</v>
      </c>
      <c s="35" t="s">
        <v>5</v>
      </c>
      <c s="6" t="s">
        <v>1130</v>
      </c>
      <c s="36" t="s">
        <v>678</v>
      </c>
      <c s="37">
        <v>1.2</v>
      </c>
      <c s="36">
        <v>0</v>
      </c>
      <c s="36">
        <f>ROUND(G66*H66,6)</f>
      </c>
      <c r="L66" s="38">
        <v>0</v>
      </c>
      <c s="32">
        <f>ROUND(ROUND(L66,2)*ROUND(G66,3),2)</f>
      </c>
      <c s="36" t="s">
        <v>205</v>
      </c>
      <c>
        <f>(M66*21)/100</f>
      </c>
      <c t="s">
        <v>27</v>
      </c>
    </row>
    <row r="67" spans="1:5" ht="12.75">
      <c r="A67" s="35" t="s">
        <v>55</v>
      </c>
      <c r="E67" s="39" t="s">
        <v>1131</v>
      </c>
    </row>
    <row r="68" spans="1:5" ht="12.75">
      <c r="A68" s="35" t="s">
        <v>56</v>
      </c>
      <c r="E68" s="40" t="s">
        <v>1132</v>
      </c>
    </row>
    <row r="69" spans="1:5" ht="153">
      <c r="A69" t="s">
        <v>57</v>
      </c>
      <c r="E69" s="39" t="s">
        <v>1124</v>
      </c>
    </row>
    <row r="70" spans="1:16" ht="25.5">
      <c r="A70" t="s">
        <v>48</v>
      </c>
      <c s="34" t="s">
        <v>105</v>
      </c>
      <c s="34" t="s">
        <v>1133</v>
      </c>
      <c s="35" t="s">
        <v>5</v>
      </c>
      <c s="6" t="s">
        <v>1134</v>
      </c>
      <c s="36" t="s">
        <v>678</v>
      </c>
      <c s="37">
        <v>0.9</v>
      </c>
      <c s="36">
        <v>0</v>
      </c>
      <c s="36">
        <f>ROUND(G70*H70,6)</f>
      </c>
      <c r="L70" s="38">
        <v>0</v>
      </c>
      <c s="32">
        <f>ROUND(ROUND(L70,2)*ROUND(G70,3),2)</f>
      </c>
      <c s="36" t="s">
        <v>385</v>
      </c>
      <c>
        <f>(M70*21)/100</f>
      </c>
      <c t="s">
        <v>27</v>
      </c>
    </row>
    <row r="71" spans="1:5" ht="12.75">
      <c r="A71" s="35" t="s">
        <v>55</v>
      </c>
      <c r="E71" s="39" t="s">
        <v>1135</v>
      </c>
    </row>
    <row r="72" spans="1:5" ht="12.75">
      <c r="A72" s="35" t="s">
        <v>56</v>
      </c>
      <c r="E72" s="40" t="s">
        <v>1136</v>
      </c>
    </row>
    <row r="73" spans="1:5" ht="153">
      <c r="A73" t="s">
        <v>57</v>
      </c>
      <c r="E73" s="39" t="s">
        <v>1124</v>
      </c>
    </row>
    <row r="74" spans="1:16" ht="12.75">
      <c r="A74" t="s">
        <v>48</v>
      </c>
      <c s="34" t="s">
        <v>109</v>
      </c>
      <c s="34" t="s">
        <v>1137</v>
      </c>
      <c s="35" t="s">
        <v>5</v>
      </c>
      <c s="6" t="s">
        <v>1138</v>
      </c>
      <c s="36" t="s">
        <v>678</v>
      </c>
      <c s="37">
        <v>1093.393</v>
      </c>
      <c s="36">
        <v>0</v>
      </c>
      <c s="36">
        <f>ROUND(G74*H74,6)</f>
      </c>
      <c r="L74" s="38">
        <v>0</v>
      </c>
      <c s="32">
        <f>ROUND(ROUND(L74,2)*ROUND(G74,3),2)</f>
      </c>
      <c s="36" t="s">
        <v>205</v>
      </c>
      <c>
        <f>(M74*21)/100</f>
      </c>
      <c t="s">
        <v>27</v>
      </c>
    </row>
    <row r="75" spans="1:5" ht="12.75">
      <c r="A75" s="35" t="s">
        <v>55</v>
      </c>
      <c r="E75" s="39" t="s">
        <v>1139</v>
      </c>
    </row>
    <row r="76" spans="1:5" ht="12.75">
      <c r="A76" s="35" t="s">
        <v>56</v>
      </c>
      <c r="E76" s="40" t="s">
        <v>1140</v>
      </c>
    </row>
    <row r="77" spans="1:5" ht="153">
      <c r="A77" t="s">
        <v>57</v>
      </c>
      <c r="E77" s="39" t="s">
        <v>1141</v>
      </c>
    </row>
    <row r="78" spans="1:16" ht="12.75">
      <c r="A78" t="s">
        <v>48</v>
      </c>
      <c s="34" t="s">
        <v>113</v>
      </c>
      <c s="34" t="s">
        <v>1142</v>
      </c>
      <c s="35" t="s">
        <v>5</v>
      </c>
      <c s="6" t="s">
        <v>1143</v>
      </c>
      <c s="36" t="s">
        <v>678</v>
      </c>
      <c s="37">
        <v>1656.982</v>
      </c>
      <c s="36">
        <v>0</v>
      </c>
      <c s="36">
        <f>ROUND(G78*H78,6)</f>
      </c>
      <c r="L78" s="38">
        <v>0</v>
      </c>
      <c s="32">
        <f>ROUND(ROUND(L78,2)*ROUND(G78,3),2)</f>
      </c>
      <c s="36" t="s">
        <v>205</v>
      </c>
      <c>
        <f>(M78*21)/100</f>
      </c>
      <c t="s">
        <v>27</v>
      </c>
    </row>
    <row r="79" spans="1:5" ht="12.75">
      <c r="A79" s="35" t="s">
        <v>55</v>
      </c>
      <c r="E79" s="39" t="s">
        <v>1144</v>
      </c>
    </row>
    <row r="80" spans="1:5" ht="12.75">
      <c r="A80" s="35" t="s">
        <v>56</v>
      </c>
      <c r="E80" s="40" t="s">
        <v>1145</v>
      </c>
    </row>
    <row r="81" spans="1:5" ht="51">
      <c r="A81" t="s">
        <v>57</v>
      </c>
      <c r="E81" s="39" t="s">
        <v>1146</v>
      </c>
    </row>
    <row r="82" spans="1:13" ht="12.75">
      <c r="A82" t="s">
        <v>46</v>
      </c>
      <c r="C82" s="31" t="s">
        <v>77</v>
      </c>
      <c r="E82" s="33" t="s">
        <v>1147</v>
      </c>
      <c r="J82" s="32">
        <f>0</f>
      </c>
      <c s="32">
        <f>0</f>
      </c>
      <c s="32">
        <f>0+L83+L87</f>
      </c>
      <c s="32">
        <f>0+M83+M87</f>
      </c>
    </row>
    <row r="83" spans="1:16" ht="25.5">
      <c r="A83" t="s">
        <v>48</v>
      </c>
      <c s="34" t="s">
        <v>117</v>
      </c>
      <c s="34" t="s">
        <v>1148</v>
      </c>
      <c s="35" t="s">
        <v>5</v>
      </c>
      <c s="6" t="s">
        <v>1149</v>
      </c>
      <c s="36" t="s">
        <v>678</v>
      </c>
      <c s="37">
        <v>99.81</v>
      </c>
      <c s="36">
        <v>0</v>
      </c>
      <c s="36">
        <f>ROUND(G83*H83,6)</f>
      </c>
      <c r="L83" s="38">
        <v>0</v>
      </c>
      <c s="32">
        <f>ROUND(ROUND(L83,2)*ROUND(G83,3),2)</f>
      </c>
      <c s="36" t="s">
        <v>205</v>
      </c>
      <c>
        <f>(M83*21)/100</f>
      </c>
      <c t="s">
        <v>27</v>
      </c>
    </row>
    <row r="84" spans="1:5" ht="12.75">
      <c r="A84" s="35" t="s">
        <v>55</v>
      </c>
      <c r="E84" s="39" t="s">
        <v>1150</v>
      </c>
    </row>
    <row r="85" spans="1:5" ht="12.75">
      <c r="A85" s="35" t="s">
        <v>56</v>
      </c>
      <c r="E85" s="40" t="s">
        <v>1151</v>
      </c>
    </row>
    <row r="86" spans="1:5" ht="191.25">
      <c r="A86" t="s">
        <v>57</v>
      </c>
      <c r="E86" s="39" t="s">
        <v>1152</v>
      </c>
    </row>
    <row r="87" spans="1:16" ht="25.5">
      <c r="A87" t="s">
        <v>48</v>
      </c>
      <c s="34" t="s">
        <v>121</v>
      </c>
      <c s="34" t="s">
        <v>1153</v>
      </c>
      <c s="35" t="s">
        <v>5</v>
      </c>
      <c s="6" t="s">
        <v>1154</v>
      </c>
      <c s="36" t="s">
        <v>678</v>
      </c>
      <c s="37">
        <v>99.81</v>
      </c>
      <c s="36">
        <v>0</v>
      </c>
      <c s="36">
        <f>ROUND(G87*H87,6)</f>
      </c>
      <c r="L87" s="38">
        <v>0</v>
      </c>
      <c s="32">
        <f>ROUND(ROUND(L87,2)*ROUND(G87,3),2)</f>
      </c>
      <c s="36" t="s">
        <v>205</v>
      </c>
      <c>
        <f>(M87*21)/100</f>
      </c>
      <c t="s">
        <v>27</v>
      </c>
    </row>
    <row r="88" spans="1:5" ht="12.75">
      <c r="A88" s="35" t="s">
        <v>55</v>
      </c>
      <c r="E88" s="39" t="s">
        <v>1155</v>
      </c>
    </row>
    <row r="89" spans="1:5" ht="12.75">
      <c r="A89" s="35" t="s">
        <v>56</v>
      </c>
      <c r="E89" s="40" t="s">
        <v>1151</v>
      </c>
    </row>
    <row r="90" spans="1:5" ht="191.25">
      <c r="A90" t="s">
        <v>57</v>
      </c>
      <c r="E90" s="39" t="s">
        <v>1152</v>
      </c>
    </row>
    <row r="91" spans="1:13" ht="12.75">
      <c r="A91" t="s">
        <v>46</v>
      </c>
      <c r="C91" s="31" t="s">
        <v>81</v>
      </c>
      <c r="E91" s="33" t="s">
        <v>1031</v>
      </c>
      <c r="J91" s="32">
        <f>0</f>
      </c>
      <c s="32">
        <f>0</f>
      </c>
      <c s="32">
        <f>0+L92+L96+L100</f>
      </c>
      <c s="32">
        <f>0+M92+M96+M100</f>
      </c>
    </row>
    <row r="92" spans="1:16" ht="12.75">
      <c r="A92" t="s">
        <v>48</v>
      </c>
      <c s="34" t="s">
        <v>125</v>
      </c>
      <c s="34" t="s">
        <v>1156</v>
      </c>
      <c s="35" t="s">
        <v>5</v>
      </c>
      <c s="6" t="s">
        <v>1157</v>
      </c>
      <c s="36" t="s">
        <v>218</v>
      </c>
      <c s="37">
        <v>59.6</v>
      </c>
      <c s="36">
        <v>0</v>
      </c>
      <c s="36">
        <f>ROUND(G92*H92,6)</f>
      </c>
      <c r="L92" s="38">
        <v>0</v>
      </c>
      <c s="32">
        <f>ROUND(ROUND(L92,2)*ROUND(G92,3),2)</f>
      </c>
      <c s="36" t="s">
        <v>205</v>
      </c>
      <c>
        <f>(M92*21)/100</f>
      </c>
      <c t="s">
        <v>27</v>
      </c>
    </row>
    <row r="93" spans="1:5" ht="12.75">
      <c r="A93" s="35" t="s">
        <v>55</v>
      </c>
      <c r="E93" s="39" t="s">
        <v>1158</v>
      </c>
    </row>
    <row r="94" spans="1:5" ht="12.75">
      <c r="A94" s="35" t="s">
        <v>56</v>
      </c>
      <c r="E94" s="40" t="s">
        <v>1159</v>
      </c>
    </row>
    <row r="95" spans="1:5" ht="76.5">
      <c r="A95" t="s">
        <v>57</v>
      </c>
      <c r="E95" s="39" t="s">
        <v>1160</v>
      </c>
    </row>
    <row r="96" spans="1:16" ht="12.75">
      <c r="A96" t="s">
        <v>48</v>
      </c>
      <c s="34" t="s">
        <v>129</v>
      </c>
      <c s="34" t="s">
        <v>1161</v>
      </c>
      <c s="35" t="s">
        <v>5</v>
      </c>
      <c s="6" t="s">
        <v>1162</v>
      </c>
      <c s="36" t="s">
        <v>218</v>
      </c>
      <c s="37">
        <v>1.5</v>
      </c>
      <c s="36">
        <v>0</v>
      </c>
      <c s="36">
        <f>ROUND(G96*H96,6)</f>
      </c>
      <c r="L96" s="38">
        <v>0</v>
      </c>
      <c s="32">
        <f>ROUND(ROUND(L96,2)*ROUND(G96,3),2)</f>
      </c>
      <c s="36" t="s">
        <v>205</v>
      </c>
      <c>
        <f>(M96*21)/100</f>
      </c>
      <c t="s">
        <v>27</v>
      </c>
    </row>
    <row r="97" spans="1:5" ht="12.75">
      <c r="A97" s="35" t="s">
        <v>55</v>
      </c>
      <c r="E97" s="39" t="s">
        <v>1163</v>
      </c>
    </row>
    <row r="98" spans="1:5" ht="12.75">
      <c r="A98" s="35" t="s">
        <v>56</v>
      </c>
      <c r="E98" s="40" t="s">
        <v>1164</v>
      </c>
    </row>
    <row r="99" spans="1:5" ht="267.75">
      <c r="A99" t="s">
        <v>57</v>
      </c>
      <c r="E99" s="39" t="s">
        <v>1035</v>
      </c>
    </row>
    <row r="100" spans="1:16" ht="25.5">
      <c r="A100" t="s">
        <v>48</v>
      </c>
      <c s="34" t="s">
        <v>133</v>
      </c>
      <c s="34" t="s">
        <v>1165</v>
      </c>
      <c s="35" t="s">
        <v>5</v>
      </c>
      <c s="6" t="s">
        <v>1166</v>
      </c>
      <c s="36" t="s">
        <v>218</v>
      </c>
      <c s="37">
        <v>0.25</v>
      </c>
      <c s="36">
        <v>0</v>
      </c>
      <c s="36">
        <f>ROUND(G100*H100,6)</f>
      </c>
      <c r="L100" s="38">
        <v>0</v>
      </c>
      <c s="32">
        <f>ROUND(ROUND(L100,2)*ROUND(G100,3),2)</f>
      </c>
      <c s="36" t="s">
        <v>918</v>
      </c>
      <c>
        <f>(M100*21)/100</f>
      </c>
      <c t="s">
        <v>27</v>
      </c>
    </row>
    <row r="101" spans="1:5" ht="12.75">
      <c r="A101" s="35" t="s">
        <v>55</v>
      </c>
      <c r="E101" s="39" t="s">
        <v>1167</v>
      </c>
    </row>
    <row r="102" spans="1:5" ht="12.75">
      <c r="A102" s="35" t="s">
        <v>56</v>
      </c>
      <c r="E102" s="40" t="s">
        <v>1168</v>
      </c>
    </row>
    <row r="103" spans="1:5" ht="25.5">
      <c r="A103" t="s">
        <v>57</v>
      </c>
      <c r="E103" s="39" t="s">
        <v>1169</v>
      </c>
    </row>
    <row r="104" spans="1:13" ht="12.75">
      <c r="A104" t="s">
        <v>46</v>
      </c>
      <c r="C104" s="31" t="s">
        <v>616</v>
      </c>
      <c r="E104" s="33" t="s">
        <v>1170</v>
      </c>
      <c r="J104" s="32">
        <f>0</f>
      </c>
      <c s="32">
        <f>0</f>
      </c>
      <c s="32">
        <f>0+L105+L109</f>
      </c>
      <c s="32">
        <f>0+M105+M109</f>
      </c>
    </row>
    <row r="105" spans="1:16" ht="12.75">
      <c r="A105" t="s">
        <v>48</v>
      </c>
      <c s="34" t="s">
        <v>137</v>
      </c>
      <c s="34" t="s">
        <v>1171</v>
      </c>
      <c s="35" t="s">
        <v>5</v>
      </c>
      <c s="6" t="s">
        <v>1172</v>
      </c>
      <c s="36" t="s">
        <v>218</v>
      </c>
      <c s="37">
        <v>17.255</v>
      </c>
      <c s="36">
        <v>0</v>
      </c>
      <c s="36">
        <f>ROUND(G105*H105,6)</f>
      </c>
      <c r="L105" s="38">
        <v>0</v>
      </c>
      <c s="32">
        <f>ROUND(ROUND(L105,2)*ROUND(G105,3),2)</f>
      </c>
      <c s="36" t="s">
        <v>205</v>
      </c>
      <c>
        <f>(M105*21)/100</f>
      </c>
      <c t="s">
        <v>27</v>
      </c>
    </row>
    <row r="106" spans="1:5" ht="12.75">
      <c r="A106" s="35" t="s">
        <v>55</v>
      </c>
      <c r="E106" s="39" t="s">
        <v>1173</v>
      </c>
    </row>
    <row r="107" spans="1:5" ht="12.75">
      <c r="A107" s="35" t="s">
        <v>56</v>
      </c>
      <c r="E107" s="40" t="s">
        <v>1174</v>
      </c>
    </row>
    <row r="108" spans="1:5" ht="63.75">
      <c r="A108" t="s">
        <v>57</v>
      </c>
      <c r="E108" s="39" t="s">
        <v>1175</v>
      </c>
    </row>
    <row r="109" spans="1:16" ht="12.75">
      <c r="A109" t="s">
        <v>48</v>
      </c>
      <c s="34" t="s">
        <v>141</v>
      </c>
      <c s="34" t="s">
        <v>1176</v>
      </c>
      <c s="35" t="s">
        <v>5</v>
      </c>
      <c s="6" t="s">
        <v>1177</v>
      </c>
      <c s="36" t="s">
        <v>218</v>
      </c>
      <c s="37">
        <v>17.1</v>
      </c>
      <c s="36">
        <v>0</v>
      </c>
      <c s="36">
        <f>ROUND(G109*H109,6)</f>
      </c>
      <c r="L109" s="38">
        <v>0</v>
      </c>
      <c s="32">
        <f>ROUND(ROUND(L109,2)*ROUND(G109,3),2)</f>
      </c>
      <c s="36" t="s">
        <v>205</v>
      </c>
      <c>
        <f>(M109*21)/100</f>
      </c>
      <c t="s">
        <v>27</v>
      </c>
    </row>
    <row r="110" spans="1:5" ht="12.75">
      <c r="A110" s="35" t="s">
        <v>55</v>
      </c>
      <c r="E110" s="39" t="s">
        <v>1178</v>
      </c>
    </row>
    <row r="111" spans="1:5" ht="12.75">
      <c r="A111" s="35" t="s">
        <v>56</v>
      </c>
      <c r="E111" s="40" t="s">
        <v>1179</v>
      </c>
    </row>
    <row r="112" spans="1:5" ht="51">
      <c r="A112" t="s">
        <v>57</v>
      </c>
      <c r="E112" s="39" t="s">
        <v>1180</v>
      </c>
    </row>
    <row r="113" spans="1:13" ht="12.75">
      <c r="A113" t="s">
        <v>46</v>
      </c>
      <c r="C113" s="31" t="s">
        <v>620</v>
      </c>
      <c r="E113" s="33" t="s">
        <v>1181</v>
      </c>
      <c r="J113" s="32">
        <f>0</f>
      </c>
      <c s="32">
        <f>0</f>
      </c>
      <c s="32">
        <f>0+L114+L118+L122+L126+L130+L134+L138+L142+L146</f>
      </c>
      <c s="32">
        <f>0+M114+M118+M122+M126+M130+M134+M138+M142+M146</f>
      </c>
    </row>
    <row r="114" spans="1:16" ht="12.75">
      <c r="A114" t="s">
        <v>48</v>
      </c>
      <c s="34" t="s">
        <v>145</v>
      </c>
      <c s="34" t="s">
        <v>1182</v>
      </c>
      <c s="35" t="s">
        <v>5</v>
      </c>
      <c s="6" t="s">
        <v>1183</v>
      </c>
      <c s="36" t="s">
        <v>218</v>
      </c>
      <c s="37">
        <v>226</v>
      </c>
      <c s="36">
        <v>0</v>
      </c>
      <c s="36">
        <f>ROUND(G114*H114,6)</f>
      </c>
      <c r="L114" s="38">
        <v>0</v>
      </c>
      <c s="32">
        <f>ROUND(ROUND(L114,2)*ROUND(G114,3),2)</f>
      </c>
      <c s="36" t="s">
        <v>205</v>
      </c>
      <c>
        <f>(M114*21)/100</f>
      </c>
      <c t="s">
        <v>27</v>
      </c>
    </row>
    <row r="115" spans="1:5" ht="12.75">
      <c r="A115" s="35" t="s">
        <v>55</v>
      </c>
      <c r="E115" s="39" t="s">
        <v>1184</v>
      </c>
    </row>
    <row r="116" spans="1:5" ht="12.75">
      <c r="A116" s="35" t="s">
        <v>56</v>
      </c>
      <c r="E116" s="40" t="s">
        <v>1185</v>
      </c>
    </row>
    <row r="117" spans="1:5" ht="229.5">
      <c r="A117" t="s">
        <v>57</v>
      </c>
      <c r="E117" s="39" t="s">
        <v>1186</v>
      </c>
    </row>
    <row r="118" spans="1:16" ht="12.75">
      <c r="A118" t="s">
        <v>48</v>
      </c>
      <c s="34" t="s">
        <v>149</v>
      </c>
      <c s="34" t="s">
        <v>1187</v>
      </c>
      <c s="35" t="s">
        <v>5</v>
      </c>
      <c s="6" t="s">
        <v>1188</v>
      </c>
      <c s="36" t="s">
        <v>218</v>
      </c>
      <c s="37">
        <v>10</v>
      </c>
      <c s="36">
        <v>0</v>
      </c>
      <c s="36">
        <f>ROUND(G118*H118,6)</f>
      </c>
      <c r="L118" s="38">
        <v>0</v>
      </c>
      <c s="32">
        <f>ROUND(ROUND(L118,2)*ROUND(G118,3),2)</f>
      </c>
      <c s="36" t="s">
        <v>385</v>
      </c>
      <c>
        <f>(M118*21)/100</f>
      </c>
      <c t="s">
        <v>27</v>
      </c>
    </row>
    <row r="119" spans="1:5" ht="12.75">
      <c r="A119" s="35" t="s">
        <v>55</v>
      </c>
      <c r="E119" s="39" t="s">
        <v>1189</v>
      </c>
    </row>
    <row r="120" spans="1:5" ht="12.75">
      <c r="A120" s="35" t="s">
        <v>56</v>
      </c>
      <c r="E120" s="40" t="s">
        <v>89</v>
      </c>
    </row>
    <row r="121" spans="1:5" ht="229.5">
      <c r="A121" t="s">
        <v>57</v>
      </c>
      <c r="E121" s="39" t="s">
        <v>1186</v>
      </c>
    </row>
    <row r="122" spans="1:16" ht="12.75">
      <c r="A122" t="s">
        <v>48</v>
      </c>
      <c s="34" t="s">
        <v>259</v>
      </c>
      <c s="34" t="s">
        <v>1190</v>
      </c>
      <c s="35" t="s">
        <v>5</v>
      </c>
      <c s="6" t="s">
        <v>1191</v>
      </c>
      <c s="36" t="s">
        <v>218</v>
      </c>
      <c s="37">
        <v>1.53</v>
      </c>
      <c s="36">
        <v>0</v>
      </c>
      <c s="36">
        <f>ROUND(G122*H122,6)</f>
      </c>
      <c r="L122" s="38">
        <v>0</v>
      </c>
      <c s="32">
        <f>ROUND(ROUND(L122,2)*ROUND(G122,3),2)</f>
      </c>
      <c s="36" t="s">
        <v>385</v>
      </c>
      <c>
        <f>(M122*21)/100</f>
      </c>
      <c t="s">
        <v>27</v>
      </c>
    </row>
    <row r="123" spans="1:5" ht="12.75">
      <c r="A123" s="35" t="s">
        <v>55</v>
      </c>
      <c r="E123" s="39" t="s">
        <v>1192</v>
      </c>
    </row>
    <row r="124" spans="1:5" ht="12.75">
      <c r="A124" s="35" t="s">
        <v>56</v>
      </c>
      <c r="E124" s="40" t="s">
        <v>1193</v>
      </c>
    </row>
    <row r="125" spans="1:5" ht="229.5">
      <c r="A125" t="s">
        <v>57</v>
      </c>
      <c r="E125" s="39" t="s">
        <v>1194</v>
      </c>
    </row>
    <row r="126" spans="1:16" ht="25.5">
      <c r="A126" t="s">
        <v>48</v>
      </c>
      <c s="34" t="s">
        <v>262</v>
      </c>
      <c s="34" t="s">
        <v>1195</v>
      </c>
      <c s="35" t="s">
        <v>5</v>
      </c>
      <c s="6" t="s">
        <v>1196</v>
      </c>
      <c s="36" t="s">
        <v>218</v>
      </c>
      <c s="37">
        <v>2</v>
      </c>
      <c s="36">
        <v>0</v>
      </c>
      <c s="36">
        <f>ROUND(G126*H126,6)</f>
      </c>
      <c r="L126" s="38">
        <v>0</v>
      </c>
      <c s="32">
        <f>ROUND(ROUND(L126,2)*ROUND(G126,3),2)</f>
      </c>
      <c s="36" t="s">
        <v>385</v>
      </c>
      <c>
        <f>(M126*21)/100</f>
      </c>
      <c t="s">
        <v>27</v>
      </c>
    </row>
    <row r="127" spans="1:5" ht="12.75">
      <c r="A127" s="35" t="s">
        <v>55</v>
      </c>
      <c r="E127" s="39" t="s">
        <v>1197</v>
      </c>
    </row>
    <row r="128" spans="1:5" ht="12.75">
      <c r="A128" s="35" t="s">
        <v>56</v>
      </c>
      <c r="E128" s="40" t="s">
        <v>5</v>
      </c>
    </row>
    <row r="129" spans="1:5" ht="229.5">
      <c r="A129" t="s">
        <v>57</v>
      </c>
      <c r="E129" s="39" t="s">
        <v>1194</v>
      </c>
    </row>
    <row r="130" spans="1:16" ht="25.5">
      <c r="A130" t="s">
        <v>48</v>
      </c>
      <c s="34" t="s">
        <v>266</v>
      </c>
      <c s="34" t="s">
        <v>1198</v>
      </c>
      <c s="35" t="s">
        <v>5</v>
      </c>
      <c s="6" t="s">
        <v>1199</v>
      </c>
      <c s="36" t="s">
        <v>218</v>
      </c>
      <c s="37">
        <v>14</v>
      </c>
      <c s="36">
        <v>0</v>
      </c>
      <c s="36">
        <f>ROUND(G130*H130,6)</f>
      </c>
      <c r="L130" s="38">
        <v>0</v>
      </c>
      <c s="32">
        <f>ROUND(ROUND(L130,2)*ROUND(G130,3),2)</f>
      </c>
      <c s="36" t="s">
        <v>385</v>
      </c>
      <c>
        <f>(M130*21)/100</f>
      </c>
      <c t="s">
        <v>27</v>
      </c>
    </row>
    <row r="131" spans="1:5" ht="12.75">
      <c r="A131" s="35" t="s">
        <v>55</v>
      </c>
      <c r="E131" s="39" t="s">
        <v>1200</v>
      </c>
    </row>
    <row r="132" spans="1:5" ht="12.75">
      <c r="A132" s="35" t="s">
        <v>56</v>
      </c>
      <c r="E132" s="40" t="s">
        <v>105</v>
      </c>
    </row>
    <row r="133" spans="1:5" ht="229.5">
      <c r="A133" t="s">
        <v>57</v>
      </c>
      <c r="E133" s="39" t="s">
        <v>1194</v>
      </c>
    </row>
    <row r="134" spans="1:16" ht="12.75">
      <c r="A134" t="s">
        <v>48</v>
      </c>
      <c s="34" t="s">
        <v>270</v>
      </c>
      <c s="34" t="s">
        <v>1201</v>
      </c>
      <c s="35" t="s">
        <v>5</v>
      </c>
      <c s="6" t="s">
        <v>1202</v>
      </c>
      <c s="36" t="s">
        <v>1203</v>
      </c>
      <c s="37">
        <v>212.206</v>
      </c>
      <c s="36">
        <v>0</v>
      </c>
      <c s="36">
        <f>ROUND(G134*H134,6)</f>
      </c>
      <c r="L134" s="38">
        <v>0</v>
      </c>
      <c s="32">
        <f>ROUND(ROUND(L134,2)*ROUND(G134,3),2)</f>
      </c>
      <c s="36" t="s">
        <v>205</v>
      </c>
      <c>
        <f>(M134*21)/100</f>
      </c>
      <c t="s">
        <v>27</v>
      </c>
    </row>
    <row r="135" spans="1:5" ht="12.75">
      <c r="A135" s="35" t="s">
        <v>55</v>
      </c>
      <c r="E135" s="39" t="s">
        <v>1204</v>
      </c>
    </row>
    <row r="136" spans="1:5" ht="12.75">
      <c r="A136" s="35" t="s">
        <v>56</v>
      </c>
      <c r="E136" s="40" t="s">
        <v>1205</v>
      </c>
    </row>
    <row r="137" spans="1:5" ht="357">
      <c r="A137" t="s">
        <v>57</v>
      </c>
      <c r="E137" s="39" t="s">
        <v>1206</v>
      </c>
    </row>
    <row r="138" spans="1:16" ht="25.5">
      <c r="A138" t="s">
        <v>48</v>
      </c>
      <c s="34" t="s">
        <v>275</v>
      </c>
      <c s="34" t="s">
        <v>1207</v>
      </c>
      <c s="35" t="s">
        <v>5</v>
      </c>
      <c s="6" t="s">
        <v>1208</v>
      </c>
      <c s="36" t="s">
        <v>218</v>
      </c>
      <c s="37">
        <v>246</v>
      </c>
      <c s="36">
        <v>0</v>
      </c>
      <c s="36">
        <f>ROUND(G138*H138,6)</f>
      </c>
      <c r="L138" s="38">
        <v>0</v>
      </c>
      <c s="32">
        <f>ROUND(ROUND(L138,2)*ROUND(G138,3),2)</f>
      </c>
      <c s="36" t="s">
        <v>205</v>
      </c>
      <c>
        <f>(M138*21)/100</f>
      </c>
      <c t="s">
        <v>27</v>
      </c>
    </row>
    <row r="139" spans="1:5" ht="12.75">
      <c r="A139" s="35" t="s">
        <v>55</v>
      </c>
      <c r="E139" s="39" t="s">
        <v>1209</v>
      </c>
    </row>
    <row r="140" spans="1:5" ht="12.75">
      <c r="A140" s="35" t="s">
        <v>56</v>
      </c>
      <c r="E140" s="40" t="s">
        <v>1210</v>
      </c>
    </row>
    <row r="141" spans="1:5" ht="89.25">
      <c r="A141" t="s">
        <v>57</v>
      </c>
      <c r="E141" s="39" t="s">
        <v>1211</v>
      </c>
    </row>
    <row r="142" spans="1:16" ht="12.75">
      <c r="A142" t="s">
        <v>48</v>
      </c>
      <c s="34" t="s">
        <v>279</v>
      </c>
      <c s="34" t="s">
        <v>1212</v>
      </c>
      <c s="35" t="s">
        <v>5</v>
      </c>
      <c s="6" t="s">
        <v>1213</v>
      </c>
      <c s="36" t="s">
        <v>984</v>
      </c>
      <c s="37">
        <v>4</v>
      </c>
      <c s="36">
        <v>0</v>
      </c>
      <c s="36">
        <f>ROUND(G142*H142,6)</f>
      </c>
      <c r="L142" s="38">
        <v>0</v>
      </c>
      <c s="32">
        <f>ROUND(ROUND(L142,2)*ROUND(G142,3),2)</f>
      </c>
      <c s="36" t="s">
        <v>918</v>
      </c>
      <c>
        <f>(M142*21)/100</f>
      </c>
      <c t="s">
        <v>27</v>
      </c>
    </row>
    <row r="143" spans="1:5" ht="12.75">
      <c r="A143" s="35" t="s">
        <v>55</v>
      </c>
      <c r="E143" s="39" t="s">
        <v>1214</v>
      </c>
    </row>
    <row r="144" spans="1:5" ht="12.75">
      <c r="A144" s="35" t="s">
        <v>56</v>
      </c>
      <c r="E144" s="40" t="s">
        <v>5</v>
      </c>
    </row>
    <row r="145" spans="1:5" ht="38.25">
      <c r="A145" t="s">
        <v>57</v>
      </c>
      <c r="E145" s="39" t="s">
        <v>1215</v>
      </c>
    </row>
    <row r="146" spans="1:16" ht="12.75">
      <c r="A146" t="s">
        <v>48</v>
      </c>
      <c s="34" t="s">
        <v>282</v>
      </c>
      <c s="34" t="s">
        <v>1212</v>
      </c>
      <c s="35" t="s">
        <v>49</v>
      </c>
      <c s="6" t="s">
        <v>1216</v>
      </c>
      <c s="36" t="s">
        <v>984</v>
      </c>
      <c s="37">
        <v>4</v>
      </c>
      <c s="36">
        <v>0</v>
      </c>
      <c s="36">
        <f>ROUND(G146*H146,6)</f>
      </c>
      <c r="L146" s="38">
        <v>0</v>
      </c>
      <c s="32">
        <f>ROUND(ROUND(L146,2)*ROUND(G146,3),2)</f>
      </c>
      <c s="36" t="s">
        <v>918</v>
      </c>
      <c>
        <f>(M146*21)/100</f>
      </c>
      <c t="s">
        <v>27</v>
      </c>
    </row>
    <row r="147" spans="1:5" ht="12.75">
      <c r="A147" s="35" t="s">
        <v>55</v>
      </c>
      <c r="E147" s="39" t="s">
        <v>1217</v>
      </c>
    </row>
    <row r="148" spans="1:5" ht="12.75">
      <c r="A148" s="35" t="s">
        <v>56</v>
      </c>
      <c r="E148" s="40" t="s">
        <v>5</v>
      </c>
    </row>
    <row r="149" spans="1:5" ht="38.25">
      <c r="A149" t="s">
        <v>57</v>
      </c>
      <c r="E149" s="39" t="s">
        <v>1215</v>
      </c>
    </row>
    <row r="150" spans="1:13" ht="12.75">
      <c r="A150" t="s">
        <v>46</v>
      </c>
      <c r="C150" s="31" t="s">
        <v>736</v>
      </c>
      <c r="E150" s="33" t="s">
        <v>1218</v>
      </c>
      <c r="J150" s="32">
        <f>0</f>
      </c>
      <c s="32">
        <f>0</f>
      </c>
      <c s="32">
        <f>0+L151+L155</f>
      </c>
      <c s="32">
        <f>0+M151+M155</f>
      </c>
    </row>
    <row r="151" spans="1:16" ht="12.75">
      <c r="A151" t="s">
        <v>48</v>
      </c>
      <c s="34" t="s">
        <v>285</v>
      </c>
      <c s="34" t="s">
        <v>1219</v>
      </c>
      <c s="35" t="s">
        <v>5</v>
      </c>
      <c s="6" t="s">
        <v>1220</v>
      </c>
      <c s="36" t="s">
        <v>218</v>
      </c>
      <c s="37">
        <v>365.5</v>
      </c>
      <c s="36">
        <v>0</v>
      </c>
      <c s="36">
        <f>ROUND(G151*H151,6)</f>
      </c>
      <c r="L151" s="38">
        <v>0</v>
      </c>
      <c s="32">
        <f>ROUND(ROUND(L151,2)*ROUND(G151,3),2)</f>
      </c>
      <c s="36" t="s">
        <v>205</v>
      </c>
      <c>
        <f>(M151*21)/100</f>
      </c>
      <c t="s">
        <v>27</v>
      </c>
    </row>
    <row r="152" spans="1:5" ht="12.75">
      <c r="A152" s="35" t="s">
        <v>55</v>
      </c>
      <c r="E152" s="39" t="s">
        <v>1221</v>
      </c>
    </row>
    <row r="153" spans="1:5" ht="12.75">
      <c r="A153" s="35" t="s">
        <v>56</v>
      </c>
      <c r="E153" s="40" t="s">
        <v>1222</v>
      </c>
    </row>
    <row r="154" spans="1:5" ht="178.5">
      <c r="A154" t="s">
        <v>57</v>
      </c>
      <c r="E154" s="39" t="s">
        <v>1223</v>
      </c>
    </row>
    <row r="155" spans="1:16" ht="12.75">
      <c r="A155" t="s">
        <v>48</v>
      </c>
      <c s="34" t="s">
        <v>288</v>
      </c>
      <c s="34" t="s">
        <v>1224</v>
      </c>
      <c s="35" t="s">
        <v>5</v>
      </c>
      <c s="6" t="s">
        <v>1225</v>
      </c>
      <c s="36" t="s">
        <v>204</v>
      </c>
      <c s="37">
        <v>37.6</v>
      </c>
      <c s="36">
        <v>0</v>
      </c>
      <c s="36">
        <f>ROUND(G155*H155,6)</f>
      </c>
      <c r="L155" s="38">
        <v>0</v>
      </c>
      <c s="32">
        <f>ROUND(ROUND(L155,2)*ROUND(G155,3),2)</f>
      </c>
      <c s="36" t="s">
        <v>205</v>
      </c>
      <c>
        <f>(M155*21)/100</f>
      </c>
      <c t="s">
        <v>27</v>
      </c>
    </row>
    <row r="156" spans="1:5" ht="12.75">
      <c r="A156" s="35" t="s">
        <v>55</v>
      </c>
      <c r="E156" s="39" t="s">
        <v>1226</v>
      </c>
    </row>
    <row r="157" spans="1:5" ht="12.75">
      <c r="A157" s="35" t="s">
        <v>56</v>
      </c>
      <c r="E157" s="40" t="s">
        <v>1227</v>
      </c>
    </row>
    <row r="158" spans="1:5" ht="25.5">
      <c r="A158" t="s">
        <v>57</v>
      </c>
      <c r="E158" s="39" t="s">
        <v>1228</v>
      </c>
    </row>
    <row r="159" spans="1:13" ht="12.75">
      <c r="A159" t="s">
        <v>46</v>
      </c>
      <c r="C159" s="31" t="s">
        <v>47</v>
      </c>
      <c r="E159" s="33" t="s">
        <v>17</v>
      </c>
      <c r="J159" s="32">
        <f>0</f>
      </c>
      <c s="32">
        <f>0</f>
      </c>
      <c s="32">
        <f>0+L160+L164+L168</f>
      </c>
      <c s="32">
        <f>0+M160+M164+M168</f>
      </c>
    </row>
    <row r="160" spans="1:16" ht="25.5">
      <c r="A160" t="s">
        <v>48</v>
      </c>
      <c s="34" t="s">
        <v>292</v>
      </c>
      <c s="34" t="s">
        <v>50</v>
      </c>
      <c s="35" t="s">
        <v>51</v>
      </c>
      <c s="6" t="s">
        <v>52</v>
      </c>
      <c s="36" t="s">
        <v>53</v>
      </c>
      <c s="37">
        <v>838.008</v>
      </c>
      <c s="36">
        <v>0</v>
      </c>
      <c s="36">
        <f>ROUND(G160*H160,6)</f>
      </c>
      <c r="L160" s="38">
        <v>0</v>
      </c>
      <c s="32">
        <f>ROUND(ROUND(L160,2)*ROUND(G160,3),2)</f>
      </c>
      <c s="36" t="s">
        <v>54</v>
      </c>
      <c>
        <f>(M160*21)/100</f>
      </c>
      <c t="s">
        <v>27</v>
      </c>
    </row>
    <row r="161" spans="1:5" ht="25.5">
      <c r="A161" s="35" t="s">
        <v>55</v>
      </c>
      <c r="E161" s="39" t="s">
        <v>351</v>
      </c>
    </row>
    <row r="162" spans="1:5" ht="12.75">
      <c r="A162" s="35" t="s">
        <v>56</v>
      </c>
      <c r="E162" s="40" t="s">
        <v>1229</v>
      </c>
    </row>
    <row r="163" spans="1:5" ht="102">
      <c r="A163" t="s">
        <v>57</v>
      </c>
      <c r="E163" s="39" t="s">
        <v>58</v>
      </c>
    </row>
    <row r="164" spans="1:16" ht="25.5">
      <c r="A164" t="s">
        <v>48</v>
      </c>
      <c s="34" t="s">
        <v>295</v>
      </c>
      <c s="34" t="s">
        <v>66</v>
      </c>
      <c s="35" t="s">
        <v>67</v>
      </c>
      <c s="6" t="s">
        <v>68</v>
      </c>
      <c s="36" t="s">
        <v>53</v>
      </c>
      <c s="37">
        <v>968.554</v>
      </c>
      <c s="36">
        <v>0</v>
      </c>
      <c s="36">
        <f>ROUND(G164*H164,6)</f>
      </c>
      <c r="L164" s="38">
        <v>0</v>
      </c>
      <c s="32">
        <f>ROUND(ROUND(L164,2)*ROUND(G164,3),2)</f>
      </c>
      <c s="36" t="s">
        <v>54</v>
      </c>
      <c>
        <f>(M164*21)/100</f>
      </c>
      <c t="s">
        <v>27</v>
      </c>
    </row>
    <row r="165" spans="1:5" ht="25.5">
      <c r="A165" s="35" t="s">
        <v>55</v>
      </c>
      <c r="E165" s="39" t="s">
        <v>351</v>
      </c>
    </row>
    <row r="166" spans="1:5" ht="12.75">
      <c r="A166" s="35" t="s">
        <v>56</v>
      </c>
      <c r="E166" s="40" t="s">
        <v>1230</v>
      </c>
    </row>
    <row r="167" spans="1:5" ht="102">
      <c r="A167" t="s">
        <v>57</v>
      </c>
      <c r="E167" s="39" t="s">
        <v>58</v>
      </c>
    </row>
    <row r="168" spans="1:16" ht="25.5">
      <c r="A168" t="s">
        <v>48</v>
      </c>
      <c s="34" t="s">
        <v>298</v>
      </c>
      <c s="34" t="s">
        <v>126</v>
      </c>
      <c s="35" t="s">
        <v>127</v>
      </c>
      <c s="6" t="s">
        <v>128</v>
      </c>
      <c s="36" t="s">
        <v>53</v>
      </c>
      <c s="37">
        <v>504.267</v>
      </c>
      <c s="36">
        <v>0</v>
      </c>
      <c s="36">
        <f>ROUND(G168*H168,6)</f>
      </c>
      <c r="L168" s="38">
        <v>0</v>
      </c>
      <c s="32">
        <f>ROUND(ROUND(L168,2)*ROUND(G168,3),2)</f>
      </c>
      <c s="36" t="s">
        <v>54</v>
      </c>
      <c>
        <f>(M168*21)/100</f>
      </c>
      <c t="s">
        <v>27</v>
      </c>
    </row>
    <row r="169" spans="1:5" ht="25.5">
      <c r="A169" s="35" t="s">
        <v>55</v>
      </c>
      <c r="E169" s="39" t="s">
        <v>351</v>
      </c>
    </row>
    <row r="170" spans="1:5" ht="12.75">
      <c r="A170" s="35" t="s">
        <v>56</v>
      </c>
      <c r="E170" s="40" t="s">
        <v>1231</v>
      </c>
    </row>
    <row r="171" spans="1:5" ht="102">
      <c r="A171" t="s">
        <v>57</v>
      </c>
      <c r="E171"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3.xml><?xml version="1.0" encoding="utf-8"?>
<worksheet xmlns="http://schemas.openxmlformats.org/spreadsheetml/2006/main" xmlns:r="http://schemas.openxmlformats.org/officeDocument/2006/relationships">
  <dimension ref="A1:T17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1062</v>
      </c>
      <c s="41">
        <f>Rekapitulace!C26</f>
      </c>
      <c s="20" t="s">
        <v>0</v>
      </c>
      <c t="s">
        <v>23</v>
      </c>
      <c t="s">
        <v>27</v>
      </c>
    </row>
    <row r="4" spans="1:16" ht="32" customHeight="1">
      <c r="A4" s="24" t="s">
        <v>20</v>
      </c>
      <c s="25" t="s">
        <v>28</v>
      </c>
      <c s="27" t="s">
        <v>1062</v>
      </c>
      <c r="E4" s="26" t="s">
        <v>1063</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COUNTIFS(L8:L175,"=0",A8:A175,"P")+COUNTIFS(L8:L175,"",A8:A175,"P")+SUM(Q8:Q175)</f>
      </c>
    </row>
    <row r="8" spans="1:13" ht="12.75">
      <c r="A8" t="s">
        <v>44</v>
      </c>
      <c r="C8" s="28" t="s">
        <v>1234</v>
      </c>
      <c r="E8" s="30" t="s">
        <v>1233</v>
      </c>
      <c r="J8" s="29">
        <f>0+J9+J38+J47+J56+J69+J94+J103+J124+J161+J166</f>
      </c>
      <c s="29">
        <f>0+K9+K38+K47+K56+K69+K94+K103+K124+K161+K166</f>
      </c>
      <c s="29">
        <f>0+L9+L38+L47+L56+L69+L94+L103+L124+L161+L166</f>
      </c>
      <c s="29">
        <f>0+M9+M38+M47+M56+M69+M94+M103+M124+M161+M166</f>
      </c>
    </row>
    <row r="9" spans="1:13" ht="12.75">
      <c r="A9" t="s">
        <v>46</v>
      </c>
      <c r="C9" s="31" t="s">
        <v>49</v>
      </c>
      <c r="E9" s="33" t="s">
        <v>195</v>
      </c>
      <c r="J9" s="32">
        <f>0</f>
      </c>
      <c s="32">
        <f>0</f>
      </c>
      <c s="32">
        <f>0+L10+L14+L18+L22+L26+L30+L34</f>
      </c>
      <c s="32">
        <f>0+M10+M14+M18+M22+M26+M30+M34</f>
      </c>
    </row>
    <row r="10" spans="1:16" ht="12.75">
      <c r="A10" t="s">
        <v>48</v>
      </c>
      <c s="34" t="s">
        <v>49</v>
      </c>
      <c s="34" t="s">
        <v>1067</v>
      </c>
      <c s="35" t="s">
        <v>5</v>
      </c>
      <c s="6" t="s">
        <v>1068</v>
      </c>
      <c s="36" t="s">
        <v>204</v>
      </c>
      <c s="37">
        <v>262.685</v>
      </c>
      <c s="36">
        <v>0</v>
      </c>
      <c s="36">
        <f>ROUND(G10*H10,6)</f>
      </c>
      <c r="L10" s="38">
        <v>0</v>
      </c>
      <c s="32">
        <f>ROUND(ROUND(L10,2)*ROUND(G10,3),2)</f>
      </c>
      <c s="36" t="s">
        <v>918</v>
      </c>
      <c>
        <f>(M10*21)/100</f>
      </c>
      <c t="s">
        <v>27</v>
      </c>
    </row>
    <row r="11" spans="1:5" ht="12.75">
      <c r="A11" s="35" t="s">
        <v>55</v>
      </c>
      <c r="E11" s="39" t="s">
        <v>1069</v>
      </c>
    </row>
    <row r="12" spans="1:5" ht="12.75">
      <c r="A12" s="35" t="s">
        <v>56</v>
      </c>
      <c r="E12" s="40" t="s">
        <v>1235</v>
      </c>
    </row>
    <row r="13" spans="1:5" ht="63.75">
      <c r="A13" t="s">
        <v>57</v>
      </c>
      <c r="E13" s="39" t="s">
        <v>1071</v>
      </c>
    </row>
    <row r="14" spans="1:16" ht="12.75">
      <c r="A14" t="s">
        <v>48</v>
      </c>
      <c s="34" t="s">
        <v>27</v>
      </c>
      <c s="34" t="s">
        <v>1072</v>
      </c>
      <c s="35" t="s">
        <v>5</v>
      </c>
      <c s="6" t="s">
        <v>1073</v>
      </c>
      <c s="36" t="s">
        <v>204</v>
      </c>
      <c s="37">
        <v>131.242</v>
      </c>
      <c s="36">
        <v>0</v>
      </c>
      <c s="36">
        <f>ROUND(G14*H14,6)</f>
      </c>
      <c r="L14" s="38">
        <v>0</v>
      </c>
      <c s="32">
        <f>ROUND(ROUND(L14,2)*ROUND(G14,3),2)</f>
      </c>
      <c s="36" t="s">
        <v>918</v>
      </c>
      <c>
        <f>(M14*21)/100</f>
      </c>
      <c t="s">
        <v>27</v>
      </c>
    </row>
    <row r="15" spans="1:5" ht="12.75">
      <c r="A15" s="35" t="s">
        <v>55</v>
      </c>
      <c r="E15" s="39" t="s">
        <v>1236</v>
      </c>
    </row>
    <row r="16" spans="1:5" ht="12.75">
      <c r="A16" s="35" t="s">
        <v>56</v>
      </c>
      <c r="E16" s="40" t="s">
        <v>1237</v>
      </c>
    </row>
    <row r="17" spans="1:5" ht="63.75">
      <c r="A17" t="s">
        <v>57</v>
      </c>
      <c r="E17" s="39" t="s">
        <v>1071</v>
      </c>
    </row>
    <row r="18" spans="1:16" ht="25.5">
      <c r="A18" t="s">
        <v>48</v>
      </c>
      <c s="34" t="s">
        <v>26</v>
      </c>
      <c s="34" t="s">
        <v>1076</v>
      </c>
      <c s="35" t="s">
        <v>5</v>
      </c>
      <c s="6" t="s">
        <v>1077</v>
      </c>
      <c s="36" t="s">
        <v>204</v>
      </c>
      <c s="37">
        <v>525.37</v>
      </c>
      <c s="36">
        <v>0</v>
      </c>
      <c s="36">
        <f>ROUND(G18*H18,6)</f>
      </c>
      <c r="L18" s="38">
        <v>0</v>
      </c>
      <c s="32">
        <f>ROUND(ROUND(L18,2)*ROUND(G18,3),2)</f>
      </c>
      <c s="36" t="s">
        <v>918</v>
      </c>
      <c>
        <f>(M18*21)/100</f>
      </c>
      <c t="s">
        <v>27</v>
      </c>
    </row>
    <row r="19" spans="1:5" ht="12.75">
      <c r="A19" s="35" t="s">
        <v>55</v>
      </c>
      <c r="E19" s="39" t="s">
        <v>1078</v>
      </c>
    </row>
    <row r="20" spans="1:5" ht="12.75">
      <c r="A20" s="35" t="s">
        <v>56</v>
      </c>
      <c r="E20" s="40" t="s">
        <v>1238</v>
      </c>
    </row>
    <row r="21" spans="1:5" ht="63.75">
      <c r="A21" t="s">
        <v>57</v>
      </c>
      <c r="E21" s="39" t="s">
        <v>1071</v>
      </c>
    </row>
    <row r="22" spans="1:16" ht="12.75">
      <c r="A22" t="s">
        <v>48</v>
      </c>
      <c s="34" t="s">
        <v>65</v>
      </c>
      <c s="34" t="s">
        <v>1080</v>
      </c>
      <c s="35" t="s">
        <v>5</v>
      </c>
      <c s="6" t="s">
        <v>1081</v>
      </c>
      <c s="36" t="s">
        <v>204</v>
      </c>
      <c s="37">
        <v>1013.2</v>
      </c>
      <c s="36">
        <v>0</v>
      </c>
      <c s="36">
        <f>ROUND(G22*H22,6)</f>
      </c>
      <c r="L22" s="38">
        <v>0</v>
      </c>
      <c s="32">
        <f>ROUND(ROUND(L22,2)*ROUND(G22,3),2)</f>
      </c>
      <c s="36" t="s">
        <v>918</v>
      </c>
      <c>
        <f>(M22*21)/100</f>
      </c>
      <c t="s">
        <v>27</v>
      </c>
    </row>
    <row r="23" spans="1:5" ht="12.75">
      <c r="A23" s="35" t="s">
        <v>55</v>
      </c>
      <c r="E23" s="39" t="s">
        <v>1082</v>
      </c>
    </row>
    <row r="24" spans="1:5" ht="12.75">
      <c r="A24" s="35" t="s">
        <v>56</v>
      </c>
      <c r="E24" s="40" t="s">
        <v>1239</v>
      </c>
    </row>
    <row r="25" spans="1:5" ht="369.75">
      <c r="A25" t="s">
        <v>57</v>
      </c>
      <c r="E25" s="39" t="s">
        <v>1084</v>
      </c>
    </row>
    <row r="26" spans="1:16" ht="12.75">
      <c r="A26" t="s">
        <v>48</v>
      </c>
      <c s="34" t="s">
        <v>69</v>
      </c>
      <c s="34" t="s">
        <v>1085</v>
      </c>
      <c s="35" t="s">
        <v>5</v>
      </c>
      <c s="6" t="s">
        <v>1086</v>
      </c>
      <c s="36" t="s">
        <v>678</v>
      </c>
      <c s="37">
        <v>2629.85</v>
      </c>
      <c s="36">
        <v>0</v>
      </c>
      <c s="36">
        <f>ROUND(G26*H26,6)</f>
      </c>
      <c r="L26" s="38">
        <v>0</v>
      </c>
      <c s="32">
        <f>ROUND(ROUND(L26,2)*ROUND(G26,3),2)</f>
      </c>
      <c s="36" t="s">
        <v>205</v>
      </c>
      <c>
        <f>(M26*21)/100</f>
      </c>
      <c t="s">
        <v>27</v>
      </c>
    </row>
    <row r="27" spans="1:5" ht="12.75">
      <c r="A27" s="35" t="s">
        <v>55</v>
      </c>
      <c r="E27" s="39" t="s">
        <v>1087</v>
      </c>
    </row>
    <row r="28" spans="1:5" ht="12.75">
      <c r="A28" s="35" t="s">
        <v>56</v>
      </c>
      <c r="E28" s="40" t="s">
        <v>1240</v>
      </c>
    </row>
    <row r="29" spans="1:5" ht="38.25">
      <c r="A29" t="s">
        <v>57</v>
      </c>
      <c r="E29" s="39" t="s">
        <v>1089</v>
      </c>
    </row>
    <row r="30" spans="1:16" ht="12.75">
      <c r="A30" t="s">
        <v>48</v>
      </c>
      <c s="34" t="s">
        <v>73</v>
      </c>
      <c s="34" t="s">
        <v>1017</v>
      </c>
      <c s="35" t="s">
        <v>5</v>
      </c>
      <c s="6" t="s">
        <v>1018</v>
      </c>
      <c s="36" t="s">
        <v>678</v>
      </c>
      <c s="37">
        <v>1713.883</v>
      </c>
      <c s="36">
        <v>0</v>
      </c>
      <c s="36">
        <f>ROUND(G30*H30,6)</f>
      </c>
      <c r="L30" s="38">
        <v>0</v>
      </c>
      <c s="32">
        <f>ROUND(ROUND(L30,2)*ROUND(G30,3),2)</f>
      </c>
      <c s="36" t="s">
        <v>205</v>
      </c>
      <c>
        <f>(M30*21)/100</f>
      </c>
      <c t="s">
        <v>27</v>
      </c>
    </row>
    <row r="31" spans="1:5" ht="12.75">
      <c r="A31" s="35" t="s">
        <v>55</v>
      </c>
      <c r="E31" s="39" t="s">
        <v>1090</v>
      </c>
    </row>
    <row r="32" spans="1:5" ht="12.75">
      <c r="A32" s="35" t="s">
        <v>56</v>
      </c>
      <c r="E32" s="40" t="s">
        <v>1241</v>
      </c>
    </row>
    <row r="33" spans="1:5" ht="25.5">
      <c r="A33" t="s">
        <v>57</v>
      </c>
      <c r="E33" s="39" t="s">
        <v>1020</v>
      </c>
    </row>
    <row r="34" spans="1:16" ht="12.75">
      <c r="A34" t="s">
        <v>48</v>
      </c>
      <c s="34" t="s">
        <v>77</v>
      </c>
      <c s="34" t="s">
        <v>1242</v>
      </c>
      <c s="35" t="s">
        <v>5</v>
      </c>
      <c s="6" t="s">
        <v>1243</v>
      </c>
      <c s="36" t="s">
        <v>204</v>
      </c>
      <c s="37">
        <v>2</v>
      </c>
      <c s="36">
        <v>0</v>
      </c>
      <c s="36">
        <f>ROUND(G34*H34,6)</f>
      </c>
      <c r="L34" s="38">
        <v>0</v>
      </c>
      <c s="32">
        <f>ROUND(ROUND(L34,2)*ROUND(G34,3),2)</f>
      </c>
      <c s="36" t="s">
        <v>205</v>
      </c>
      <c>
        <f>(M34*21)/100</f>
      </c>
      <c t="s">
        <v>27</v>
      </c>
    </row>
    <row r="35" spans="1:5" ht="12.75">
      <c r="A35" s="35" t="s">
        <v>55</v>
      </c>
      <c r="E35" s="39" t="s">
        <v>1244</v>
      </c>
    </row>
    <row r="36" spans="1:5" ht="12.75">
      <c r="A36" s="35" t="s">
        <v>56</v>
      </c>
      <c r="E36" s="40" t="s">
        <v>5</v>
      </c>
    </row>
    <row r="37" spans="1:5" ht="318.75">
      <c r="A37" t="s">
        <v>57</v>
      </c>
      <c r="E37" s="39" t="s">
        <v>1245</v>
      </c>
    </row>
    <row r="38" spans="1:13" ht="12.75">
      <c r="A38" t="s">
        <v>46</v>
      </c>
      <c r="C38" s="31" t="s">
        <v>117</v>
      </c>
      <c r="E38" s="33" t="s">
        <v>1092</v>
      </c>
      <c r="J38" s="32">
        <f>0</f>
      </c>
      <c s="32">
        <f>0</f>
      </c>
      <c s="32">
        <f>0+L39+L43</f>
      </c>
      <c s="32">
        <f>0+M39+M43</f>
      </c>
    </row>
    <row r="39" spans="1:16" ht="12.75">
      <c r="A39" t="s">
        <v>48</v>
      </c>
      <c s="34" t="s">
        <v>81</v>
      </c>
      <c s="34" t="s">
        <v>1093</v>
      </c>
      <c s="35" t="s">
        <v>5</v>
      </c>
      <c s="6" t="s">
        <v>1094</v>
      </c>
      <c s="36" t="s">
        <v>204</v>
      </c>
      <c s="37">
        <v>838.255</v>
      </c>
      <c s="36">
        <v>0</v>
      </c>
      <c s="36">
        <f>ROUND(G39*H39,6)</f>
      </c>
      <c r="L39" s="38">
        <v>0</v>
      </c>
      <c s="32">
        <f>ROUND(ROUND(L39,2)*ROUND(G39,3),2)</f>
      </c>
      <c s="36" t="s">
        <v>205</v>
      </c>
      <c>
        <f>(M39*21)/100</f>
      </c>
      <c t="s">
        <v>27</v>
      </c>
    </row>
    <row r="40" spans="1:5" ht="25.5">
      <c r="A40" s="35" t="s">
        <v>55</v>
      </c>
      <c r="E40" s="39" t="s">
        <v>1095</v>
      </c>
    </row>
    <row r="41" spans="1:5" ht="12.75">
      <c r="A41" s="35" t="s">
        <v>56</v>
      </c>
      <c r="E41" s="40" t="s">
        <v>1246</v>
      </c>
    </row>
    <row r="42" spans="1:5" ht="280.5">
      <c r="A42" t="s">
        <v>57</v>
      </c>
      <c r="E42" s="39" t="s">
        <v>1097</v>
      </c>
    </row>
    <row r="43" spans="1:16" ht="12.75">
      <c r="A43" t="s">
        <v>48</v>
      </c>
      <c s="34" t="s">
        <v>750</v>
      </c>
      <c s="34" t="s">
        <v>1098</v>
      </c>
      <c s="35" t="s">
        <v>5</v>
      </c>
      <c s="6" t="s">
        <v>1099</v>
      </c>
      <c s="36" t="s">
        <v>204</v>
      </c>
      <c s="37">
        <v>338.959</v>
      </c>
      <c s="36">
        <v>0</v>
      </c>
      <c s="36">
        <f>ROUND(G43*H43,6)</f>
      </c>
      <c r="L43" s="38">
        <v>0</v>
      </c>
      <c s="32">
        <f>ROUND(ROUND(L43,2)*ROUND(G43,3),2)</f>
      </c>
      <c s="36" t="s">
        <v>918</v>
      </c>
      <c>
        <f>(M43*21)/100</f>
      </c>
      <c t="s">
        <v>27</v>
      </c>
    </row>
    <row r="44" spans="1:5" ht="12.75">
      <c r="A44" s="35" t="s">
        <v>55</v>
      </c>
      <c r="E44" s="39" t="s">
        <v>1100</v>
      </c>
    </row>
    <row r="45" spans="1:5" ht="12.75">
      <c r="A45" s="35" t="s">
        <v>56</v>
      </c>
      <c r="E45" s="40" t="s">
        <v>1247</v>
      </c>
    </row>
    <row r="46" spans="1:5" ht="267.75">
      <c r="A46" t="s">
        <v>57</v>
      </c>
      <c r="E46" s="39" t="s">
        <v>1102</v>
      </c>
    </row>
    <row r="47" spans="1:13" ht="12.75">
      <c r="A47" t="s">
        <v>46</v>
      </c>
      <c r="C47" s="31" t="s">
        <v>27</v>
      </c>
      <c r="E47" s="33" t="s">
        <v>1248</v>
      </c>
      <c r="J47" s="32">
        <f>0</f>
      </c>
      <c s="32">
        <f>0</f>
      </c>
      <c s="32">
        <f>0+L48+L52</f>
      </c>
      <c s="32">
        <f>0+M48+M52</f>
      </c>
    </row>
    <row r="48" spans="1:16" ht="12.75">
      <c r="A48" t="s">
        <v>48</v>
      </c>
      <c s="34" t="s">
        <v>85</v>
      </c>
      <c s="34" t="s">
        <v>708</v>
      </c>
      <c s="35" t="s">
        <v>5</v>
      </c>
      <c s="6" t="s">
        <v>709</v>
      </c>
      <c s="36" t="s">
        <v>204</v>
      </c>
      <c s="37">
        <v>17.4</v>
      </c>
      <c s="36">
        <v>0</v>
      </c>
      <c s="36">
        <f>ROUND(G48*H48,6)</f>
      </c>
      <c r="L48" s="38">
        <v>0</v>
      </c>
      <c s="32">
        <f>ROUND(ROUND(L48,2)*ROUND(G48,3),2)</f>
      </c>
      <c s="36" t="s">
        <v>205</v>
      </c>
      <c>
        <f>(M48*21)/100</f>
      </c>
      <c t="s">
        <v>27</v>
      </c>
    </row>
    <row r="49" spans="1:5" ht="12.75">
      <c r="A49" s="35" t="s">
        <v>55</v>
      </c>
      <c r="E49" s="39" t="s">
        <v>1249</v>
      </c>
    </row>
    <row r="50" spans="1:5" ht="12.75">
      <c r="A50" s="35" t="s">
        <v>56</v>
      </c>
      <c r="E50" s="40" t="s">
        <v>1250</v>
      </c>
    </row>
    <row r="51" spans="1:5" ht="369.75">
      <c r="A51" t="s">
        <v>57</v>
      </c>
      <c r="E51" s="39" t="s">
        <v>1108</v>
      </c>
    </row>
    <row r="52" spans="1:16" ht="12.75">
      <c r="A52" t="s">
        <v>48</v>
      </c>
      <c s="34" t="s">
        <v>89</v>
      </c>
      <c s="34" t="s">
        <v>1251</v>
      </c>
      <c s="35" t="s">
        <v>5</v>
      </c>
      <c s="6" t="s">
        <v>1252</v>
      </c>
      <c s="36" t="s">
        <v>204</v>
      </c>
      <c s="37">
        <v>2</v>
      </c>
      <c s="36">
        <v>0</v>
      </c>
      <c s="36">
        <f>ROUND(G52*H52,6)</f>
      </c>
      <c r="L52" s="38">
        <v>0</v>
      </c>
      <c s="32">
        <f>ROUND(ROUND(L52,2)*ROUND(G52,3),2)</f>
      </c>
      <c s="36" t="s">
        <v>205</v>
      </c>
      <c>
        <f>(M52*21)/100</f>
      </c>
      <c t="s">
        <v>27</v>
      </c>
    </row>
    <row r="53" spans="1:5" ht="12.75">
      <c r="A53" s="35" t="s">
        <v>55</v>
      </c>
      <c r="E53" s="39" t="s">
        <v>1244</v>
      </c>
    </row>
    <row r="54" spans="1:5" ht="12.75">
      <c r="A54" s="35" t="s">
        <v>56</v>
      </c>
      <c r="E54" s="40" t="s">
        <v>5</v>
      </c>
    </row>
    <row r="55" spans="1:5" ht="369.75">
      <c r="A55" t="s">
        <v>57</v>
      </c>
      <c r="E55" s="39" t="s">
        <v>1108</v>
      </c>
    </row>
    <row r="56" spans="1:13" ht="12.75">
      <c r="A56" t="s">
        <v>46</v>
      </c>
      <c r="C56" s="31" t="s">
        <v>65</v>
      </c>
      <c r="E56" s="33" t="s">
        <v>1109</v>
      </c>
      <c r="J56" s="32">
        <f>0</f>
      </c>
      <c s="32">
        <f>0</f>
      </c>
      <c s="32">
        <f>0+L57+L61+L65</f>
      </c>
      <c s="32">
        <f>0+M57+M61+M65</f>
      </c>
    </row>
    <row r="57" spans="1:16" ht="12.75">
      <c r="A57" t="s">
        <v>48</v>
      </c>
      <c s="34" t="s">
        <v>93</v>
      </c>
      <c s="34" t="s">
        <v>1110</v>
      </c>
      <c s="35" t="s">
        <v>5</v>
      </c>
      <c s="6" t="s">
        <v>1111</v>
      </c>
      <c s="36" t="s">
        <v>204</v>
      </c>
      <c s="37">
        <v>4.638</v>
      </c>
      <c s="36">
        <v>0</v>
      </c>
      <c s="36">
        <f>ROUND(G57*H57,6)</f>
      </c>
      <c r="L57" s="38">
        <v>0</v>
      </c>
      <c s="32">
        <f>ROUND(ROUND(L57,2)*ROUND(G57,3),2)</f>
      </c>
      <c s="36" t="s">
        <v>205</v>
      </c>
      <c>
        <f>(M57*21)/100</f>
      </c>
      <c t="s">
        <v>27</v>
      </c>
    </row>
    <row r="58" spans="1:5" ht="12.75">
      <c r="A58" s="35" t="s">
        <v>55</v>
      </c>
      <c r="E58" s="39" t="s">
        <v>1112</v>
      </c>
    </row>
    <row r="59" spans="1:5" ht="12.75">
      <c r="A59" s="35" t="s">
        <v>56</v>
      </c>
      <c r="E59" s="40" t="s">
        <v>1253</v>
      </c>
    </row>
    <row r="60" spans="1:5" ht="38.25">
      <c r="A60" t="s">
        <v>57</v>
      </c>
      <c r="E60" s="39" t="s">
        <v>1114</v>
      </c>
    </row>
    <row r="61" spans="1:16" ht="12.75">
      <c r="A61" t="s">
        <v>48</v>
      </c>
      <c s="34" t="s">
        <v>97</v>
      </c>
      <c s="34" t="s">
        <v>1115</v>
      </c>
      <c s="35" t="s">
        <v>5</v>
      </c>
      <c s="6" t="s">
        <v>1116</v>
      </c>
      <c s="36" t="s">
        <v>204</v>
      </c>
      <c s="37">
        <v>84.107</v>
      </c>
      <c s="36">
        <v>0</v>
      </c>
      <c s="36">
        <f>ROUND(G61*H61,6)</f>
      </c>
      <c r="L61" s="38">
        <v>0</v>
      </c>
      <c s="32">
        <f>ROUND(ROUND(L61,2)*ROUND(G61,3),2)</f>
      </c>
      <c s="36" t="s">
        <v>205</v>
      </c>
      <c>
        <f>(M61*21)/100</f>
      </c>
      <c t="s">
        <v>27</v>
      </c>
    </row>
    <row r="62" spans="1:5" ht="12.75">
      <c r="A62" s="35" t="s">
        <v>55</v>
      </c>
      <c r="E62" s="39" t="s">
        <v>1117</v>
      </c>
    </row>
    <row r="63" spans="1:5" ht="12.75">
      <c r="A63" s="35" t="s">
        <v>56</v>
      </c>
      <c r="E63" s="40" t="s">
        <v>1254</v>
      </c>
    </row>
    <row r="64" spans="1:5" ht="409.5">
      <c r="A64" t="s">
        <v>57</v>
      </c>
      <c r="E64" s="39" t="s">
        <v>1119</v>
      </c>
    </row>
    <row r="65" spans="1:16" ht="12.75">
      <c r="A65" t="s">
        <v>48</v>
      </c>
      <c s="34" t="s">
        <v>101</v>
      </c>
      <c s="34" t="s">
        <v>1115</v>
      </c>
      <c s="35" t="s">
        <v>49</v>
      </c>
      <c s="6" t="s">
        <v>1116</v>
      </c>
      <c s="36" t="s">
        <v>204</v>
      </c>
      <c s="37">
        <v>77.83</v>
      </c>
      <c s="36">
        <v>0</v>
      </c>
      <c s="36">
        <f>ROUND(G65*H65,6)</f>
      </c>
      <c r="L65" s="38">
        <v>0</v>
      </c>
      <c s="32">
        <f>ROUND(ROUND(L65,2)*ROUND(G65,3),2)</f>
      </c>
      <c s="36" t="s">
        <v>205</v>
      </c>
      <c>
        <f>(M65*21)/100</f>
      </c>
      <c t="s">
        <v>27</v>
      </c>
    </row>
    <row r="66" spans="1:5" ht="12.75">
      <c r="A66" s="35" t="s">
        <v>55</v>
      </c>
      <c r="E66" s="39" t="s">
        <v>1255</v>
      </c>
    </row>
    <row r="67" spans="1:5" ht="25.5">
      <c r="A67" s="35" t="s">
        <v>56</v>
      </c>
      <c r="E67" s="40" t="s">
        <v>1256</v>
      </c>
    </row>
    <row r="68" spans="1:5" ht="369.75">
      <c r="A68" t="s">
        <v>57</v>
      </c>
      <c r="E68" s="39" t="s">
        <v>1051</v>
      </c>
    </row>
    <row r="69" spans="1:13" ht="12.75">
      <c r="A69" t="s">
        <v>46</v>
      </c>
      <c r="C69" s="31" t="s">
        <v>69</v>
      </c>
      <c r="E69" s="33" t="s">
        <v>888</v>
      </c>
      <c r="J69" s="32">
        <f>0</f>
      </c>
      <c s="32">
        <f>0</f>
      </c>
      <c s="32">
        <f>0+L70+L74+L78+L82+L86+L90</f>
      </c>
      <c s="32">
        <f>0+M70+M74+M78+M82+M86+M90</f>
      </c>
    </row>
    <row r="70" spans="1:16" ht="25.5">
      <c r="A70" t="s">
        <v>48</v>
      </c>
      <c s="34" t="s">
        <v>105</v>
      </c>
      <c s="34" t="s">
        <v>1120</v>
      </c>
      <c s="35" t="s">
        <v>5</v>
      </c>
      <c s="6" t="s">
        <v>1121</v>
      </c>
      <c s="36" t="s">
        <v>678</v>
      </c>
      <c s="37">
        <v>440</v>
      </c>
      <c s="36">
        <v>0</v>
      </c>
      <c s="36">
        <f>ROUND(G70*H70,6)</f>
      </c>
      <c r="L70" s="38">
        <v>0</v>
      </c>
      <c s="32">
        <f>ROUND(ROUND(L70,2)*ROUND(G70,3),2)</f>
      </c>
      <c s="36" t="s">
        <v>385</v>
      </c>
      <c>
        <f>(M70*21)/100</f>
      </c>
      <c t="s">
        <v>27</v>
      </c>
    </row>
    <row r="71" spans="1:5" ht="12.75">
      <c r="A71" s="35" t="s">
        <v>55</v>
      </c>
      <c r="E71" s="39" t="s">
        <v>1122</v>
      </c>
    </row>
    <row r="72" spans="1:5" ht="12.75">
      <c r="A72" s="35" t="s">
        <v>56</v>
      </c>
      <c r="E72" s="40" t="s">
        <v>1257</v>
      </c>
    </row>
    <row r="73" spans="1:5" ht="153">
      <c r="A73" t="s">
        <v>57</v>
      </c>
      <c r="E73" s="39" t="s">
        <v>1124</v>
      </c>
    </row>
    <row r="74" spans="1:16" ht="25.5">
      <c r="A74" t="s">
        <v>48</v>
      </c>
      <c s="34" t="s">
        <v>109</v>
      </c>
      <c s="34" t="s">
        <v>1125</v>
      </c>
      <c s="35" t="s">
        <v>5</v>
      </c>
      <c s="6" t="s">
        <v>1126</v>
      </c>
      <c s="36" t="s">
        <v>678</v>
      </c>
      <c s="37">
        <v>6.724</v>
      </c>
      <c s="36">
        <v>0</v>
      </c>
      <c s="36">
        <f>ROUND(G74*H74,6)</f>
      </c>
      <c r="L74" s="38">
        <v>0</v>
      </c>
      <c s="32">
        <f>ROUND(ROUND(L74,2)*ROUND(G74,3),2)</f>
      </c>
      <c s="36" t="s">
        <v>205</v>
      </c>
      <c>
        <f>(M74*21)/100</f>
      </c>
      <c t="s">
        <v>27</v>
      </c>
    </row>
    <row r="75" spans="1:5" ht="12.75">
      <c r="A75" s="35" t="s">
        <v>55</v>
      </c>
      <c r="E75" s="39" t="s">
        <v>1127</v>
      </c>
    </row>
    <row r="76" spans="1:5" ht="12.75">
      <c r="A76" s="35" t="s">
        <v>56</v>
      </c>
      <c r="E76" s="40" t="s">
        <v>1258</v>
      </c>
    </row>
    <row r="77" spans="1:5" ht="153">
      <c r="A77" t="s">
        <v>57</v>
      </c>
      <c r="E77" s="39" t="s">
        <v>1124</v>
      </c>
    </row>
    <row r="78" spans="1:16" ht="25.5">
      <c r="A78" t="s">
        <v>48</v>
      </c>
      <c s="34" t="s">
        <v>113</v>
      </c>
      <c s="34" t="s">
        <v>1129</v>
      </c>
      <c s="35" t="s">
        <v>5</v>
      </c>
      <c s="6" t="s">
        <v>1130</v>
      </c>
      <c s="36" t="s">
        <v>678</v>
      </c>
      <c s="37">
        <v>2.04</v>
      </c>
      <c s="36">
        <v>0</v>
      </c>
      <c s="36">
        <f>ROUND(G78*H78,6)</f>
      </c>
      <c r="L78" s="38">
        <v>0</v>
      </c>
      <c s="32">
        <f>ROUND(ROUND(L78,2)*ROUND(G78,3),2)</f>
      </c>
      <c s="36" t="s">
        <v>205</v>
      </c>
      <c>
        <f>(M78*21)/100</f>
      </c>
      <c t="s">
        <v>27</v>
      </c>
    </row>
    <row r="79" spans="1:5" ht="12.75">
      <c r="A79" s="35" t="s">
        <v>55</v>
      </c>
      <c r="E79" s="39" t="s">
        <v>1131</v>
      </c>
    </row>
    <row r="80" spans="1:5" ht="12.75">
      <c r="A80" s="35" t="s">
        <v>56</v>
      </c>
      <c r="E80" s="40" t="s">
        <v>1259</v>
      </c>
    </row>
    <row r="81" spans="1:5" ht="153">
      <c r="A81" t="s">
        <v>57</v>
      </c>
      <c r="E81" s="39" t="s">
        <v>1124</v>
      </c>
    </row>
    <row r="82" spans="1:16" ht="25.5">
      <c r="A82" t="s">
        <v>48</v>
      </c>
      <c s="34" t="s">
        <v>117</v>
      </c>
      <c s="34" t="s">
        <v>1133</v>
      </c>
      <c s="35" t="s">
        <v>5</v>
      </c>
      <c s="6" t="s">
        <v>1134</v>
      </c>
      <c s="36" t="s">
        <v>678</v>
      </c>
      <c s="37">
        <v>1.53</v>
      </c>
      <c s="36">
        <v>0</v>
      </c>
      <c s="36">
        <f>ROUND(G82*H82,6)</f>
      </c>
      <c r="L82" s="38">
        <v>0</v>
      </c>
      <c s="32">
        <f>ROUND(ROUND(L82,2)*ROUND(G82,3),2)</f>
      </c>
      <c s="36" t="s">
        <v>385</v>
      </c>
      <c>
        <f>(M82*21)/100</f>
      </c>
      <c t="s">
        <v>27</v>
      </c>
    </row>
    <row r="83" spans="1:5" ht="12.75">
      <c r="A83" s="35" t="s">
        <v>55</v>
      </c>
      <c r="E83" s="39" t="s">
        <v>1135</v>
      </c>
    </row>
    <row r="84" spans="1:5" ht="12.75">
      <c r="A84" s="35" t="s">
        <v>56</v>
      </c>
      <c r="E84" s="40" t="s">
        <v>1193</v>
      </c>
    </row>
    <row r="85" spans="1:5" ht="153">
      <c r="A85" t="s">
        <v>57</v>
      </c>
      <c r="E85" s="39" t="s">
        <v>1124</v>
      </c>
    </row>
    <row r="86" spans="1:16" ht="12.75">
      <c r="A86" t="s">
        <v>48</v>
      </c>
      <c s="34" t="s">
        <v>121</v>
      </c>
      <c s="34" t="s">
        <v>1137</v>
      </c>
      <c s="35" t="s">
        <v>5</v>
      </c>
      <c s="6" t="s">
        <v>1138</v>
      </c>
      <c s="36" t="s">
        <v>678</v>
      </c>
      <c s="37">
        <v>1216.433</v>
      </c>
      <c s="36">
        <v>0</v>
      </c>
      <c s="36">
        <f>ROUND(G86*H86,6)</f>
      </c>
      <c r="L86" s="38">
        <v>0</v>
      </c>
      <c s="32">
        <f>ROUND(ROUND(L86,2)*ROUND(G86,3),2)</f>
      </c>
      <c s="36" t="s">
        <v>205</v>
      </c>
      <c>
        <f>(M86*21)/100</f>
      </c>
      <c t="s">
        <v>27</v>
      </c>
    </row>
    <row r="87" spans="1:5" ht="12.75">
      <c r="A87" s="35" t="s">
        <v>55</v>
      </c>
      <c r="E87" s="39" t="s">
        <v>1139</v>
      </c>
    </row>
    <row r="88" spans="1:5" ht="12.75">
      <c r="A88" s="35" t="s">
        <v>56</v>
      </c>
      <c r="E88" s="40" t="s">
        <v>1260</v>
      </c>
    </row>
    <row r="89" spans="1:5" ht="153">
      <c r="A89" t="s">
        <v>57</v>
      </c>
      <c r="E89" s="39" t="s">
        <v>1141</v>
      </c>
    </row>
    <row r="90" spans="1:16" ht="12.75">
      <c r="A90" t="s">
        <v>48</v>
      </c>
      <c s="34" t="s">
        <v>125</v>
      </c>
      <c s="34" t="s">
        <v>1142</v>
      </c>
      <c s="35" t="s">
        <v>5</v>
      </c>
      <c s="6" t="s">
        <v>1143</v>
      </c>
      <c s="36" t="s">
        <v>678</v>
      </c>
      <c s="37">
        <v>2256.953</v>
      </c>
      <c s="36">
        <v>0</v>
      </c>
      <c s="36">
        <f>ROUND(G90*H90,6)</f>
      </c>
      <c r="L90" s="38">
        <v>0</v>
      </c>
      <c s="32">
        <f>ROUND(ROUND(L90,2)*ROUND(G90,3),2)</f>
      </c>
      <c s="36" t="s">
        <v>205</v>
      </c>
      <c>
        <f>(M90*21)/100</f>
      </c>
      <c t="s">
        <v>27</v>
      </c>
    </row>
    <row r="91" spans="1:5" ht="12.75">
      <c r="A91" s="35" t="s">
        <v>55</v>
      </c>
      <c r="E91" s="39" t="s">
        <v>1144</v>
      </c>
    </row>
    <row r="92" spans="1:5" ht="12.75">
      <c r="A92" s="35" t="s">
        <v>56</v>
      </c>
      <c r="E92" s="40" t="s">
        <v>1261</v>
      </c>
    </row>
    <row r="93" spans="1:5" ht="51">
      <c r="A93" t="s">
        <v>57</v>
      </c>
      <c r="E93" s="39" t="s">
        <v>1146</v>
      </c>
    </row>
    <row r="94" spans="1:13" ht="12.75">
      <c r="A94" t="s">
        <v>46</v>
      </c>
      <c r="C94" s="31" t="s">
        <v>77</v>
      </c>
      <c r="E94" s="33" t="s">
        <v>1147</v>
      </c>
      <c r="J94" s="32">
        <f>0</f>
      </c>
      <c s="32">
        <f>0</f>
      </c>
      <c s="32">
        <f>0+L95+L99</f>
      </c>
      <c s="32">
        <f>0+M95+M99</f>
      </c>
    </row>
    <row r="95" spans="1:16" ht="25.5">
      <c r="A95" t="s">
        <v>48</v>
      </c>
      <c s="34" t="s">
        <v>129</v>
      </c>
      <c s="34" t="s">
        <v>1148</v>
      </c>
      <c s="35" t="s">
        <v>5</v>
      </c>
      <c s="6" t="s">
        <v>1149</v>
      </c>
      <c s="36" t="s">
        <v>678</v>
      </c>
      <c s="37">
        <v>189.45</v>
      </c>
      <c s="36">
        <v>0</v>
      </c>
      <c s="36">
        <f>ROUND(G95*H95,6)</f>
      </c>
      <c r="L95" s="38">
        <v>0</v>
      </c>
      <c s="32">
        <f>ROUND(ROUND(L95,2)*ROUND(G95,3),2)</f>
      </c>
      <c s="36" t="s">
        <v>205</v>
      </c>
      <c>
        <f>(M95*21)/100</f>
      </c>
      <c t="s">
        <v>27</v>
      </c>
    </row>
    <row r="96" spans="1:5" ht="12.75">
      <c r="A96" s="35" t="s">
        <v>55</v>
      </c>
      <c r="E96" s="39" t="s">
        <v>1150</v>
      </c>
    </row>
    <row r="97" spans="1:5" ht="12.75">
      <c r="A97" s="35" t="s">
        <v>56</v>
      </c>
      <c r="E97" s="40" t="s">
        <v>1262</v>
      </c>
    </row>
    <row r="98" spans="1:5" ht="191.25">
      <c r="A98" t="s">
        <v>57</v>
      </c>
      <c r="E98" s="39" t="s">
        <v>1152</v>
      </c>
    </row>
    <row r="99" spans="1:16" ht="25.5">
      <c r="A99" t="s">
        <v>48</v>
      </c>
      <c s="34" t="s">
        <v>133</v>
      </c>
      <c s="34" t="s">
        <v>1153</v>
      </c>
      <c s="35" t="s">
        <v>5</v>
      </c>
      <c s="6" t="s">
        <v>1154</v>
      </c>
      <c s="36" t="s">
        <v>678</v>
      </c>
      <c s="37">
        <v>189.45</v>
      </c>
      <c s="36">
        <v>0</v>
      </c>
      <c s="36">
        <f>ROUND(G99*H99,6)</f>
      </c>
      <c r="L99" s="38">
        <v>0</v>
      </c>
      <c s="32">
        <f>ROUND(ROUND(L99,2)*ROUND(G99,3),2)</f>
      </c>
      <c s="36" t="s">
        <v>205</v>
      </c>
      <c>
        <f>(M99*21)/100</f>
      </c>
      <c t="s">
        <v>27</v>
      </c>
    </row>
    <row r="100" spans="1:5" ht="12.75">
      <c r="A100" s="35" t="s">
        <v>55</v>
      </c>
      <c r="E100" s="39" t="s">
        <v>1155</v>
      </c>
    </row>
    <row r="101" spans="1:5" ht="12.75">
      <c r="A101" s="35" t="s">
        <v>56</v>
      </c>
      <c r="E101" s="40" t="s">
        <v>1262</v>
      </c>
    </row>
    <row r="102" spans="1:5" ht="191.25">
      <c r="A102" t="s">
        <v>57</v>
      </c>
      <c r="E102" s="39" t="s">
        <v>1152</v>
      </c>
    </row>
    <row r="103" spans="1:13" ht="12.75">
      <c r="A103" t="s">
        <v>46</v>
      </c>
      <c r="C103" s="31" t="s">
        <v>616</v>
      </c>
      <c r="E103" s="33" t="s">
        <v>1170</v>
      </c>
      <c r="J103" s="32">
        <f>0</f>
      </c>
      <c s="32">
        <f>0</f>
      </c>
      <c s="32">
        <f>0+L104+L108+L112+L116+L120</f>
      </c>
      <c s="32">
        <f>0+M104+M108+M112+M116+M120</f>
      </c>
    </row>
    <row r="104" spans="1:16" ht="12.75">
      <c r="A104" t="s">
        <v>48</v>
      </c>
      <c s="34" t="s">
        <v>137</v>
      </c>
      <c s="34" t="s">
        <v>1171</v>
      </c>
      <c s="35" t="s">
        <v>5</v>
      </c>
      <c s="6" t="s">
        <v>1172</v>
      </c>
      <c s="36" t="s">
        <v>218</v>
      </c>
      <c s="37">
        <v>5.75</v>
      </c>
      <c s="36">
        <v>0</v>
      </c>
      <c s="36">
        <f>ROUND(G104*H104,6)</f>
      </c>
      <c r="L104" s="38">
        <v>0</v>
      </c>
      <c s="32">
        <f>ROUND(ROUND(L104,2)*ROUND(G104,3),2)</f>
      </c>
      <c s="36" t="s">
        <v>205</v>
      </c>
      <c>
        <f>(M104*21)/100</f>
      </c>
      <c t="s">
        <v>27</v>
      </c>
    </row>
    <row r="105" spans="1:5" ht="12.75">
      <c r="A105" s="35" t="s">
        <v>55</v>
      </c>
      <c r="E105" s="39" t="s">
        <v>1263</v>
      </c>
    </row>
    <row r="106" spans="1:5" ht="12.75">
      <c r="A106" s="35" t="s">
        <v>56</v>
      </c>
      <c r="E106" s="40" t="s">
        <v>1264</v>
      </c>
    </row>
    <row r="107" spans="1:5" ht="63.75">
      <c r="A107" t="s">
        <v>57</v>
      </c>
      <c r="E107" s="39" t="s">
        <v>1175</v>
      </c>
    </row>
    <row r="108" spans="1:16" ht="12.75">
      <c r="A108" t="s">
        <v>48</v>
      </c>
      <c s="34" t="s">
        <v>141</v>
      </c>
      <c s="34" t="s">
        <v>1265</v>
      </c>
      <c s="35" t="s">
        <v>5</v>
      </c>
      <c s="6" t="s">
        <v>1266</v>
      </c>
      <c s="36" t="s">
        <v>218</v>
      </c>
      <c s="37">
        <v>5.75</v>
      </c>
      <c s="36">
        <v>0</v>
      </c>
      <c s="36">
        <f>ROUND(G108*H108,6)</f>
      </c>
      <c r="L108" s="38">
        <v>0</v>
      </c>
      <c s="32">
        <f>ROUND(ROUND(L108,2)*ROUND(G108,3),2)</f>
      </c>
      <c s="36" t="s">
        <v>385</v>
      </c>
      <c>
        <f>(M108*21)/100</f>
      </c>
      <c t="s">
        <v>27</v>
      </c>
    </row>
    <row r="109" spans="1:5" ht="12.75">
      <c r="A109" s="35" t="s">
        <v>55</v>
      </c>
      <c r="E109" s="39" t="s">
        <v>1267</v>
      </c>
    </row>
    <row r="110" spans="1:5" ht="12.75">
      <c r="A110" s="35" t="s">
        <v>56</v>
      </c>
      <c r="E110" s="40" t="s">
        <v>1264</v>
      </c>
    </row>
    <row r="111" spans="1:5" ht="63.75">
      <c r="A111" t="s">
        <v>57</v>
      </c>
      <c r="E111" s="39" t="s">
        <v>1268</v>
      </c>
    </row>
    <row r="112" spans="1:16" ht="12.75">
      <c r="A112" t="s">
        <v>48</v>
      </c>
      <c s="34" t="s">
        <v>145</v>
      </c>
      <c s="34" t="s">
        <v>1176</v>
      </c>
      <c s="35" t="s">
        <v>5</v>
      </c>
      <c s="6" t="s">
        <v>1177</v>
      </c>
      <c s="36" t="s">
        <v>218</v>
      </c>
      <c s="37">
        <v>50.11</v>
      </c>
      <c s="36">
        <v>0</v>
      </c>
      <c s="36">
        <f>ROUND(G112*H112,6)</f>
      </c>
      <c r="L112" s="38">
        <v>0</v>
      </c>
      <c s="32">
        <f>ROUND(ROUND(L112,2)*ROUND(G112,3),2)</f>
      </c>
      <c s="36" t="s">
        <v>205</v>
      </c>
      <c>
        <f>(M112*21)/100</f>
      </c>
      <c t="s">
        <v>27</v>
      </c>
    </row>
    <row r="113" spans="1:5" ht="12.75">
      <c r="A113" s="35" t="s">
        <v>55</v>
      </c>
      <c r="E113" s="39" t="s">
        <v>1269</v>
      </c>
    </row>
    <row r="114" spans="1:5" ht="12.75">
      <c r="A114" s="35" t="s">
        <v>56</v>
      </c>
      <c r="E114" s="40" t="s">
        <v>1270</v>
      </c>
    </row>
    <row r="115" spans="1:5" ht="51">
      <c r="A115" t="s">
        <v>57</v>
      </c>
      <c r="E115" s="39" t="s">
        <v>1180</v>
      </c>
    </row>
    <row r="116" spans="1:16" ht="12.75">
      <c r="A116" t="s">
        <v>48</v>
      </c>
      <c s="34" t="s">
        <v>149</v>
      </c>
      <c s="34" t="s">
        <v>1271</v>
      </c>
      <c s="35" t="s">
        <v>5</v>
      </c>
      <c s="6" t="s">
        <v>1272</v>
      </c>
      <c s="36" t="s">
        <v>218</v>
      </c>
      <c s="37">
        <v>250</v>
      </c>
      <c s="36">
        <v>0</v>
      </c>
      <c s="36">
        <f>ROUND(G116*H116,6)</f>
      </c>
      <c r="L116" s="38">
        <v>0</v>
      </c>
      <c s="32">
        <f>ROUND(ROUND(L116,2)*ROUND(G116,3),2)</f>
      </c>
      <c s="36" t="s">
        <v>205</v>
      </c>
      <c>
        <f>(M116*21)/100</f>
      </c>
      <c t="s">
        <v>27</v>
      </c>
    </row>
    <row r="117" spans="1:5" ht="12.75">
      <c r="A117" s="35" t="s">
        <v>55</v>
      </c>
      <c r="E117" s="39" t="s">
        <v>1273</v>
      </c>
    </row>
    <row r="118" spans="1:5" ht="12.75">
      <c r="A118" s="35" t="s">
        <v>56</v>
      </c>
      <c r="E118" s="40" t="s">
        <v>1274</v>
      </c>
    </row>
    <row r="119" spans="1:5" ht="102">
      <c r="A119" t="s">
        <v>57</v>
      </c>
      <c r="E119" s="39" t="s">
        <v>1275</v>
      </c>
    </row>
    <row r="120" spans="1:16" ht="12.75">
      <c r="A120" t="s">
        <v>48</v>
      </c>
      <c s="34" t="s">
        <v>259</v>
      </c>
      <c s="34" t="s">
        <v>1276</v>
      </c>
      <c s="35" t="s">
        <v>5</v>
      </c>
      <c s="6" t="s">
        <v>1277</v>
      </c>
      <c s="36" t="s">
        <v>53</v>
      </c>
      <c s="37">
        <v>0.8</v>
      </c>
      <c s="36">
        <v>0</v>
      </c>
      <c s="36">
        <f>ROUND(G120*H120,6)</f>
      </c>
      <c r="L120" s="38">
        <v>0</v>
      </c>
      <c s="32">
        <f>ROUND(ROUND(L120,2)*ROUND(G120,3),2)</f>
      </c>
      <c s="36" t="s">
        <v>205</v>
      </c>
      <c>
        <f>(M120*21)/100</f>
      </c>
      <c t="s">
        <v>27</v>
      </c>
    </row>
    <row r="121" spans="1:5" ht="12.75">
      <c r="A121" s="35" t="s">
        <v>55</v>
      </c>
      <c r="E121" s="39" t="s">
        <v>1278</v>
      </c>
    </row>
    <row r="122" spans="1:5" ht="12.75">
      <c r="A122" s="35" t="s">
        <v>56</v>
      </c>
      <c r="E122" s="40" t="s">
        <v>1279</v>
      </c>
    </row>
    <row r="123" spans="1:5" ht="51">
      <c r="A123" t="s">
        <v>57</v>
      </c>
      <c r="E123" s="39" t="s">
        <v>1280</v>
      </c>
    </row>
    <row r="124" spans="1:13" ht="12.75">
      <c r="A124" t="s">
        <v>46</v>
      </c>
      <c r="C124" s="31" t="s">
        <v>620</v>
      </c>
      <c r="E124" s="33" t="s">
        <v>1181</v>
      </c>
      <c r="J124" s="32">
        <f>0</f>
      </c>
      <c s="32">
        <f>0</f>
      </c>
      <c s="32">
        <f>0+L125+L129+L133+L137+L141+L145+L149+L153+L157</f>
      </c>
      <c s="32">
        <f>0+M125+M129+M133+M137+M141+M145+M149+M153+M157</f>
      </c>
    </row>
    <row r="125" spans="1:16" ht="12.75">
      <c r="A125" t="s">
        <v>48</v>
      </c>
      <c s="34" t="s">
        <v>262</v>
      </c>
      <c s="34" t="s">
        <v>1182</v>
      </c>
      <c s="35" t="s">
        <v>5</v>
      </c>
      <c s="6" t="s">
        <v>1183</v>
      </c>
      <c s="36" t="s">
        <v>218</v>
      </c>
      <c s="37">
        <v>387</v>
      </c>
      <c s="36">
        <v>0</v>
      </c>
      <c s="36">
        <f>ROUND(G125*H125,6)</f>
      </c>
      <c r="L125" s="38">
        <v>0</v>
      </c>
      <c s="32">
        <f>ROUND(ROUND(L125,2)*ROUND(G125,3),2)</f>
      </c>
      <c s="36" t="s">
        <v>205</v>
      </c>
      <c>
        <f>(M125*21)/100</f>
      </c>
      <c t="s">
        <v>27</v>
      </c>
    </row>
    <row r="126" spans="1:5" ht="12.75">
      <c r="A126" s="35" t="s">
        <v>55</v>
      </c>
      <c r="E126" s="39" t="s">
        <v>1281</v>
      </c>
    </row>
    <row r="127" spans="1:5" ht="12.75">
      <c r="A127" s="35" t="s">
        <v>56</v>
      </c>
      <c r="E127" s="40" t="s">
        <v>1282</v>
      </c>
    </row>
    <row r="128" spans="1:5" ht="229.5">
      <c r="A128" t="s">
        <v>57</v>
      </c>
      <c r="E128" s="39" t="s">
        <v>1186</v>
      </c>
    </row>
    <row r="129" spans="1:16" ht="12.75">
      <c r="A129" t="s">
        <v>48</v>
      </c>
      <c s="34" t="s">
        <v>266</v>
      </c>
      <c s="34" t="s">
        <v>1187</v>
      </c>
      <c s="35" t="s">
        <v>5</v>
      </c>
      <c s="6" t="s">
        <v>1188</v>
      </c>
      <c s="36" t="s">
        <v>218</v>
      </c>
      <c s="37">
        <v>56</v>
      </c>
      <c s="36">
        <v>0</v>
      </c>
      <c s="36">
        <f>ROUND(G129*H129,6)</f>
      </c>
      <c r="L129" s="38">
        <v>0</v>
      </c>
      <c s="32">
        <f>ROUND(ROUND(L129,2)*ROUND(G129,3),2)</f>
      </c>
      <c s="36" t="s">
        <v>385</v>
      </c>
      <c>
        <f>(M129*21)/100</f>
      </c>
      <c t="s">
        <v>27</v>
      </c>
    </row>
    <row r="130" spans="1:5" ht="12.75">
      <c r="A130" s="35" t="s">
        <v>55</v>
      </c>
      <c r="E130" s="39" t="s">
        <v>1283</v>
      </c>
    </row>
    <row r="131" spans="1:5" ht="12.75">
      <c r="A131" s="35" t="s">
        <v>56</v>
      </c>
      <c r="E131" s="40" t="s">
        <v>355</v>
      </c>
    </row>
    <row r="132" spans="1:5" ht="229.5">
      <c r="A132" t="s">
        <v>57</v>
      </c>
      <c r="E132" s="39" t="s">
        <v>1186</v>
      </c>
    </row>
    <row r="133" spans="1:16" ht="12.75">
      <c r="A133" t="s">
        <v>48</v>
      </c>
      <c s="34" t="s">
        <v>270</v>
      </c>
      <c s="34" t="s">
        <v>1190</v>
      </c>
      <c s="35" t="s">
        <v>5</v>
      </c>
      <c s="6" t="s">
        <v>1191</v>
      </c>
      <c s="36" t="s">
        <v>218</v>
      </c>
      <c s="37">
        <v>4.77</v>
      </c>
      <c s="36">
        <v>0</v>
      </c>
      <c s="36">
        <f>ROUND(G133*H133,6)</f>
      </c>
      <c r="L133" s="38">
        <v>0</v>
      </c>
      <c s="32">
        <f>ROUND(ROUND(L133,2)*ROUND(G133,3),2)</f>
      </c>
      <c s="36" t="s">
        <v>385</v>
      </c>
      <c>
        <f>(M133*21)/100</f>
      </c>
      <c t="s">
        <v>27</v>
      </c>
    </row>
    <row r="134" spans="1:5" ht="12.75">
      <c r="A134" s="35" t="s">
        <v>55</v>
      </c>
      <c r="E134" s="39" t="s">
        <v>1284</v>
      </c>
    </row>
    <row r="135" spans="1:5" ht="12.75">
      <c r="A135" s="35" t="s">
        <v>56</v>
      </c>
      <c r="E135" s="40" t="s">
        <v>1285</v>
      </c>
    </row>
    <row r="136" spans="1:5" ht="229.5">
      <c r="A136" t="s">
        <v>57</v>
      </c>
      <c r="E136" s="39" t="s">
        <v>1194</v>
      </c>
    </row>
    <row r="137" spans="1:16" ht="25.5">
      <c r="A137" t="s">
        <v>48</v>
      </c>
      <c s="34" t="s">
        <v>275</v>
      </c>
      <c s="34" t="s">
        <v>1195</v>
      </c>
      <c s="35" t="s">
        <v>5</v>
      </c>
      <c s="6" t="s">
        <v>1196</v>
      </c>
      <c s="36" t="s">
        <v>218</v>
      </c>
      <c s="37">
        <v>2</v>
      </c>
      <c s="36">
        <v>0</v>
      </c>
      <c s="36">
        <f>ROUND(G137*H137,6)</f>
      </c>
      <c r="L137" s="38">
        <v>0</v>
      </c>
      <c s="32">
        <f>ROUND(ROUND(L137,2)*ROUND(G137,3),2)</f>
      </c>
      <c s="36" t="s">
        <v>385</v>
      </c>
      <c>
        <f>(M137*21)/100</f>
      </c>
      <c t="s">
        <v>27</v>
      </c>
    </row>
    <row r="138" spans="1:5" ht="12.75">
      <c r="A138" s="35" t="s">
        <v>55</v>
      </c>
      <c r="E138" s="39" t="s">
        <v>1286</v>
      </c>
    </row>
    <row r="139" spans="1:5" ht="12.75">
      <c r="A139" s="35" t="s">
        <v>56</v>
      </c>
      <c r="E139" s="40" t="s">
        <v>5</v>
      </c>
    </row>
    <row r="140" spans="1:5" ht="229.5">
      <c r="A140" t="s">
        <v>57</v>
      </c>
      <c r="E140" s="39" t="s">
        <v>1194</v>
      </c>
    </row>
    <row r="141" spans="1:16" ht="25.5">
      <c r="A141" t="s">
        <v>48</v>
      </c>
      <c s="34" t="s">
        <v>279</v>
      </c>
      <c s="34" t="s">
        <v>1198</v>
      </c>
      <c s="35" t="s">
        <v>5</v>
      </c>
      <c s="6" t="s">
        <v>1199</v>
      </c>
      <c s="36" t="s">
        <v>218</v>
      </c>
      <c s="37">
        <v>14</v>
      </c>
      <c s="36">
        <v>0</v>
      </c>
      <c s="36">
        <f>ROUND(G141*H141,6)</f>
      </c>
      <c r="L141" s="38">
        <v>0</v>
      </c>
      <c s="32">
        <f>ROUND(ROUND(L141,2)*ROUND(G141,3),2)</f>
      </c>
      <c s="36" t="s">
        <v>385</v>
      </c>
      <c>
        <f>(M141*21)/100</f>
      </c>
      <c t="s">
        <v>27</v>
      </c>
    </row>
    <row r="142" spans="1:5" ht="12.75">
      <c r="A142" s="35" t="s">
        <v>55</v>
      </c>
      <c r="E142" s="39" t="s">
        <v>1287</v>
      </c>
    </row>
    <row r="143" spans="1:5" ht="12.75">
      <c r="A143" s="35" t="s">
        <v>56</v>
      </c>
      <c r="E143" s="40" t="s">
        <v>105</v>
      </c>
    </row>
    <row r="144" spans="1:5" ht="229.5">
      <c r="A144" t="s">
        <v>57</v>
      </c>
      <c r="E144" s="39" t="s">
        <v>1194</v>
      </c>
    </row>
    <row r="145" spans="1:16" ht="12.75">
      <c r="A145" t="s">
        <v>48</v>
      </c>
      <c s="34" t="s">
        <v>282</v>
      </c>
      <c s="34" t="s">
        <v>1201</v>
      </c>
      <c s="35" t="s">
        <v>5</v>
      </c>
      <c s="6" t="s">
        <v>1202</v>
      </c>
      <c s="36" t="s">
        <v>1203</v>
      </c>
      <c s="37">
        <v>367.356</v>
      </c>
      <c s="36">
        <v>0</v>
      </c>
      <c s="36">
        <f>ROUND(G145*H145,6)</f>
      </c>
      <c r="L145" s="38">
        <v>0</v>
      </c>
      <c s="32">
        <f>ROUND(ROUND(L145,2)*ROUND(G145,3),2)</f>
      </c>
      <c s="36" t="s">
        <v>205</v>
      </c>
      <c>
        <f>(M145*21)/100</f>
      </c>
      <c t="s">
        <v>27</v>
      </c>
    </row>
    <row r="146" spans="1:5" ht="12.75">
      <c r="A146" s="35" t="s">
        <v>55</v>
      </c>
      <c r="E146" s="39" t="s">
        <v>1288</v>
      </c>
    </row>
    <row r="147" spans="1:5" ht="12.75">
      <c r="A147" s="35" t="s">
        <v>56</v>
      </c>
      <c r="E147" s="40" t="s">
        <v>1289</v>
      </c>
    </row>
    <row r="148" spans="1:5" ht="357">
      <c r="A148" t="s">
        <v>57</v>
      </c>
      <c r="E148" s="39" t="s">
        <v>1206</v>
      </c>
    </row>
    <row r="149" spans="1:16" ht="25.5">
      <c r="A149" t="s">
        <v>48</v>
      </c>
      <c s="34" t="s">
        <v>285</v>
      </c>
      <c s="34" t="s">
        <v>1207</v>
      </c>
      <c s="35" t="s">
        <v>5</v>
      </c>
      <c s="6" t="s">
        <v>1208</v>
      </c>
      <c s="36" t="s">
        <v>218</v>
      </c>
      <c s="37">
        <v>450.51</v>
      </c>
      <c s="36">
        <v>0</v>
      </c>
      <c s="36">
        <f>ROUND(G149*H149,6)</f>
      </c>
      <c r="L149" s="38">
        <v>0</v>
      </c>
      <c s="32">
        <f>ROUND(ROUND(L149,2)*ROUND(G149,3),2)</f>
      </c>
      <c s="36" t="s">
        <v>205</v>
      </c>
      <c>
        <f>(M149*21)/100</f>
      </c>
      <c t="s">
        <v>27</v>
      </c>
    </row>
    <row r="150" spans="1:5" ht="12.75">
      <c r="A150" s="35" t="s">
        <v>55</v>
      </c>
      <c r="E150" s="39" t="s">
        <v>1290</v>
      </c>
    </row>
    <row r="151" spans="1:5" ht="12.75">
      <c r="A151" s="35" t="s">
        <v>56</v>
      </c>
      <c r="E151" s="40" t="s">
        <v>1291</v>
      </c>
    </row>
    <row r="152" spans="1:5" ht="89.25">
      <c r="A152" t="s">
        <v>57</v>
      </c>
      <c r="E152" s="39" t="s">
        <v>1211</v>
      </c>
    </row>
    <row r="153" spans="1:16" ht="12.75">
      <c r="A153" t="s">
        <v>48</v>
      </c>
      <c s="34" t="s">
        <v>288</v>
      </c>
      <c s="34" t="s">
        <v>1212</v>
      </c>
      <c s="35" t="s">
        <v>5</v>
      </c>
      <c s="6" t="s">
        <v>1213</v>
      </c>
      <c s="36" t="s">
        <v>984</v>
      </c>
      <c s="37">
        <v>8</v>
      </c>
      <c s="36">
        <v>0</v>
      </c>
      <c s="36">
        <f>ROUND(G153*H153,6)</f>
      </c>
      <c r="L153" s="38">
        <v>0</v>
      </c>
      <c s="32">
        <f>ROUND(ROUND(L153,2)*ROUND(G153,3),2)</f>
      </c>
      <c s="36" t="s">
        <v>918</v>
      </c>
      <c>
        <f>(M153*21)/100</f>
      </c>
      <c t="s">
        <v>27</v>
      </c>
    </row>
    <row r="154" spans="1:5" ht="12.75">
      <c r="A154" s="35" t="s">
        <v>55</v>
      </c>
      <c r="E154" s="39" t="s">
        <v>1292</v>
      </c>
    </row>
    <row r="155" spans="1:5" ht="12.75">
      <c r="A155" s="35" t="s">
        <v>56</v>
      </c>
      <c r="E155" s="40" t="s">
        <v>5</v>
      </c>
    </row>
    <row r="156" spans="1:5" ht="38.25">
      <c r="A156" t="s">
        <v>57</v>
      </c>
      <c r="E156" s="39" t="s">
        <v>1215</v>
      </c>
    </row>
    <row r="157" spans="1:16" ht="12.75">
      <c r="A157" t="s">
        <v>48</v>
      </c>
      <c s="34" t="s">
        <v>292</v>
      </c>
      <c s="34" t="s">
        <v>1212</v>
      </c>
      <c s="35" t="s">
        <v>49</v>
      </c>
      <c s="6" t="s">
        <v>1216</v>
      </c>
      <c s="36" t="s">
        <v>984</v>
      </c>
      <c s="37">
        <v>4</v>
      </c>
      <c s="36">
        <v>0</v>
      </c>
      <c s="36">
        <f>ROUND(G157*H157,6)</f>
      </c>
      <c r="L157" s="38">
        <v>0</v>
      </c>
      <c s="32">
        <f>ROUND(ROUND(L157,2)*ROUND(G157,3),2)</f>
      </c>
      <c s="36" t="s">
        <v>918</v>
      </c>
      <c>
        <f>(M157*21)/100</f>
      </c>
      <c t="s">
        <v>27</v>
      </c>
    </row>
    <row r="158" spans="1:5" ht="12.75">
      <c r="A158" s="35" t="s">
        <v>55</v>
      </c>
      <c r="E158" s="39" t="s">
        <v>1293</v>
      </c>
    </row>
    <row r="159" spans="1:5" ht="12.75">
      <c r="A159" s="35" t="s">
        <v>56</v>
      </c>
      <c r="E159" s="40" t="s">
        <v>5</v>
      </c>
    </row>
    <row r="160" spans="1:5" ht="38.25">
      <c r="A160" t="s">
        <v>57</v>
      </c>
      <c r="E160" s="39" t="s">
        <v>1215</v>
      </c>
    </row>
    <row r="161" spans="1:13" ht="12.75">
      <c r="A161" t="s">
        <v>46</v>
      </c>
      <c r="C161" s="31" t="s">
        <v>736</v>
      </c>
      <c r="E161" s="33" t="s">
        <v>1218</v>
      </c>
      <c r="J161" s="32">
        <f>0</f>
      </c>
      <c s="32">
        <f>0</f>
      </c>
      <c s="32">
        <f>0+L162</f>
      </c>
      <c s="32">
        <f>0+M162</f>
      </c>
    </row>
    <row r="162" spans="1:16" ht="12.75">
      <c r="A162" t="s">
        <v>48</v>
      </c>
      <c s="34" t="s">
        <v>295</v>
      </c>
      <c s="34" t="s">
        <v>1219</v>
      </c>
      <c s="35" t="s">
        <v>5</v>
      </c>
      <c s="6" t="s">
        <v>1220</v>
      </c>
      <c s="36" t="s">
        <v>218</v>
      </c>
      <c s="37">
        <v>706</v>
      </c>
      <c s="36">
        <v>0</v>
      </c>
      <c s="36">
        <f>ROUND(G162*H162,6)</f>
      </c>
      <c r="L162" s="38">
        <v>0</v>
      </c>
      <c s="32">
        <f>ROUND(ROUND(L162,2)*ROUND(G162,3),2)</f>
      </c>
      <c s="36" t="s">
        <v>205</v>
      </c>
      <c>
        <f>(M162*21)/100</f>
      </c>
      <c t="s">
        <v>27</v>
      </c>
    </row>
    <row r="163" spans="1:5" ht="12.75">
      <c r="A163" s="35" t="s">
        <v>55</v>
      </c>
      <c r="E163" s="39" t="s">
        <v>1294</v>
      </c>
    </row>
    <row r="164" spans="1:5" ht="12.75">
      <c r="A164" s="35" t="s">
        <v>56</v>
      </c>
      <c r="E164" s="40" t="s">
        <v>1295</v>
      </c>
    </row>
    <row r="165" spans="1:5" ht="178.5">
      <c r="A165" t="s">
        <v>57</v>
      </c>
      <c r="E165" s="39" t="s">
        <v>1223</v>
      </c>
    </row>
    <row r="166" spans="1:13" ht="12.75">
      <c r="A166" t="s">
        <v>46</v>
      </c>
      <c r="C166" s="31" t="s">
        <v>47</v>
      </c>
      <c r="E166" s="33" t="s">
        <v>17</v>
      </c>
      <c r="J166" s="32">
        <f>0</f>
      </c>
      <c s="32">
        <f>0</f>
      </c>
      <c s="32">
        <f>0+L167+L171+L175</f>
      </c>
      <c s="32">
        <f>0+M167+M171+M175</f>
      </c>
    </row>
    <row r="167" spans="1:16" ht="25.5">
      <c r="A167" t="s">
        <v>48</v>
      </c>
      <c s="34" t="s">
        <v>298</v>
      </c>
      <c s="34" t="s">
        <v>50</v>
      </c>
      <c s="35" t="s">
        <v>51</v>
      </c>
      <c s="6" t="s">
        <v>52</v>
      </c>
      <c s="36" t="s">
        <v>53</v>
      </c>
      <c s="37">
        <v>1823.76</v>
      </c>
      <c s="36">
        <v>0</v>
      </c>
      <c s="36">
        <f>ROUND(G167*H167,6)</f>
      </c>
      <c r="L167" s="38">
        <v>0</v>
      </c>
      <c s="32">
        <f>ROUND(ROUND(L167,2)*ROUND(G167,3),2)</f>
      </c>
      <c s="36" t="s">
        <v>54</v>
      </c>
      <c>
        <f>(M167*21)/100</f>
      </c>
      <c t="s">
        <v>27</v>
      </c>
    </row>
    <row r="168" spans="1:5" ht="25.5">
      <c r="A168" s="35" t="s">
        <v>55</v>
      </c>
      <c r="E168" s="39" t="s">
        <v>351</v>
      </c>
    </row>
    <row r="169" spans="1:5" ht="12.75">
      <c r="A169" s="35" t="s">
        <v>56</v>
      </c>
      <c r="E169" s="40" t="s">
        <v>1296</v>
      </c>
    </row>
    <row r="170" spans="1:5" ht="102">
      <c r="A170" t="s">
        <v>57</v>
      </c>
      <c r="E170" s="39" t="s">
        <v>58</v>
      </c>
    </row>
    <row r="171" spans="1:16" ht="25.5">
      <c r="A171" t="s">
        <v>48</v>
      </c>
      <c s="34" t="s">
        <v>301</v>
      </c>
      <c s="34" t="s">
        <v>66</v>
      </c>
      <c s="35" t="s">
        <v>67</v>
      </c>
      <c s="6" t="s">
        <v>68</v>
      </c>
      <c s="36" t="s">
        <v>53</v>
      </c>
      <c s="37">
        <v>1510.046</v>
      </c>
      <c s="36">
        <v>0</v>
      </c>
      <c s="36">
        <f>ROUND(G171*H171,6)</f>
      </c>
      <c r="L171" s="38">
        <v>0</v>
      </c>
      <c s="32">
        <f>ROUND(ROUND(L171,2)*ROUND(G171,3),2)</f>
      </c>
      <c s="36" t="s">
        <v>54</v>
      </c>
      <c>
        <f>(M171*21)/100</f>
      </c>
      <c t="s">
        <v>27</v>
      </c>
    </row>
    <row r="172" spans="1:5" ht="25.5">
      <c r="A172" s="35" t="s">
        <v>55</v>
      </c>
      <c r="E172" s="39" t="s">
        <v>351</v>
      </c>
    </row>
    <row r="173" spans="1:5" ht="12.75">
      <c r="A173" s="35" t="s">
        <v>56</v>
      </c>
      <c r="E173" s="40" t="s">
        <v>1297</v>
      </c>
    </row>
    <row r="174" spans="1:5" ht="102">
      <c r="A174" t="s">
        <v>57</v>
      </c>
      <c r="E174" s="39" t="s">
        <v>58</v>
      </c>
    </row>
    <row r="175" spans="1:16" ht="25.5">
      <c r="A175" t="s">
        <v>48</v>
      </c>
      <c s="34" t="s">
        <v>304</v>
      </c>
      <c s="34" t="s">
        <v>126</v>
      </c>
      <c s="35" t="s">
        <v>127</v>
      </c>
      <c s="6" t="s">
        <v>128</v>
      </c>
      <c s="36" t="s">
        <v>53</v>
      </c>
      <c s="37">
        <v>762.657</v>
      </c>
      <c s="36">
        <v>0</v>
      </c>
      <c s="36">
        <f>ROUND(G175*H175,6)</f>
      </c>
      <c r="L175" s="38">
        <v>0</v>
      </c>
      <c s="32">
        <f>ROUND(ROUND(L175,2)*ROUND(G175,3),2)</f>
      </c>
      <c s="36" t="s">
        <v>54</v>
      </c>
      <c>
        <f>(M175*21)/100</f>
      </c>
      <c t="s">
        <v>27</v>
      </c>
    </row>
    <row r="176" spans="1:5" ht="25.5">
      <c r="A176" s="35" t="s">
        <v>55</v>
      </c>
      <c r="E176" s="39" t="s">
        <v>351</v>
      </c>
    </row>
    <row r="177" spans="1:5" ht="12.75">
      <c r="A177" s="35" t="s">
        <v>56</v>
      </c>
      <c r="E177" s="40" t="s">
        <v>1298</v>
      </c>
    </row>
    <row r="178" spans="1:5" ht="102">
      <c r="A178" t="s">
        <v>57</v>
      </c>
      <c r="E178"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4.xml><?xml version="1.0" encoding="utf-8"?>
<worksheet xmlns="http://schemas.openxmlformats.org/spreadsheetml/2006/main" xmlns:r="http://schemas.openxmlformats.org/officeDocument/2006/relationships">
  <dimension ref="A1:T19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1062</v>
      </c>
      <c s="41">
        <f>Rekapitulace!C26</f>
      </c>
      <c s="20" t="s">
        <v>0</v>
      </c>
      <c t="s">
        <v>23</v>
      </c>
      <c t="s">
        <v>27</v>
      </c>
    </row>
    <row r="4" spans="1:16" ht="32" customHeight="1">
      <c r="A4" s="24" t="s">
        <v>20</v>
      </c>
      <c s="25" t="s">
        <v>28</v>
      </c>
      <c s="27" t="s">
        <v>1062</v>
      </c>
      <c r="E4" s="26" t="s">
        <v>1063</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COUNTIFS(L8:L192,"=0",A8:A192,"P")+COUNTIFS(L8:L192,"",A8:A192,"P")+SUM(Q8:Q192)</f>
      </c>
    </row>
    <row r="8" spans="1:13" ht="12.75">
      <c r="A8" t="s">
        <v>44</v>
      </c>
      <c r="C8" s="28" t="s">
        <v>1301</v>
      </c>
      <c r="E8" s="30" t="s">
        <v>1300</v>
      </c>
      <c r="J8" s="29">
        <f>0+J9+J42+J51+J68+J81+J106+J115+J120+J141+J178+J183</f>
      </c>
      <c s="29">
        <f>0+K9+K42+K51+K68+K81+K106+K115+K120+K141+K178+K183</f>
      </c>
      <c s="29">
        <f>0+L9+L42+L51+L68+L81+L106+L115+L120+L141+L178+L183</f>
      </c>
      <c s="29">
        <f>0+M9+M42+M51+M68+M81+M106+M115+M120+M141+M178+M183</f>
      </c>
    </row>
    <row r="9" spans="1:13" ht="12.75">
      <c r="A9" t="s">
        <v>46</v>
      </c>
      <c r="C9" s="31" t="s">
        <v>49</v>
      </c>
      <c r="E9" s="33" t="s">
        <v>195</v>
      </c>
      <c r="J9" s="32">
        <f>0</f>
      </c>
      <c s="32">
        <f>0</f>
      </c>
      <c s="32">
        <f>0+L10+L14+L18+L22+L26+L30+L34+L38</f>
      </c>
      <c s="32">
        <f>0+M10+M14+M18+M22+M26+M30+M34+M38</f>
      </c>
    </row>
    <row r="10" spans="1:16" ht="12.75">
      <c r="A10" t="s">
        <v>48</v>
      </c>
      <c s="34" t="s">
        <v>49</v>
      </c>
      <c s="34" t="s">
        <v>1067</v>
      </c>
      <c s="35" t="s">
        <v>5</v>
      </c>
      <c s="6" t="s">
        <v>1068</v>
      </c>
      <c s="36" t="s">
        <v>204</v>
      </c>
      <c s="37">
        <v>264.75</v>
      </c>
      <c s="36">
        <v>0</v>
      </c>
      <c s="36">
        <f>ROUND(G10*H10,6)</f>
      </c>
      <c r="L10" s="38">
        <v>0</v>
      </c>
      <c s="32">
        <f>ROUND(ROUND(L10,2)*ROUND(G10,3),2)</f>
      </c>
      <c s="36" t="s">
        <v>918</v>
      </c>
      <c>
        <f>(M10*21)/100</f>
      </c>
      <c t="s">
        <v>27</v>
      </c>
    </row>
    <row r="11" spans="1:5" ht="12.75">
      <c r="A11" s="35" t="s">
        <v>55</v>
      </c>
      <c r="E11" s="39" t="s">
        <v>1069</v>
      </c>
    </row>
    <row r="12" spans="1:5" ht="12.75">
      <c r="A12" s="35" t="s">
        <v>56</v>
      </c>
      <c r="E12" s="40" t="s">
        <v>1302</v>
      </c>
    </row>
    <row r="13" spans="1:5" ht="63.75">
      <c r="A13" t="s">
        <v>57</v>
      </c>
      <c r="E13" s="39" t="s">
        <v>1071</v>
      </c>
    </row>
    <row r="14" spans="1:16" ht="12.75">
      <c r="A14" t="s">
        <v>48</v>
      </c>
      <c s="34" t="s">
        <v>27</v>
      </c>
      <c s="34" t="s">
        <v>1072</v>
      </c>
      <c s="35" t="s">
        <v>5</v>
      </c>
      <c s="6" t="s">
        <v>1073</v>
      </c>
      <c s="36" t="s">
        <v>204</v>
      </c>
      <c s="37">
        <v>132.375</v>
      </c>
      <c s="36">
        <v>0</v>
      </c>
      <c s="36">
        <f>ROUND(G14*H14,6)</f>
      </c>
      <c r="L14" s="38">
        <v>0</v>
      </c>
      <c s="32">
        <f>ROUND(ROUND(L14,2)*ROUND(G14,3),2)</f>
      </c>
      <c s="36" t="s">
        <v>918</v>
      </c>
      <c>
        <f>(M14*21)/100</f>
      </c>
      <c t="s">
        <v>27</v>
      </c>
    </row>
    <row r="15" spans="1:5" ht="12.75">
      <c r="A15" s="35" t="s">
        <v>55</v>
      </c>
      <c r="E15" s="39" t="s">
        <v>1074</v>
      </c>
    </row>
    <row r="16" spans="1:5" ht="12.75">
      <c r="A16" s="35" t="s">
        <v>56</v>
      </c>
      <c r="E16" s="40" t="s">
        <v>1303</v>
      </c>
    </row>
    <row r="17" spans="1:5" ht="63.75">
      <c r="A17" t="s">
        <v>57</v>
      </c>
      <c r="E17" s="39" t="s">
        <v>1071</v>
      </c>
    </row>
    <row r="18" spans="1:16" ht="25.5">
      <c r="A18" t="s">
        <v>48</v>
      </c>
      <c s="34" t="s">
        <v>26</v>
      </c>
      <c s="34" t="s">
        <v>1076</v>
      </c>
      <c s="35" t="s">
        <v>5</v>
      </c>
      <c s="6" t="s">
        <v>1077</v>
      </c>
      <c s="36" t="s">
        <v>204</v>
      </c>
      <c s="37">
        <v>529.5</v>
      </c>
      <c s="36">
        <v>0</v>
      </c>
      <c s="36">
        <f>ROUND(G18*H18,6)</f>
      </c>
      <c r="L18" s="38">
        <v>0</v>
      </c>
      <c s="32">
        <f>ROUND(ROUND(L18,2)*ROUND(G18,3),2)</f>
      </c>
      <c s="36" t="s">
        <v>918</v>
      </c>
      <c>
        <f>(M18*21)/100</f>
      </c>
      <c t="s">
        <v>27</v>
      </c>
    </row>
    <row r="19" spans="1:5" ht="12.75">
      <c r="A19" s="35" t="s">
        <v>55</v>
      </c>
      <c r="E19" s="39" t="s">
        <v>1078</v>
      </c>
    </row>
    <row r="20" spans="1:5" ht="12.75">
      <c r="A20" s="35" t="s">
        <v>56</v>
      </c>
      <c r="E20" s="40" t="s">
        <v>1304</v>
      </c>
    </row>
    <row r="21" spans="1:5" ht="63.75">
      <c r="A21" t="s">
        <v>57</v>
      </c>
      <c r="E21" s="39" t="s">
        <v>1071</v>
      </c>
    </row>
    <row r="22" spans="1:16" ht="12.75">
      <c r="A22" t="s">
        <v>48</v>
      </c>
      <c s="34" t="s">
        <v>65</v>
      </c>
      <c s="34" t="s">
        <v>1080</v>
      </c>
      <c s="35" t="s">
        <v>5</v>
      </c>
      <c s="6" t="s">
        <v>1081</v>
      </c>
      <c s="36" t="s">
        <v>204</v>
      </c>
      <c s="37">
        <v>1213.37</v>
      </c>
      <c s="36">
        <v>0</v>
      </c>
      <c s="36">
        <f>ROUND(G22*H22,6)</f>
      </c>
      <c r="L22" s="38">
        <v>0</v>
      </c>
      <c s="32">
        <f>ROUND(ROUND(L22,2)*ROUND(G22,3),2)</f>
      </c>
      <c s="36" t="s">
        <v>918</v>
      </c>
      <c>
        <f>(M22*21)/100</f>
      </c>
      <c t="s">
        <v>27</v>
      </c>
    </row>
    <row r="23" spans="1:5" ht="12.75">
      <c r="A23" s="35" t="s">
        <v>55</v>
      </c>
      <c r="E23" s="39" t="s">
        <v>1305</v>
      </c>
    </row>
    <row r="24" spans="1:5" ht="12.75">
      <c r="A24" s="35" t="s">
        <v>56</v>
      </c>
      <c r="E24" s="40" t="s">
        <v>1306</v>
      </c>
    </row>
    <row r="25" spans="1:5" ht="369.75">
      <c r="A25" t="s">
        <v>57</v>
      </c>
      <c r="E25" s="39" t="s">
        <v>1084</v>
      </c>
    </row>
    <row r="26" spans="1:16" ht="12.75">
      <c r="A26" t="s">
        <v>48</v>
      </c>
      <c s="34" t="s">
        <v>69</v>
      </c>
      <c s="34" t="s">
        <v>1085</v>
      </c>
      <c s="35" t="s">
        <v>5</v>
      </c>
      <c s="6" t="s">
        <v>1086</v>
      </c>
      <c s="36" t="s">
        <v>678</v>
      </c>
      <c s="37">
        <v>2647.5</v>
      </c>
      <c s="36">
        <v>0</v>
      </c>
      <c s="36">
        <f>ROUND(G26*H26,6)</f>
      </c>
      <c r="L26" s="38">
        <v>0</v>
      </c>
      <c s="32">
        <f>ROUND(ROUND(L26,2)*ROUND(G26,3),2)</f>
      </c>
      <c s="36" t="s">
        <v>205</v>
      </c>
      <c>
        <f>(M26*21)/100</f>
      </c>
      <c t="s">
        <v>27</v>
      </c>
    </row>
    <row r="27" spans="1:5" ht="12.75">
      <c r="A27" s="35" t="s">
        <v>55</v>
      </c>
      <c r="E27" s="39" t="s">
        <v>1087</v>
      </c>
    </row>
    <row r="28" spans="1:5" ht="12.75">
      <c r="A28" s="35" t="s">
        <v>56</v>
      </c>
      <c r="E28" s="40" t="s">
        <v>1307</v>
      </c>
    </row>
    <row r="29" spans="1:5" ht="38.25">
      <c r="A29" t="s">
        <v>57</v>
      </c>
      <c r="E29" s="39" t="s">
        <v>1089</v>
      </c>
    </row>
    <row r="30" spans="1:16" ht="12.75">
      <c r="A30" t="s">
        <v>48</v>
      </c>
      <c s="34" t="s">
        <v>73</v>
      </c>
      <c s="34" t="s">
        <v>1017</v>
      </c>
      <c s="35" t="s">
        <v>5</v>
      </c>
      <c s="6" t="s">
        <v>1018</v>
      </c>
      <c s="36" t="s">
        <v>678</v>
      </c>
      <c s="37">
        <v>1746.6</v>
      </c>
      <c s="36">
        <v>0</v>
      </c>
      <c s="36">
        <f>ROUND(G30*H30,6)</f>
      </c>
      <c r="L30" s="38">
        <v>0</v>
      </c>
      <c s="32">
        <f>ROUND(ROUND(L30,2)*ROUND(G30,3),2)</f>
      </c>
      <c s="36" t="s">
        <v>205</v>
      </c>
      <c>
        <f>(M30*21)/100</f>
      </c>
      <c t="s">
        <v>27</v>
      </c>
    </row>
    <row r="31" spans="1:5" ht="12.75">
      <c r="A31" s="35" t="s">
        <v>55</v>
      </c>
      <c r="E31" s="39" t="s">
        <v>1090</v>
      </c>
    </row>
    <row r="32" spans="1:5" ht="12.75">
      <c r="A32" s="35" t="s">
        <v>56</v>
      </c>
      <c r="E32" s="40" t="s">
        <v>1308</v>
      </c>
    </row>
    <row r="33" spans="1:5" ht="25.5">
      <c r="A33" t="s">
        <v>57</v>
      </c>
      <c r="E33" s="39" t="s">
        <v>1020</v>
      </c>
    </row>
    <row r="34" spans="1:16" ht="12.75">
      <c r="A34" t="s">
        <v>48</v>
      </c>
      <c s="34" t="s">
        <v>77</v>
      </c>
      <c s="34" t="s">
        <v>1309</v>
      </c>
      <c s="35" t="s">
        <v>5</v>
      </c>
      <c s="6" t="s">
        <v>1310</v>
      </c>
      <c s="36" t="s">
        <v>678</v>
      </c>
      <c s="37">
        <v>352</v>
      </c>
      <c s="36">
        <v>0</v>
      </c>
      <c s="36">
        <f>ROUND(G34*H34,6)</f>
      </c>
      <c r="L34" s="38">
        <v>0</v>
      </c>
      <c s="32">
        <f>ROUND(ROUND(L34,2)*ROUND(G34,3),2)</f>
      </c>
      <c s="36" t="s">
        <v>205</v>
      </c>
      <c>
        <f>(M34*21)/100</f>
      </c>
      <c t="s">
        <v>27</v>
      </c>
    </row>
    <row r="35" spans="1:5" ht="12.75">
      <c r="A35" s="35" t="s">
        <v>55</v>
      </c>
      <c r="E35" s="39" t="s">
        <v>1311</v>
      </c>
    </row>
    <row r="36" spans="1:5" ht="12.75">
      <c r="A36" s="35" t="s">
        <v>56</v>
      </c>
      <c r="E36" s="40" t="s">
        <v>1312</v>
      </c>
    </row>
    <row r="37" spans="1:5" ht="165.75">
      <c r="A37" t="s">
        <v>57</v>
      </c>
      <c r="E37" s="39" t="s">
        <v>1313</v>
      </c>
    </row>
    <row r="38" spans="1:16" ht="12.75">
      <c r="A38" t="s">
        <v>48</v>
      </c>
      <c s="34" t="s">
        <v>81</v>
      </c>
      <c s="34" t="s">
        <v>1242</v>
      </c>
      <c s="35" t="s">
        <v>5</v>
      </c>
      <c s="6" t="s">
        <v>1243</v>
      </c>
      <c s="36" t="s">
        <v>204</v>
      </c>
      <c s="37">
        <v>2</v>
      </c>
      <c s="36">
        <v>0</v>
      </c>
      <c s="36">
        <f>ROUND(G38*H38,6)</f>
      </c>
      <c r="L38" s="38">
        <v>0</v>
      </c>
      <c s="32">
        <f>ROUND(ROUND(L38,2)*ROUND(G38,3),2)</f>
      </c>
      <c s="36" t="s">
        <v>205</v>
      </c>
      <c>
        <f>(M38*21)/100</f>
      </c>
      <c t="s">
        <v>27</v>
      </c>
    </row>
    <row r="39" spans="1:5" ht="12.75">
      <c r="A39" s="35" t="s">
        <v>55</v>
      </c>
      <c r="E39" s="39" t="s">
        <v>1244</v>
      </c>
    </row>
    <row r="40" spans="1:5" ht="12.75">
      <c r="A40" s="35" t="s">
        <v>56</v>
      </c>
      <c r="E40" s="40" t="s">
        <v>5</v>
      </c>
    </row>
    <row r="41" spans="1:5" ht="318.75">
      <c r="A41" t="s">
        <v>57</v>
      </c>
      <c r="E41" s="39" t="s">
        <v>1245</v>
      </c>
    </row>
    <row r="42" spans="1:13" ht="12.75">
      <c r="A42" t="s">
        <v>46</v>
      </c>
      <c r="C42" s="31" t="s">
        <v>117</v>
      </c>
      <c r="E42" s="33" t="s">
        <v>1092</v>
      </c>
      <c r="J42" s="32">
        <f>0</f>
      </c>
      <c s="32">
        <f>0</f>
      </c>
      <c s="32">
        <f>0+L43+L47</f>
      </c>
      <c s="32">
        <f>0+M43+M47</f>
      </c>
    </row>
    <row r="43" spans="1:16" ht="12.75">
      <c r="A43" t="s">
        <v>48</v>
      </c>
      <c s="34" t="s">
        <v>85</v>
      </c>
      <c s="34" t="s">
        <v>1093</v>
      </c>
      <c s="35" t="s">
        <v>5</v>
      </c>
      <c s="6" t="s">
        <v>1094</v>
      </c>
      <c s="36" t="s">
        <v>204</v>
      </c>
      <c s="37">
        <v>941.37</v>
      </c>
      <c s="36">
        <v>0</v>
      </c>
      <c s="36">
        <f>ROUND(G43*H43,6)</f>
      </c>
      <c r="L43" s="38">
        <v>0</v>
      </c>
      <c s="32">
        <f>ROUND(ROUND(L43,2)*ROUND(G43,3),2)</f>
      </c>
      <c s="36" t="s">
        <v>205</v>
      </c>
      <c>
        <f>(M43*21)/100</f>
      </c>
      <c t="s">
        <v>27</v>
      </c>
    </row>
    <row r="44" spans="1:5" ht="25.5">
      <c r="A44" s="35" t="s">
        <v>55</v>
      </c>
      <c r="E44" s="39" t="s">
        <v>1314</v>
      </c>
    </row>
    <row r="45" spans="1:5" ht="12.75">
      <c r="A45" s="35" t="s">
        <v>56</v>
      </c>
      <c r="E45" s="40" t="s">
        <v>1315</v>
      </c>
    </row>
    <row r="46" spans="1:5" ht="280.5">
      <c r="A46" t="s">
        <v>57</v>
      </c>
      <c r="E46" s="39" t="s">
        <v>1097</v>
      </c>
    </row>
    <row r="47" spans="1:16" ht="12.75">
      <c r="A47" t="s">
        <v>48</v>
      </c>
      <c s="34" t="s">
        <v>750</v>
      </c>
      <c s="34" t="s">
        <v>1098</v>
      </c>
      <c s="35" t="s">
        <v>5</v>
      </c>
      <c s="6" t="s">
        <v>1099</v>
      </c>
      <c s="36" t="s">
        <v>204</v>
      </c>
      <c s="37">
        <v>341.233</v>
      </c>
      <c s="36">
        <v>0</v>
      </c>
      <c s="36">
        <f>ROUND(G47*H47,6)</f>
      </c>
      <c r="L47" s="38">
        <v>0</v>
      </c>
      <c s="32">
        <f>ROUND(ROUND(L47,2)*ROUND(G47,3),2)</f>
      </c>
      <c s="36" t="s">
        <v>918</v>
      </c>
      <c>
        <f>(M47*21)/100</f>
      </c>
      <c t="s">
        <v>27</v>
      </c>
    </row>
    <row r="48" spans="1:5" ht="12.75">
      <c r="A48" s="35" t="s">
        <v>55</v>
      </c>
      <c r="E48" s="39" t="s">
        <v>1100</v>
      </c>
    </row>
    <row r="49" spans="1:5" ht="12.75">
      <c r="A49" s="35" t="s">
        <v>56</v>
      </c>
      <c r="E49" s="40" t="s">
        <v>1316</v>
      </c>
    </row>
    <row r="50" spans="1:5" ht="267.75">
      <c r="A50" t="s">
        <v>57</v>
      </c>
      <c r="E50" s="39" t="s">
        <v>1102</v>
      </c>
    </row>
    <row r="51" spans="1:13" ht="12.75">
      <c r="A51" t="s">
        <v>46</v>
      </c>
      <c r="C51" s="31" t="s">
        <v>27</v>
      </c>
      <c r="E51" s="33" t="s">
        <v>1248</v>
      </c>
      <c r="J51" s="32">
        <f>0</f>
      </c>
      <c s="32">
        <f>0</f>
      </c>
      <c s="32">
        <f>0+L52+L56+L60+L64</f>
      </c>
      <c s="32">
        <f>0+M52+M56+M60+M64</f>
      </c>
    </row>
    <row r="52" spans="1:16" ht="12.75">
      <c r="A52" t="s">
        <v>48</v>
      </c>
      <c s="34" t="s">
        <v>89</v>
      </c>
      <c s="34" t="s">
        <v>1317</v>
      </c>
      <c s="35" t="s">
        <v>5</v>
      </c>
      <c s="6" t="s">
        <v>1318</v>
      </c>
      <c s="36" t="s">
        <v>218</v>
      </c>
      <c s="37">
        <v>220</v>
      </c>
      <c s="36">
        <v>0</v>
      </c>
      <c s="36">
        <f>ROUND(G52*H52,6)</f>
      </c>
      <c r="L52" s="38">
        <v>0</v>
      </c>
      <c s="32">
        <f>ROUND(ROUND(L52,2)*ROUND(G52,3),2)</f>
      </c>
      <c s="36" t="s">
        <v>205</v>
      </c>
      <c>
        <f>(M52*21)/100</f>
      </c>
      <c t="s">
        <v>27</v>
      </c>
    </row>
    <row r="53" spans="1:5" ht="12.75">
      <c r="A53" s="35" t="s">
        <v>55</v>
      </c>
      <c r="E53" s="39" t="s">
        <v>1319</v>
      </c>
    </row>
    <row r="54" spans="1:5" ht="12.75">
      <c r="A54" s="35" t="s">
        <v>56</v>
      </c>
      <c r="E54" s="40" t="s">
        <v>1320</v>
      </c>
    </row>
    <row r="55" spans="1:5" ht="165.75">
      <c r="A55" t="s">
        <v>57</v>
      </c>
      <c r="E55" s="39" t="s">
        <v>1321</v>
      </c>
    </row>
    <row r="56" spans="1:16" ht="12.75">
      <c r="A56" t="s">
        <v>48</v>
      </c>
      <c s="34" t="s">
        <v>93</v>
      </c>
      <c s="34" t="s">
        <v>1322</v>
      </c>
      <c s="35" t="s">
        <v>5</v>
      </c>
      <c s="6" t="s">
        <v>1323</v>
      </c>
      <c s="36" t="s">
        <v>678</v>
      </c>
      <c s="37">
        <v>176</v>
      </c>
      <c s="36">
        <v>0</v>
      </c>
      <c s="36">
        <f>ROUND(G56*H56,6)</f>
      </c>
      <c r="L56" s="38">
        <v>0</v>
      </c>
      <c s="32">
        <f>ROUND(ROUND(L56,2)*ROUND(G56,3),2)</f>
      </c>
      <c s="36" t="s">
        <v>205</v>
      </c>
      <c>
        <f>(M56*21)/100</f>
      </c>
      <c t="s">
        <v>27</v>
      </c>
    </row>
    <row r="57" spans="1:5" ht="12.75">
      <c r="A57" s="35" t="s">
        <v>55</v>
      </c>
      <c r="E57" s="39" t="s">
        <v>1324</v>
      </c>
    </row>
    <row r="58" spans="1:5" ht="12.75">
      <c r="A58" s="35" t="s">
        <v>56</v>
      </c>
      <c r="E58" s="40" t="s">
        <v>1325</v>
      </c>
    </row>
    <row r="59" spans="1:5" ht="51">
      <c r="A59" t="s">
        <v>57</v>
      </c>
      <c r="E59" s="39" t="s">
        <v>1326</v>
      </c>
    </row>
    <row r="60" spans="1:16" ht="12.75">
      <c r="A60" t="s">
        <v>48</v>
      </c>
      <c s="34" t="s">
        <v>97</v>
      </c>
      <c s="34" t="s">
        <v>708</v>
      </c>
      <c s="35" t="s">
        <v>5</v>
      </c>
      <c s="6" t="s">
        <v>709</v>
      </c>
      <c s="36" t="s">
        <v>204</v>
      </c>
      <c s="37">
        <v>17.4</v>
      </c>
      <c s="36">
        <v>0</v>
      </c>
      <c s="36">
        <f>ROUND(G60*H60,6)</f>
      </c>
      <c r="L60" s="38">
        <v>0</v>
      </c>
      <c s="32">
        <f>ROUND(ROUND(L60,2)*ROUND(G60,3),2)</f>
      </c>
      <c s="36" t="s">
        <v>205</v>
      </c>
      <c>
        <f>(M60*21)/100</f>
      </c>
      <c t="s">
        <v>27</v>
      </c>
    </row>
    <row r="61" spans="1:5" ht="12.75">
      <c r="A61" s="35" t="s">
        <v>55</v>
      </c>
      <c r="E61" s="39" t="s">
        <v>1327</v>
      </c>
    </row>
    <row r="62" spans="1:5" ht="12.75">
      <c r="A62" s="35" t="s">
        <v>56</v>
      </c>
      <c r="E62" s="40" t="s">
        <v>1250</v>
      </c>
    </row>
    <row r="63" spans="1:5" ht="369.75">
      <c r="A63" t="s">
        <v>57</v>
      </c>
      <c r="E63" s="39" t="s">
        <v>1108</v>
      </c>
    </row>
    <row r="64" spans="1:16" ht="12.75">
      <c r="A64" t="s">
        <v>48</v>
      </c>
      <c s="34" t="s">
        <v>101</v>
      </c>
      <c s="34" t="s">
        <v>1251</v>
      </c>
      <c s="35" t="s">
        <v>5</v>
      </c>
      <c s="6" t="s">
        <v>1252</v>
      </c>
      <c s="36" t="s">
        <v>204</v>
      </c>
      <c s="37">
        <v>2</v>
      </c>
      <c s="36">
        <v>0</v>
      </c>
      <c s="36">
        <f>ROUND(G64*H64,6)</f>
      </c>
      <c r="L64" s="38">
        <v>0</v>
      </c>
      <c s="32">
        <f>ROUND(ROUND(L64,2)*ROUND(G64,3),2)</f>
      </c>
      <c s="36" t="s">
        <v>205</v>
      </c>
      <c>
        <f>(M64*21)/100</f>
      </c>
      <c t="s">
        <v>27</v>
      </c>
    </row>
    <row r="65" spans="1:5" ht="12.75">
      <c r="A65" s="35" t="s">
        <v>55</v>
      </c>
      <c r="E65" s="39" t="s">
        <v>1244</v>
      </c>
    </row>
    <row r="66" spans="1:5" ht="12.75">
      <c r="A66" s="35" t="s">
        <v>56</v>
      </c>
      <c r="E66" s="40" t="s">
        <v>5</v>
      </c>
    </row>
    <row r="67" spans="1:5" ht="369.75">
      <c r="A67" t="s">
        <v>57</v>
      </c>
      <c r="E67" s="39" t="s">
        <v>1108</v>
      </c>
    </row>
    <row r="68" spans="1:13" ht="12.75">
      <c r="A68" t="s">
        <v>46</v>
      </c>
      <c r="C68" s="31" t="s">
        <v>65</v>
      </c>
      <c r="E68" s="33" t="s">
        <v>1109</v>
      </c>
      <c r="J68" s="32">
        <f>0</f>
      </c>
      <c s="32">
        <f>0</f>
      </c>
      <c s="32">
        <f>0+L69+L73+L77</f>
      </c>
      <c s="32">
        <f>0+M69+M73+M77</f>
      </c>
    </row>
    <row r="69" spans="1:16" ht="12.75">
      <c r="A69" t="s">
        <v>48</v>
      </c>
      <c s="34" t="s">
        <v>105</v>
      </c>
      <c s="34" t="s">
        <v>1110</v>
      </c>
      <c s="35" t="s">
        <v>5</v>
      </c>
      <c s="6" t="s">
        <v>1111</v>
      </c>
      <c s="36" t="s">
        <v>204</v>
      </c>
      <c s="37">
        <v>4.638</v>
      </c>
      <c s="36">
        <v>0</v>
      </c>
      <c s="36">
        <f>ROUND(G69*H69,6)</f>
      </c>
      <c r="L69" s="38">
        <v>0</v>
      </c>
      <c s="32">
        <f>ROUND(ROUND(L69,2)*ROUND(G69,3),2)</f>
      </c>
      <c s="36" t="s">
        <v>205</v>
      </c>
      <c>
        <f>(M69*21)/100</f>
      </c>
      <c t="s">
        <v>27</v>
      </c>
    </row>
    <row r="70" spans="1:5" ht="12.75">
      <c r="A70" s="35" t="s">
        <v>55</v>
      </c>
      <c r="E70" s="39" t="s">
        <v>1328</v>
      </c>
    </row>
    <row r="71" spans="1:5" ht="12.75">
      <c r="A71" s="35" t="s">
        <v>56</v>
      </c>
      <c r="E71" s="40" t="s">
        <v>1253</v>
      </c>
    </row>
    <row r="72" spans="1:5" ht="38.25">
      <c r="A72" t="s">
        <v>57</v>
      </c>
      <c r="E72" s="39" t="s">
        <v>1114</v>
      </c>
    </row>
    <row r="73" spans="1:16" ht="12.75">
      <c r="A73" t="s">
        <v>48</v>
      </c>
      <c s="34" t="s">
        <v>109</v>
      </c>
      <c s="34" t="s">
        <v>1329</v>
      </c>
      <c s="35" t="s">
        <v>5</v>
      </c>
      <c s="6" t="s">
        <v>1330</v>
      </c>
      <c s="36" t="s">
        <v>204</v>
      </c>
      <c s="37">
        <v>66</v>
      </c>
      <c s="36">
        <v>0</v>
      </c>
      <c s="36">
        <f>ROUND(G73*H73,6)</f>
      </c>
      <c r="L73" s="38">
        <v>0</v>
      </c>
      <c s="32">
        <f>ROUND(ROUND(L73,2)*ROUND(G73,3),2)</f>
      </c>
      <c s="36" t="s">
        <v>205</v>
      </c>
      <c>
        <f>(M73*21)/100</f>
      </c>
      <c t="s">
        <v>27</v>
      </c>
    </row>
    <row r="74" spans="1:5" ht="12.75">
      <c r="A74" s="35" t="s">
        <v>55</v>
      </c>
      <c r="E74" s="39" t="s">
        <v>1331</v>
      </c>
    </row>
    <row r="75" spans="1:5" ht="12.75">
      <c r="A75" s="35" t="s">
        <v>56</v>
      </c>
      <c r="E75" s="40" t="s">
        <v>466</v>
      </c>
    </row>
    <row r="76" spans="1:5" ht="369.75">
      <c r="A76" t="s">
        <v>57</v>
      </c>
      <c r="E76" s="39" t="s">
        <v>1051</v>
      </c>
    </row>
    <row r="77" spans="1:16" ht="12.75">
      <c r="A77" t="s">
        <v>48</v>
      </c>
      <c s="34" t="s">
        <v>113</v>
      </c>
      <c s="34" t="s">
        <v>1115</v>
      </c>
      <c s="35" t="s">
        <v>5</v>
      </c>
      <c s="6" t="s">
        <v>1116</v>
      </c>
      <c s="36" t="s">
        <v>204</v>
      </c>
      <c s="37">
        <v>55.124</v>
      </c>
      <c s="36">
        <v>0</v>
      </c>
      <c s="36">
        <f>ROUND(G77*H77,6)</f>
      </c>
      <c r="L77" s="38">
        <v>0</v>
      </c>
      <c s="32">
        <f>ROUND(ROUND(L77,2)*ROUND(G77,3),2)</f>
      </c>
      <c s="36" t="s">
        <v>205</v>
      </c>
      <c>
        <f>(M77*21)/100</f>
      </c>
      <c t="s">
        <v>27</v>
      </c>
    </row>
    <row r="78" spans="1:5" ht="12.75">
      <c r="A78" s="35" t="s">
        <v>55</v>
      </c>
      <c r="E78" s="39" t="s">
        <v>1332</v>
      </c>
    </row>
    <row r="79" spans="1:5" ht="12.75">
      <c r="A79" s="35" t="s">
        <v>56</v>
      </c>
      <c r="E79" s="40" t="s">
        <v>1333</v>
      </c>
    </row>
    <row r="80" spans="1:5" ht="409.5">
      <c r="A80" t="s">
        <v>57</v>
      </c>
      <c r="E80" s="39" t="s">
        <v>1119</v>
      </c>
    </row>
    <row r="81" spans="1:13" ht="12.75">
      <c r="A81" t="s">
        <v>46</v>
      </c>
      <c r="C81" s="31" t="s">
        <v>69</v>
      </c>
      <c r="E81" s="33" t="s">
        <v>888</v>
      </c>
      <c r="J81" s="32">
        <f>0</f>
      </c>
      <c s="32">
        <f>0</f>
      </c>
      <c s="32">
        <f>0+L82+L86+L90+L94+L98+L102</f>
      </c>
      <c s="32">
        <f>0+M82+M86+M90+M94+M98+M102</f>
      </c>
    </row>
    <row r="82" spans="1:16" ht="25.5">
      <c r="A82" t="s">
        <v>48</v>
      </c>
      <c s="34" t="s">
        <v>117</v>
      </c>
      <c s="34" t="s">
        <v>1120</v>
      </c>
      <c s="35" t="s">
        <v>5</v>
      </c>
      <c s="6" t="s">
        <v>1121</v>
      </c>
      <c s="36" t="s">
        <v>678</v>
      </c>
      <c s="37">
        <v>440</v>
      </c>
      <c s="36">
        <v>0</v>
      </c>
      <c s="36">
        <f>ROUND(G82*H82,6)</f>
      </c>
      <c r="L82" s="38">
        <v>0</v>
      </c>
      <c s="32">
        <f>ROUND(ROUND(L82,2)*ROUND(G82,3),2)</f>
      </c>
      <c s="36" t="s">
        <v>385</v>
      </c>
      <c>
        <f>(M82*21)/100</f>
      </c>
      <c t="s">
        <v>27</v>
      </c>
    </row>
    <row r="83" spans="1:5" ht="12.75">
      <c r="A83" s="35" t="s">
        <v>55</v>
      </c>
      <c r="E83" s="39" t="s">
        <v>1334</v>
      </c>
    </row>
    <row r="84" spans="1:5" ht="12.75">
      <c r="A84" s="35" t="s">
        <v>56</v>
      </c>
      <c r="E84" s="40" t="s">
        <v>1257</v>
      </c>
    </row>
    <row r="85" spans="1:5" ht="153">
      <c r="A85" t="s">
        <v>57</v>
      </c>
      <c r="E85" s="39" t="s">
        <v>1124</v>
      </c>
    </row>
    <row r="86" spans="1:16" ht="25.5">
      <c r="A86" t="s">
        <v>48</v>
      </c>
      <c s="34" t="s">
        <v>121</v>
      </c>
      <c s="34" t="s">
        <v>1125</v>
      </c>
      <c s="35" t="s">
        <v>5</v>
      </c>
      <c s="6" t="s">
        <v>1126</v>
      </c>
      <c s="36" t="s">
        <v>678</v>
      </c>
      <c s="37">
        <v>6.824</v>
      </c>
      <c s="36">
        <v>0</v>
      </c>
      <c s="36">
        <f>ROUND(G86*H86,6)</f>
      </c>
      <c r="L86" s="38">
        <v>0</v>
      </c>
      <c s="32">
        <f>ROUND(ROUND(L86,2)*ROUND(G86,3),2)</f>
      </c>
      <c s="36" t="s">
        <v>205</v>
      </c>
      <c>
        <f>(M86*21)/100</f>
      </c>
      <c t="s">
        <v>27</v>
      </c>
    </row>
    <row r="87" spans="1:5" ht="12.75">
      <c r="A87" s="35" t="s">
        <v>55</v>
      </c>
      <c r="E87" s="39" t="s">
        <v>1335</v>
      </c>
    </row>
    <row r="88" spans="1:5" ht="12.75">
      <c r="A88" s="35" t="s">
        <v>56</v>
      </c>
      <c r="E88" s="40" t="s">
        <v>1336</v>
      </c>
    </row>
    <row r="89" spans="1:5" ht="153">
      <c r="A89" t="s">
        <v>57</v>
      </c>
      <c r="E89" s="39" t="s">
        <v>1124</v>
      </c>
    </row>
    <row r="90" spans="1:16" ht="25.5">
      <c r="A90" t="s">
        <v>48</v>
      </c>
      <c s="34" t="s">
        <v>125</v>
      </c>
      <c s="34" t="s">
        <v>1129</v>
      </c>
      <c s="35" t="s">
        <v>5</v>
      </c>
      <c s="6" t="s">
        <v>1130</v>
      </c>
      <c s="36" t="s">
        <v>678</v>
      </c>
      <c s="37">
        <v>2.04</v>
      </c>
      <c s="36">
        <v>0</v>
      </c>
      <c s="36">
        <f>ROUND(G90*H90,6)</f>
      </c>
      <c r="L90" s="38">
        <v>0</v>
      </c>
      <c s="32">
        <f>ROUND(ROUND(L90,2)*ROUND(G90,3),2)</f>
      </c>
      <c s="36" t="s">
        <v>205</v>
      </c>
      <c>
        <f>(M90*21)/100</f>
      </c>
      <c t="s">
        <v>27</v>
      </c>
    </row>
    <row r="91" spans="1:5" ht="12.75">
      <c r="A91" s="35" t="s">
        <v>55</v>
      </c>
      <c r="E91" s="39" t="s">
        <v>1337</v>
      </c>
    </row>
    <row r="92" spans="1:5" ht="12.75">
      <c r="A92" s="35" t="s">
        <v>56</v>
      </c>
      <c r="E92" s="40" t="s">
        <v>1259</v>
      </c>
    </row>
    <row r="93" spans="1:5" ht="153">
      <c r="A93" t="s">
        <v>57</v>
      </c>
      <c r="E93" s="39" t="s">
        <v>1124</v>
      </c>
    </row>
    <row r="94" spans="1:16" ht="25.5">
      <c r="A94" t="s">
        <v>48</v>
      </c>
      <c s="34" t="s">
        <v>129</v>
      </c>
      <c s="34" t="s">
        <v>1133</v>
      </c>
      <c s="35" t="s">
        <v>5</v>
      </c>
      <c s="6" t="s">
        <v>1134</v>
      </c>
      <c s="36" t="s">
        <v>678</v>
      </c>
      <c s="37">
        <v>1.53</v>
      </c>
      <c s="36">
        <v>0</v>
      </c>
      <c s="36">
        <f>ROUND(G94*H94,6)</f>
      </c>
      <c r="L94" s="38">
        <v>0</v>
      </c>
      <c s="32">
        <f>ROUND(ROUND(L94,2)*ROUND(G94,3),2)</f>
      </c>
      <c s="36" t="s">
        <v>385</v>
      </c>
      <c>
        <f>(M94*21)/100</f>
      </c>
      <c t="s">
        <v>27</v>
      </c>
    </row>
    <row r="95" spans="1:5" ht="12.75">
      <c r="A95" s="35" t="s">
        <v>55</v>
      </c>
      <c r="E95" s="39" t="s">
        <v>1338</v>
      </c>
    </row>
    <row r="96" spans="1:5" ht="12.75">
      <c r="A96" s="35" t="s">
        <v>56</v>
      </c>
      <c r="E96" s="40" t="s">
        <v>1193</v>
      </c>
    </row>
    <row r="97" spans="1:5" ht="153">
      <c r="A97" t="s">
        <v>57</v>
      </c>
      <c r="E97" s="39" t="s">
        <v>1124</v>
      </c>
    </row>
    <row r="98" spans="1:16" ht="12.75">
      <c r="A98" t="s">
        <v>48</v>
      </c>
      <c s="34" t="s">
        <v>133</v>
      </c>
      <c s="34" t="s">
        <v>1137</v>
      </c>
      <c s="35" t="s">
        <v>5</v>
      </c>
      <c s="6" t="s">
        <v>1138</v>
      </c>
      <c s="36" t="s">
        <v>678</v>
      </c>
      <c s="37">
        <v>1248.8</v>
      </c>
      <c s="36">
        <v>0</v>
      </c>
      <c s="36">
        <f>ROUND(G98*H98,6)</f>
      </c>
      <c r="L98" s="38">
        <v>0</v>
      </c>
      <c s="32">
        <f>ROUND(ROUND(L98,2)*ROUND(G98,3),2)</f>
      </c>
      <c s="36" t="s">
        <v>205</v>
      </c>
      <c>
        <f>(M98*21)/100</f>
      </c>
      <c t="s">
        <v>27</v>
      </c>
    </row>
    <row r="99" spans="1:5" ht="12.75">
      <c r="A99" s="35" t="s">
        <v>55</v>
      </c>
      <c r="E99" s="39" t="s">
        <v>1339</v>
      </c>
    </row>
    <row r="100" spans="1:5" ht="12.75">
      <c r="A100" s="35" t="s">
        <v>56</v>
      </c>
      <c r="E100" s="40" t="s">
        <v>1340</v>
      </c>
    </row>
    <row r="101" spans="1:5" ht="153">
      <c r="A101" t="s">
        <v>57</v>
      </c>
      <c r="E101" s="39" t="s">
        <v>1141</v>
      </c>
    </row>
    <row r="102" spans="1:16" ht="12.75">
      <c r="A102" t="s">
        <v>48</v>
      </c>
      <c s="34" t="s">
        <v>137</v>
      </c>
      <c s="34" t="s">
        <v>1142</v>
      </c>
      <c s="35" t="s">
        <v>5</v>
      </c>
      <c s="6" t="s">
        <v>1143</v>
      </c>
      <c s="36" t="s">
        <v>678</v>
      </c>
      <c s="37">
        <v>2291.766</v>
      </c>
      <c s="36">
        <v>0</v>
      </c>
      <c s="36">
        <f>ROUND(G102*H102,6)</f>
      </c>
      <c r="L102" s="38">
        <v>0</v>
      </c>
      <c s="32">
        <f>ROUND(ROUND(L102,2)*ROUND(G102,3),2)</f>
      </c>
      <c s="36" t="s">
        <v>205</v>
      </c>
      <c>
        <f>(M102*21)/100</f>
      </c>
      <c t="s">
        <v>27</v>
      </c>
    </row>
    <row r="103" spans="1:5" ht="12.75">
      <c r="A103" s="35" t="s">
        <v>55</v>
      </c>
      <c r="E103" s="39" t="s">
        <v>1341</v>
      </c>
    </row>
    <row r="104" spans="1:5" ht="12.75">
      <c r="A104" s="35" t="s">
        <v>56</v>
      </c>
      <c r="E104" s="40" t="s">
        <v>1342</v>
      </c>
    </row>
    <row r="105" spans="1:5" ht="51">
      <c r="A105" t="s">
        <v>57</v>
      </c>
      <c r="E105" s="39" t="s">
        <v>1146</v>
      </c>
    </row>
    <row r="106" spans="1:13" ht="12.75">
      <c r="A106" t="s">
        <v>46</v>
      </c>
      <c r="C106" s="31" t="s">
        <v>77</v>
      </c>
      <c r="E106" s="33" t="s">
        <v>718</v>
      </c>
      <c r="J106" s="32">
        <f>0</f>
      </c>
      <c s="32">
        <f>0</f>
      </c>
      <c s="32">
        <f>0+L107+L111</f>
      </c>
      <c s="32">
        <f>0+M107+M111</f>
      </c>
    </row>
    <row r="107" spans="1:16" ht="25.5">
      <c r="A107" t="s">
        <v>48</v>
      </c>
      <c s="34" t="s">
        <v>141</v>
      </c>
      <c s="34" t="s">
        <v>1148</v>
      </c>
      <c s="35" t="s">
        <v>5</v>
      </c>
      <c s="6" t="s">
        <v>1149</v>
      </c>
      <c s="36" t="s">
        <v>678</v>
      </c>
      <c s="37">
        <v>189.15</v>
      </c>
      <c s="36">
        <v>0</v>
      </c>
      <c s="36">
        <f>ROUND(G107*H107,6)</f>
      </c>
      <c r="L107" s="38">
        <v>0</v>
      </c>
      <c s="32">
        <f>ROUND(ROUND(L107,2)*ROUND(G107,3),2)</f>
      </c>
      <c s="36" t="s">
        <v>205</v>
      </c>
      <c>
        <f>(M107*21)/100</f>
      </c>
      <c t="s">
        <v>27</v>
      </c>
    </row>
    <row r="108" spans="1:5" ht="12.75">
      <c r="A108" s="35" t="s">
        <v>55</v>
      </c>
      <c r="E108" s="39" t="s">
        <v>1343</v>
      </c>
    </row>
    <row r="109" spans="1:5" ht="12.75">
      <c r="A109" s="35" t="s">
        <v>56</v>
      </c>
      <c r="E109" s="40" t="s">
        <v>1344</v>
      </c>
    </row>
    <row r="110" spans="1:5" ht="191.25">
      <c r="A110" t="s">
        <v>57</v>
      </c>
      <c r="E110" s="39" t="s">
        <v>1152</v>
      </c>
    </row>
    <row r="111" spans="1:16" ht="25.5">
      <c r="A111" t="s">
        <v>48</v>
      </c>
      <c s="34" t="s">
        <v>145</v>
      </c>
      <c s="34" t="s">
        <v>1153</v>
      </c>
      <c s="35" t="s">
        <v>5</v>
      </c>
      <c s="6" t="s">
        <v>1154</v>
      </c>
      <c s="36" t="s">
        <v>678</v>
      </c>
      <c s="37">
        <v>189.15</v>
      </c>
      <c s="36">
        <v>0</v>
      </c>
      <c s="36">
        <f>ROUND(G111*H111,6)</f>
      </c>
      <c r="L111" s="38">
        <v>0</v>
      </c>
      <c s="32">
        <f>ROUND(ROUND(L111,2)*ROUND(G111,3),2)</f>
      </c>
      <c s="36" t="s">
        <v>205</v>
      </c>
      <c>
        <f>(M111*21)/100</f>
      </c>
      <c t="s">
        <v>27</v>
      </c>
    </row>
    <row r="112" spans="1:5" ht="12.75">
      <c r="A112" s="35" t="s">
        <v>55</v>
      </c>
      <c r="E112" s="39" t="s">
        <v>1345</v>
      </c>
    </row>
    <row r="113" spans="1:5" ht="12.75">
      <c r="A113" s="35" t="s">
        <v>56</v>
      </c>
      <c r="E113" s="40" t="s">
        <v>1344</v>
      </c>
    </row>
    <row r="114" spans="1:5" ht="191.25">
      <c r="A114" t="s">
        <v>57</v>
      </c>
      <c r="E114" s="39" t="s">
        <v>1152</v>
      </c>
    </row>
    <row r="115" spans="1:13" ht="12.75">
      <c r="A115" t="s">
        <v>46</v>
      </c>
      <c r="C115" s="31" t="s">
        <v>81</v>
      </c>
      <c r="E115" s="33" t="s">
        <v>1031</v>
      </c>
      <c r="J115" s="32">
        <f>0</f>
      </c>
      <c s="32">
        <f>0</f>
      </c>
      <c s="32">
        <f>0+L116</f>
      </c>
      <c s="32">
        <f>0+M116</f>
      </c>
    </row>
    <row r="116" spans="1:16" ht="12.75">
      <c r="A116" t="s">
        <v>48</v>
      </c>
      <c s="34" t="s">
        <v>149</v>
      </c>
      <c s="34" t="s">
        <v>1161</v>
      </c>
      <c s="35" t="s">
        <v>5</v>
      </c>
      <c s="6" t="s">
        <v>1162</v>
      </c>
      <c s="36" t="s">
        <v>218</v>
      </c>
      <c s="37">
        <v>353.6</v>
      </c>
      <c s="36">
        <v>0</v>
      </c>
      <c s="36">
        <f>ROUND(G116*H116,6)</f>
      </c>
      <c r="L116" s="38">
        <v>0</v>
      </c>
      <c s="32">
        <f>ROUND(ROUND(L116,2)*ROUND(G116,3),2)</f>
      </c>
      <c s="36" t="s">
        <v>205</v>
      </c>
      <c>
        <f>(M116*21)/100</f>
      </c>
      <c t="s">
        <v>27</v>
      </c>
    </row>
    <row r="117" spans="1:5" ht="12.75">
      <c r="A117" s="35" t="s">
        <v>55</v>
      </c>
      <c r="E117" s="39" t="s">
        <v>1346</v>
      </c>
    </row>
    <row r="118" spans="1:5" ht="12.75">
      <c r="A118" s="35" t="s">
        <v>56</v>
      </c>
      <c r="E118" s="40" t="s">
        <v>1347</v>
      </c>
    </row>
    <row r="119" spans="1:5" ht="267.75">
      <c r="A119" t="s">
        <v>57</v>
      </c>
      <c r="E119" s="39" t="s">
        <v>1035</v>
      </c>
    </row>
    <row r="120" spans="1:13" ht="12.75">
      <c r="A120" t="s">
        <v>46</v>
      </c>
      <c r="C120" s="31" t="s">
        <v>616</v>
      </c>
      <c r="E120" s="33" t="s">
        <v>1170</v>
      </c>
      <c r="J120" s="32">
        <f>0</f>
      </c>
      <c s="32">
        <f>0</f>
      </c>
      <c s="32">
        <f>0+L121+L125+L129+L133+L137</f>
      </c>
      <c s="32">
        <f>0+M121+M125+M129+M133+M137</f>
      </c>
    </row>
    <row r="121" spans="1:16" ht="12.75">
      <c r="A121" t="s">
        <v>48</v>
      </c>
      <c s="34" t="s">
        <v>259</v>
      </c>
      <c s="34" t="s">
        <v>1171</v>
      </c>
      <c s="35" t="s">
        <v>5</v>
      </c>
      <c s="6" t="s">
        <v>1172</v>
      </c>
      <c s="36" t="s">
        <v>218</v>
      </c>
      <c s="37">
        <v>5.8</v>
      </c>
      <c s="36">
        <v>0</v>
      </c>
      <c s="36">
        <f>ROUND(G121*H121,6)</f>
      </c>
      <c r="L121" s="38">
        <v>0</v>
      </c>
      <c s="32">
        <f>ROUND(ROUND(L121,2)*ROUND(G121,3),2)</f>
      </c>
      <c s="36" t="s">
        <v>205</v>
      </c>
      <c>
        <f>(M121*21)/100</f>
      </c>
      <c t="s">
        <v>27</v>
      </c>
    </row>
    <row r="122" spans="1:5" ht="12.75">
      <c r="A122" s="35" t="s">
        <v>55</v>
      </c>
      <c r="E122" s="39" t="s">
        <v>1348</v>
      </c>
    </row>
    <row r="123" spans="1:5" ht="12.75">
      <c r="A123" s="35" t="s">
        <v>56</v>
      </c>
      <c r="E123" s="40" t="s">
        <v>1349</v>
      </c>
    </row>
    <row r="124" spans="1:5" ht="63.75">
      <c r="A124" t="s">
        <v>57</v>
      </c>
      <c r="E124" s="39" t="s">
        <v>1175</v>
      </c>
    </row>
    <row r="125" spans="1:16" ht="12.75">
      <c r="A125" t="s">
        <v>48</v>
      </c>
      <c s="34" t="s">
        <v>262</v>
      </c>
      <c s="34" t="s">
        <v>1265</v>
      </c>
      <c s="35" t="s">
        <v>5</v>
      </c>
      <c s="6" t="s">
        <v>1350</v>
      </c>
      <c s="36" t="s">
        <v>218</v>
      </c>
      <c s="37">
        <v>5.8</v>
      </c>
      <c s="36">
        <v>0</v>
      </c>
      <c s="36">
        <f>ROUND(G125*H125,6)</f>
      </c>
      <c r="L125" s="38">
        <v>0</v>
      </c>
      <c s="32">
        <f>ROUND(ROUND(L125,2)*ROUND(G125,3),2)</f>
      </c>
      <c s="36" t="s">
        <v>385</v>
      </c>
      <c>
        <f>(M125*21)/100</f>
      </c>
      <c t="s">
        <v>27</v>
      </c>
    </row>
    <row r="126" spans="1:5" ht="12.75">
      <c r="A126" s="35" t="s">
        <v>55</v>
      </c>
      <c r="E126" s="39" t="s">
        <v>1351</v>
      </c>
    </row>
    <row r="127" spans="1:5" ht="12.75">
      <c r="A127" s="35" t="s">
        <v>56</v>
      </c>
      <c r="E127" s="40" t="s">
        <v>1349</v>
      </c>
    </row>
    <row r="128" spans="1:5" ht="63.75">
      <c r="A128" t="s">
        <v>57</v>
      </c>
      <c r="E128" s="39" t="s">
        <v>1352</v>
      </c>
    </row>
    <row r="129" spans="1:16" ht="12.75">
      <c r="A129" t="s">
        <v>48</v>
      </c>
      <c s="34" t="s">
        <v>266</v>
      </c>
      <c s="34" t="s">
        <v>1176</v>
      </c>
      <c s="35" t="s">
        <v>5</v>
      </c>
      <c s="6" t="s">
        <v>1177</v>
      </c>
      <c s="36" t="s">
        <v>218</v>
      </c>
      <c s="37">
        <v>68.7</v>
      </c>
      <c s="36">
        <v>0</v>
      </c>
      <c s="36">
        <f>ROUND(G129*H129,6)</f>
      </c>
      <c r="L129" s="38">
        <v>0</v>
      </c>
      <c s="32">
        <f>ROUND(ROUND(L129,2)*ROUND(G129,3),2)</f>
      </c>
      <c s="36" t="s">
        <v>205</v>
      </c>
      <c>
        <f>(M129*21)/100</f>
      </c>
      <c t="s">
        <v>27</v>
      </c>
    </row>
    <row r="130" spans="1:5" ht="12.75">
      <c r="A130" s="35" t="s">
        <v>55</v>
      </c>
      <c r="E130" s="39" t="s">
        <v>1200</v>
      </c>
    </row>
    <row r="131" spans="1:5" ht="12.75">
      <c r="A131" s="35" t="s">
        <v>56</v>
      </c>
      <c r="E131" s="40" t="s">
        <v>1353</v>
      </c>
    </row>
    <row r="132" spans="1:5" ht="51">
      <c r="A132" t="s">
        <v>57</v>
      </c>
      <c r="E132" s="39" t="s">
        <v>1180</v>
      </c>
    </row>
    <row r="133" spans="1:16" ht="12.75">
      <c r="A133" t="s">
        <v>48</v>
      </c>
      <c s="34" t="s">
        <v>270</v>
      </c>
      <c s="34" t="s">
        <v>1271</v>
      </c>
      <c s="35" t="s">
        <v>5</v>
      </c>
      <c s="6" t="s">
        <v>1272</v>
      </c>
      <c s="36" t="s">
        <v>218</v>
      </c>
      <c s="37">
        <v>250</v>
      </c>
      <c s="36">
        <v>0</v>
      </c>
      <c s="36">
        <f>ROUND(G133*H133,6)</f>
      </c>
      <c r="L133" s="38">
        <v>0</v>
      </c>
      <c s="32">
        <f>ROUND(ROUND(L133,2)*ROUND(G133,3),2)</f>
      </c>
      <c s="36" t="s">
        <v>205</v>
      </c>
      <c>
        <f>(M133*21)/100</f>
      </c>
      <c t="s">
        <v>27</v>
      </c>
    </row>
    <row r="134" spans="1:5" ht="12.75">
      <c r="A134" s="35" t="s">
        <v>55</v>
      </c>
      <c r="E134" s="39" t="s">
        <v>1273</v>
      </c>
    </row>
    <row r="135" spans="1:5" ht="12.75">
      <c r="A135" s="35" t="s">
        <v>56</v>
      </c>
      <c r="E135" s="40" t="s">
        <v>1274</v>
      </c>
    </row>
    <row r="136" spans="1:5" ht="102">
      <c r="A136" t="s">
        <v>57</v>
      </c>
      <c r="E136" s="39" t="s">
        <v>1275</v>
      </c>
    </row>
    <row r="137" spans="1:16" ht="12.75">
      <c r="A137" t="s">
        <v>48</v>
      </c>
      <c s="34" t="s">
        <v>275</v>
      </c>
      <c s="34" t="s">
        <v>1276</v>
      </c>
      <c s="35" t="s">
        <v>5</v>
      </c>
      <c s="6" t="s">
        <v>1277</v>
      </c>
      <c s="36" t="s">
        <v>53</v>
      </c>
      <c s="37">
        <v>0.8</v>
      </c>
      <c s="36">
        <v>0</v>
      </c>
      <c s="36">
        <f>ROUND(G137*H137,6)</f>
      </c>
      <c r="L137" s="38">
        <v>0</v>
      </c>
      <c s="32">
        <f>ROUND(ROUND(L137,2)*ROUND(G137,3),2)</f>
      </c>
      <c s="36" t="s">
        <v>205</v>
      </c>
      <c>
        <f>(M137*21)/100</f>
      </c>
      <c t="s">
        <v>27</v>
      </c>
    </row>
    <row r="138" spans="1:5" ht="12.75">
      <c r="A138" s="35" t="s">
        <v>55</v>
      </c>
      <c r="E138" s="39" t="s">
        <v>1278</v>
      </c>
    </row>
    <row r="139" spans="1:5" ht="12.75">
      <c r="A139" s="35" t="s">
        <v>56</v>
      </c>
      <c r="E139" s="40" t="s">
        <v>1279</v>
      </c>
    </row>
    <row r="140" spans="1:5" ht="51">
      <c r="A140" t="s">
        <v>57</v>
      </c>
      <c r="E140" s="39" t="s">
        <v>1280</v>
      </c>
    </row>
    <row r="141" spans="1:13" ht="12.75">
      <c r="A141" t="s">
        <v>46</v>
      </c>
      <c r="C141" s="31" t="s">
        <v>620</v>
      </c>
      <c r="E141" s="33" t="s">
        <v>1181</v>
      </c>
      <c r="J141" s="32">
        <f>0</f>
      </c>
      <c s="32">
        <f>0</f>
      </c>
      <c s="32">
        <f>0+L142+L146+L150+L154+L158+L162+L166+L170+L174</f>
      </c>
      <c s="32">
        <f>0+M142+M146+M150+M154+M158+M162+M166+M170+M174</f>
      </c>
    </row>
    <row r="142" spans="1:16" ht="12.75">
      <c r="A142" t="s">
        <v>48</v>
      </c>
      <c s="34" t="s">
        <v>279</v>
      </c>
      <c s="34" t="s">
        <v>1182</v>
      </c>
      <c s="35" t="s">
        <v>5</v>
      </c>
      <c s="6" t="s">
        <v>1183</v>
      </c>
      <c s="36" t="s">
        <v>218</v>
      </c>
      <c s="37">
        <v>389</v>
      </c>
      <c s="36">
        <v>0</v>
      </c>
      <c s="36">
        <f>ROUND(G142*H142,6)</f>
      </c>
      <c r="L142" s="38">
        <v>0</v>
      </c>
      <c s="32">
        <f>ROUND(ROUND(L142,2)*ROUND(G142,3),2)</f>
      </c>
      <c s="36" t="s">
        <v>205</v>
      </c>
      <c>
        <f>(M142*21)/100</f>
      </c>
      <c t="s">
        <v>27</v>
      </c>
    </row>
    <row r="143" spans="1:5" ht="12.75">
      <c r="A143" s="35" t="s">
        <v>55</v>
      </c>
      <c r="E143" s="39" t="s">
        <v>1354</v>
      </c>
    </row>
    <row r="144" spans="1:5" ht="12.75">
      <c r="A144" s="35" t="s">
        <v>56</v>
      </c>
      <c r="E144" s="40" t="s">
        <v>1355</v>
      </c>
    </row>
    <row r="145" spans="1:5" ht="229.5">
      <c r="A145" t="s">
        <v>57</v>
      </c>
      <c r="E145" s="39" t="s">
        <v>1186</v>
      </c>
    </row>
    <row r="146" spans="1:16" ht="12.75">
      <c r="A146" t="s">
        <v>48</v>
      </c>
      <c s="34" t="s">
        <v>282</v>
      </c>
      <c s="34" t="s">
        <v>1187</v>
      </c>
      <c s="35" t="s">
        <v>5</v>
      </c>
      <c s="6" t="s">
        <v>1188</v>
      </c>
      <c s="36" t="s">
        <v>218</v>
      </c>
      <c s="37">
        <v>54</v>
      </c>
      <c s="36">
        <v>0</v>
      </c>
      <c s="36">
        <f>ROUND(G146*H146,6)</f>
      </c>
      <c r="L146" s="38">
        <v>0</v>
      </c>
      <c s="32">
        <f>ROUND(ROUND(L146,2)*ROUND(G146,3),2)</f>
      </c>
      <c s="36" t="s">
        <v>385</v>
      </c>
      <c>
        <f>(M146*21)/100</f>
      </c>
      <c t="s">
        <v>27</v>
      </c>
    </row>
    <row r="147" spans="1:5" ht="12.75">
      <c r="A147" s="35" t="s">
        <v>55</v>
      </c>
      <c r="E147" s="39" t="s">
        <v>1356</v>
      </c>
    </row>
    <row r="148" spans="1:5" ht="12.75">
      <c r="A148" s="35" t="s">
        <v>56</v>
      </c>
      <c r="E148" s="40" t="s">
        <v>353</v>
      </c>
    </row>
    <row r="149" spans="1:5" ht="229.5">
      <c r="A149" t="s">
        <v>57</v>
      </c>
      <c r="E149" s="39" t="s">
        <v>1186</v>
      </c>
    </row>
    <row r="150" spans="1:16" ht="12.75">
      <c r="A150" t="s">
        <v>48</v>
      </c>
      <c s="34" t="s">
        <v>285</v>
      </c>
      <c s="34" t="s">
        <v>1190</v>
      </c>
      <c s="35" t="s">
        <v>5</v>
      </c>
      <c s="6" t="s">
        <v>1191</v>
      </c>
      <c s="36" t="s">
        <v>218</v>
      </c>
      <c s="37">
        <v>4.82</v>
      </c>
      <c s="36">
        <v>0</v>
      </c>
      <c s="36">
        <f>ROUND(G150*H150,6)</f>
      </c>
      <c r="L150" s="38">
        <v>0</v>
      </c>
      <c s="32">
        <f>ROUND(ROUND(L150,2)*ROUND(G150,3),2)</f>
      </c>
      <c s="36" t="s">
        <v>385</v>
      </c>
      <c>
        <f>(M150*21)/100</f>
      </c>
      <c t="s">
        <v>27</v>
      </c>
    </row>
    <row r="151" spans="1:5" ht="12.75">
      <c r="A151" s="35" t="s">
        <v>55</v>
      </c>
      <c r="E151" s="39" t="s">
        <v>1357</v>
      </c>
    </row>
    <row r="152" spans="1:5" ht="12.75">
      <c r="A152" s="35" t="s">
        <v>56</v>
      </c>
      <c r="E152" s="40" t="s">
        <v>1358</v>
      </c>
    </row>
    <row r="153" spans="1:5" ht="229.5">
      <c r="A153" t="s">
        <v>57</v>
      </c>
      <c r="E153" s="39" t="s">
        <v>1194</v>
      </c>
    </row>
    <row r="154" spans="1:16" ht="25.5">
      <c r="A154" t="s">
        <v>48</v>
      </c>
      <c s="34" t="s">
        <v>288</v>
      </c>
      <c s="34" t="s">
        <v>1195</v>
      </c>
      <c s="35" t="s">
        <v>5</v>
      </c>
      <c s="6" t="s">
        <v>1196</v>
      </c>
      <c s="36" t="s">
        <v>218</v>
      </c>
      <c s="37">
        <v>2</v>
      </c>
      <c s="36">
        <v>0</v>
      </c>
      <c s="36">
        <f>ROUND(G154*H154,6)</f>
      </c>
      <c r="L154" s="38">
        <v>0</v>
      </c>
      <c s="32">
        <f>ROUND(ROUND(L154,2)*ROUND(G154,3),2)</f>
      </c>
      <c s="36" t="s">
        <v>385</v>
      </c>
      <c>
        <f>(M154*21)/100</f>
      </c>
      <c t="s">
        <v>27</v>
      </c>
    </row>
    <row r="155" spans="1:5" ht="12.75">
      <c r="A155" s="35" t="s">
        <v>55</v>
      </c>
      <c r="E155" s="39" t="s">
        <v>1359</v>
      </c>
    </row>
    <row r="156" spans="1:5" ht="12.75">
      <c r="A156" s="35" t="s">
        <v>56</v>
      </c>
      <c r="E156" s="40" t="s">
        <v>5</v>
      </c>
    </row>
    <row r="157" spans="1:5" ht="229.5">
      <c r="A157" t="s">
        <v>57</v>
      </c>
      <c r="E157" s="39" t="s">
        <v>1194</v>
      </c>
    </row>
    <row r="158" spans="1:16" ht="25.5">
      <c r="A158" t="s">
        <v>48</v>
      </c>
      <c s="34" t="s">
        <v>292</v>
      </c>
      <c s="34" t="s">
        <v>1198</v>
      </c>
      <c s="35" t="s">
        <v>5</v>
      </c>
      <c s="6" t="s">
        <v>1199</v>
      </c>
      <c s="36" t="s">
        <v>218</v>
      </c>
      <c s="37">
        <v>14</v>
      </c>
      <c s="36">
        <v>0</v>
      </c>
      <c s="36">
        <f>ROUND(G158*H158,6)</f>
      </c>
      <c r="L158" s="38">
        <v>0</v>
      </c>
      <c s="32">
        <f>ROUND(ROUND(L158,2)*ROUND(G158,3),2)</f>
      </c>
      <c s="36" t="s">
        <v>385</v>
      </c>
      <c>
        <f>(M158*21)/100</f>
      </c>
      <c t="s">
        <v>27</v>
      </c>
    </row>
    <row r="159" spans="1:5" ht="12.75">
      <c r="A159" s="35" t="s">
        <v>55</v>
      </c>
      <c r="E159" s="39" t="s">
        <v>1360</v>
      </c>
    </row>
    <row r="160" spans="1:5" ht="12.75">
      <c r="A160" s="35" t="s">
        <v>56</v>
      </c>
      <c r="E160" s="40" t="s">
        <v>105</v>
      </c>
    </row>
    <row r="161" spans="1:5" ht="229.5">
      <c r="A161" t="s">
        <v>57</v>
      </c>
      <c r="E161" s="39" t="s">
        <v>1194</v>
      </c>
    </row>
    <row r="162" spans="1:16" ht="12.75">
      <c r="A162" t="s">
        <v>48</v>
      </c>
      <c s="34" t="s">
        <v>295</v>
      </c>
      <c s="34" t="s">
        <v>1201</v>
      </c>
      <c s="35" t="s">
        <v>5</v>
      </c>
      <c s="6" t="s">
        <v>1202</v>
      </c>
      <c s="36" t="s">
        <v>1203</v>
      </c>
      <c s="37">
        <v>367.388</v>
      </c>
      <c s="36">
        <v>0</v>
      </c>
      <c s="36">
        <f>ROUND(G162*H162,6)</f>
      </c>
      <c r="L162" s="38">
        <v>0</v>
      </c>
      <c s="32">
        <f>ROUND(ROUND(L162,2)*ROUND(G162,3),2)</f>
      </c>
      <c s="36" t="s">
        <v>205</v>
      </c>
      <c>
        <f>(M162*21)/100</f>
      </c>
      <c t="s">
        <v>27</v>
      </c>
    </row>
    <row r="163" spans="1:5" ht="12.75">
      <c r="A163" s="35" t="s">
        <v>55</v>
      </c>
      <c r="E163" s="39" t="s">
        <v>1361</v>
      </c>
    </row>
    <row r="164" spans="1:5" ht="12.75">
      <c r="A164" s="35" t="s">
        <v>56</v>
      </c>
      <c r="E164" s="40" t="s">
        <v>1362</v>
      </c>
    </row>
    <row r="165" spans="1:5" ht="357">
      <c r="A165" t="s">
        <v>57</v>
      </c>
      <c r="E165" s="39" t="s">
        <v>1206</v>
      </c>
    </row>
    <row r="166" spans="1:16" ht="25.5">
      <c r="A166" t="s">
        <v>48</v>
      </c>
      <c s="34" t="s">
        <v>298</v>
      </c>
      <c s="34" t="s">
        <v>1207</v>
      </c>
      <c s="35" t="s">
        <v>5</v>
      </c>
      <c s="6" t="s">
        <v>1208</v>
      </c>
      <c s="36" t="s">
        <v>218</v>
      </c>
      <c s="37">
        <v>450.55</v>
      </c>
      <c s="36">
        <v>0</v>
      </c>
      <c s="36">
        <f>ROUND(G166*H166,6)</f>
      </c>
      <c r="L166" s="38">
        <v>0</v>
      </c>
      <c s="32">
        <f>ROUND(ROUND(L166,2)*ROUND(G166,3),2)</f>
      </c>
      <c s="36" t="s">
        <v>205</v>
      </c>
      <c>
        <f>(M166*21)/100</f>
      </c>
      <c t="s">
        <v>27</v>
      </c>
    </row>
    <row r="167" spans="1:5" ht="12.75">
      <c r="A167" s="35" t="s">
        <v>55</v>
      </c>
      <c r="E167" s="39" t="s">
        <v>1363</v>
      </c>
    </row>
    <row r="168" spans="1:5" ht="12.75">
      <c r="A168" s="35" t="s">
        <v>56</v>
      </c>
      <c r="E168" s="40" t="s">
        <v>1364</v>
      </c>
    </row>
    <row r="169" spans="1:5" ht="89.25">
      <c r="A169" t="s">
        <v>57</v>
      </c>
      <c r="E169" s="39" t="s">
        <v>1211</v>
      </c>
    </row>
    <row r="170" spans="1:16" ht="12.75">
      <c r="A170" t="s">
        <v>48</v>
      </c>
      <c s="34" t="s">
        <v>301</v>
      </c>
      <c s="34" t="s">
        <v>1212</v>
      </c>
      <c s="35" t="s">
        <v>5</v>
      </c>
      <c s="6" t="s">
        <v>1213</v>
      </c>
      <c s="36" t="s">
        <v>984</v>
      </c>
      <c s="37">
        <v>8</v>
      </c>
      <c s="36">
        <v>0</v>
      </c>
      <c s="36">
        <f>ROUND(G170*H170,6)</f>
      </c>
      <c r="L170" s="38">
        <v>0</v>
      </c>
      <c s="32">
        <f>ROUND(ROUND(L170,2)*ROUND(G170,3),2)</f>
      </c>
      <c s="36" t="s">
        <v>918</v>
      </c>
      <c>
        <f>(M170*21)/100</f>
      </c>
      <c t="s">
        <v>27</v>
      </c>
    </row>
    <row r="171" spans="1:5" ht="12.75">
      <c r="A171" s="35" t="s">
        <v>55</v>
      </c>
      <c r="E171" s="39" t="s">
        <v>1365</v>
      </c>
    </row>
    <row r="172" spans="1:5" ht="12.75">
      <c r="A172" s="35" t="s">
        <v>56</v>
      </c>
      <c r="E172" s="40" t="s">
        <v>5</v>
      </c>
    </row>
    <row r="173" spans="1:5" ht="38.25">
      <c r="A173" t="s">
        <v>57</v>
      </c>
      <c r="E173" s="39" t="s">
        <v>1215</v>
      </c>
    </row>
    <row r="174" spans="1:16" ht="12.75">
      <c r="A174" t="s">
        <v>48</v>
      </c>
      <c s="34" t="s">
        <v>304</v>
      </c>
      <c s="34" t="s">
        <v>1212</v>
      </c>
      <c s="35" t="s">
        <v>49</v>
      </c>
      <c s="6" t="s">
        <v>1216</v>
      </c>
      <c s="36" t="s">
        <v>984</v>
      </c>
      <c s="37">
        <v>4</v>
      </c>
      <c s="36">
        <v>0</v>
      </c>
      <c s="36">
        <f>ROUND(G174*H174,6)</f>
      </c>
      <c r="L174" s="38">
        <v>0</v>
      </c>
      <c s="32">
        <f>ROUND(ROUND(L174,2)*ROUND(G174,3),2)</f>
      </c>
      <c s="36" t="s">
        <v>918</v>
      </c>
      <c>
        <f>(M174*21)/100</f>
      </c>
      <c t="s">
        <v>27</v>
      </c>
    </row>
    <row r="175" spans="1:5" ht="12.75">
      <c r="A175" s="35" t="s">
        <v>55</v>
      </c>
      <c r="E175" s="39" t="s">
        <v>1366</v>
      </c>
    </row>
    <row r="176" spans="1:5" ht="12.75">
      <c r="A176" s="35" t="s">
        <v>56</v>
      </c>
      <c r="E176" s="40" t="s">
        <v>5</v>
      </c>
    </row>
    <row r="177" spans="1:5" ht="38.25">
      <c r="A177" t="s">
        <v>57</v>
      </c>
      <c r="E177" s="39" t="s">
        <v>1215</v>
      </c>
    </row>
    <row r="178" spans="1:13" ht="12.75">
      <c r="A178" t="s">
        <v>46</v>
      </c>
      <c r="C178" s="31" t="s">
        <v>736</v>
      </c>
      <c r="E178" s="33" t="s">
        <v>1218</v>
      </c>
      <c r="J178" s="32">
        <f>0</f>
      </c>
      <c s="32">
        <f>0</f>
      </c>
      <c s="32">
        <f>0+L179</f>
      </c>
      <c s="32">
        <f>0+M179</f>
      </c>
    </row>
    <row r="179" spans="1:16" ht="12.75">
      <c r="A179" t="s">
        <v>48</v>
      </c>
      <c s="34" t="s">
        <v>307</v>
      </c>
      <c s="34" t="s">
        <v>1219</v>
      </c>
      <c s="35" t="s">
        <v>5</v>
      </c>
      <c s="6" t="s">
        <v>1220</v>
      </c>
      <c s="36" t="s">
        <v>218</v>
      </c>
      <c s="37">
        <v>706</v>
      </c>
      <c s="36">
        <v>0</v>
      </c>
      <c s="36">
        <f>ROUND(G179*H179,6)</f>
      </c>
      <c r="L179" s="38">
        <v>0</v>
      </c>
      <c s="32">
        <f>ROUND(ROUND(L179,2)*ROUND(G179,3),2)</f>
      </c>
      <c s="36" t="s">
        <v>205</v>
      </c>
      <c>
        <f>(M179*21)/100</f>
      </c>
      <c t="s">
        <v>27</v>
      </c>
    </row>
    <row r="180" spans="1:5" ht="12.75">
      <c r="A180" s="35" t="s">
        <v>55</v>
      </c>
      <c r="E180" s="39" t="s">
        <v>1367</v>
      </c>
    </row>
    <row r="181" spans="1:5" ht="12.75">
      <c r="A181" s="35" t="s">
        <v>56</v>
      </c>
      <c r="E181" s="40" t="s">
        <v>1295</v>
      </c>
    </row>
    <row r="182" spans="1:5" ht="178.5">
      <c r="A182" t="s">
        <v>57</v>
      </c>
      <c r="E182" s="39" t="s">
        <v>1223</v>
      </c>
    </row>
    <row r="183" spans="1:13" ht="12.75">
      <c r="A183" t="s">
        <v>46</v>
      </c>
      <c r="C183" s="31" t="s">
        <v>47</v>
      </c>
      <c r="E183" s="33" t="s">
        <v>17</v>
      </c>
      <c r="J183" s="32">
        <f>0</f>
      </c>
      <c s="32">
        <f>0</f>
      </c>
      <c s="32">
        <f>0+L184+L188+L192</f>
      </c>
      <c s="32">
        <f>0+M184+M188+M192</f>
      </c>
    </row>
    <row r="184" spans="1:16" ht="25.5">
      <c r="A184" t="s">
        <v>48</v>
      </c>
      <c s="34" t="s">
        <v>310</v>
      </c>
      <c s="34" t="s">
        <v>50</v>
      </c>
      <c s="35" t="s">
        <v>51</v>
      </c>
      <c s="6" t="s">
        <v>52</v>
      </c>
      <c s="36" t="s">
        <v>53</v>
      </c>
      <c s="37">
        <v>2184.066</v>
      </c>
      <c s="36">
        <v>0</v>
      </c>
      <c s="36">
        <f>ROUND(G184*H184,6)</f>
      </c>
      <c r="L184" s="38">
        <v>0</v>
      </c>
      <c s="32">
        <f>ROUND(ROUND(L184,2)*ROUND(G184,3),2)</f>
      </c>
      <c s="36" t="s">
        <v>54</v>
      </c>
      <c>
        <f>(M184*21)/100</f>
      </c>
      <c t="s">
        <v>27</v>
      </c>
    </row>
    <row r="185" spans="1:5" ht="25.5">
      <c r="A185" s="35" t="s">
        <v>55</v>
      </c>
      <c r="E185" s="39" t="s">
        <v>351</v>
      </c>
    </row>
    <row r="186" spans="1:5" ht="12.75">
      <c r="A186" s="35" t="s">
        <v>56</v>
      </c>
      <c r="E186" s="40" t="s">
        <v>1368</v>
      </c>
    </row>
    <row r="187" spans="1:5" ht="102">
      <c r="A187" t="s">
        <v>57</v>
      </c>
      <c r="E187" s="39" t="s">
        <v>58</v>
      </c>
    </row>
    <row r="188" spans="1:16" ht="25.5">
      <c r="A188" t="s">
        <v>48</v>
      </c>
      <c s="34" t="s">
        <v>313</v>
      </c>
      <c s="34" t="s">
        <v>66</v>
      </c>
      <c s="35" t="s">
        <v>67</v>
      </c>
      <c s="6" t="s">
        <v>68</v>
      </c>
      <c s="36" t="s">
        <v>53</v>
      </c>
      <c s="37">
        <v>1518.783</v>
      </c>
      <c s="36">
        <v>0</v>
      </c>
      <c s="36">
        <f>ROUND(G188*H188,6)</f>
      </c>
      <c r="L188" s="38">
        <v>0</v>
      </c>
      <c s="32">
        <f>ROUND(ROUND(L188,2)*ROUND(G188,3),2)</f>
      </c>
      <c s="36" t="s">
        <v>54</v>
      </c>
      <c>
        <f>(M188*21)/100</f>
      </c>
      <c t="s">
        <v>27</v>
      </c>
    </row>
    <row r="189" spans="1:5" ht="25.5">
      <c r="A189" s="35" t="s">
        <v>55</v>
      </c>
      <c r="E189" s="39" t="s">
        <v>351</v>
      </c>
    </row>
    <row r="190" spans="1:5" ht="12.75">
      <c r="A190" s="35" t="s">
        <v>56</v>
      </c>
      <c r="E190" s="40" t="s">
        <v>1369</v>
      </c>
    </row>
    <row r="191" spans="1:5" ht="102">
      <c r="A191" t="s">
        <v>57</v>
      </c>
      <c r="E191" s="39" t="s">
        <v>58</v>
      </c>
    </row>
    <row r="192" spans="1:16" ht="25.5">
      <c r="A192" t="s">
        <v>48</v>
      </c>
      <c s="34" t="s">
        <v>316</v>
      </c>
      <c s="34" t="s">
        <v>126</v>
      </c>
      <c s="35" t="s">
        <v>127</v>
      </c>
      <c s="6" t="s">
        <v>128</v>
      </c>
      <c s="36" t="s">
        <v>53</v>
      </c>
      <c s="37">
        <v>767.775</v>
      </c>
      <c s="36">
        <v>0</v>
      </c>
      <c s="36">
        <f>ROUND(G192*H192,6)</f>
      </c>
      <c r="L192" s="38">
        <v>0</v>
      </c>
      <c s="32">
        <f>ROUND(ROUND(L192,2)*ROUND(G192,3),2)</f>
      </c>
      <c s="36" t="s">
        <v>54</v>
      </c>
      <c>
        <f>(M192*21)/100</f>
      </c>
      <c t="s">
        <v>27</v>
      </c>
    </row>
    <row r="193" spans="1:5" ht="25.5">
      <c r="A193" s="35" t="s">
        <v>55</v>
      </c>
      <c r="E193" s="39" t="s">
        <v>351</v>
      </c>
    </row>
    <row r="194" spans="1:5" ht="12.75">
      <c r="A194" s="35" t="s">
        <v>56</v>
      </c>
      <c r="E194" s="40" t="s">
        <v>1370</v>
      </c>
    </row>
    <row r="195" spans="1:5" ht="102">
      <c r="A195" t="s">
        <v>57</v>
      </c>
      <c r="E195"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5.xml><?xml version="1.0" encoding="utf-8"?>
<worksheet xmlns="http://schemas.openxmlformats.org/spreadsheetml/2006/main" xmlns:r="http://schemas.openxmlformats.org/officeDocument/2006/relationships">
  <dimension ref="A1:T17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1062</v>
      </c>
      <c s="41">
        <f>Rekapitulace!C26</f>
      </c>
      <c s="20" t="s">
        <v>0</v>
      </c>
      <c t="s">
        <v>23</v>
      </c>
      <c t="s">
        <v>27</v>
      </c>
    </row>
    <row r="4" spans="1:16" ht="32" customHeight="1">
      <c r="A4" s="24" t="s">
        <v>20</v>
      </c>
      <c s="25" t="s">
        <v>28</v>
      </c>
      <c s="27" t="s">
        <v>1062</v>
      </c>
      <c r="E4" s="26" t="s">
        <v>1063</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COUNTIFS(L8:L172,"=0",A8:A172,"P")+COUNTIFS(L8:L172,"",A8:A172,"P")+SUM(Q8:Q172)</f>
      </c>
    </row>
    <row r="8" spans="1:13" ht="12.75">
      <c r="A8" t="s">
        <v>44</v>
      </c>
      <c r="C8" s="28" t="s">
        <v>1373</v>
      </c>
      <c r="E8" s="30" t="s">
        <v>1372</v>
      </c>
      <c r="J8" s="29">
        <f>0+J9+J38+J47+J64+J77+J102+J111+J116+J125+J158+J163</f>
      </c>
      <c s="29">
        <f>0+K9+K38+K47+K64+K77+K102+K111+K116+K125+K158+K163</f>
      </c>
      <c s="29">
        <f>0+L9+L38+L47+L64+L77+L102+L111+L116+L125+L158+L163</f>
      </c>
      <c s="29">
        <f>0+M9+M38+M47+M64+M77+M102+M111+M116+M125+M158+M163</f>
      </c>
    </row>
    <row r="9" spans="1:13" ht="12.75">
      <c r="A9" t="s">
        <v>46</v>
      </c>
      <c r="C9" s="31" t="s">
        <v>49</v>
      </c>
      <c r="E9" s="33" t="s">
        <v>195</v>
      </c>
      <c r="J9" s="32">
        <f>0</f>
      </c>
      <c s="32">
        <f>0</f>
      </c>
      <c s="32">
        <f>0+L10+L14+L18+L22+L26+L30+L34</f>
      </c>
      <c s="32">
        <f>0+M10+M14+M18+M22+M26+M30+M34</f>
      </c>
    </row>
    <row r="10" spans="1:16" ht="12.75">
      <c r="A10" t="s">
        <v>48</v>
      </c>
      <c s="34" t="s">
        <v>49</v>
      </c>
      <c s="34" t="s">
        <v>1067</v>
      </c>
      <c s="35" t="s">
        <v>5</v>
      </c>
      <c s="6" t="s">
        <v>1068</v>
      </c>
      <c s="36" t="s">
        <v>204</v>
      </c>
      <c s="37">
        <v>290.82</v>
      </c>
      <c s="36">
        <v>0</v>
      </c>
      <c s="36">
        <f>ROUND(G10*H10,6)</f>
      </c>
      <c r="L10" s="38">
        <v>0</v>
      </c>
      <c s="32">
        <f>ROUND(ROUND(L10,2)*ROUND(G10,3),2)</f>
      </c>
      <c s="36" t="s">
        <v>918</v>
      </c>
      <c>
        <f>(M10*21)/100</f>
      </c>
      <c t="s">
        <v>27</v>
      </c>
    </row>
    <row r="11" spans="1:5" ht="12.75">
      <c r="A11" s="35" t="s">
        <v>55</v>
      </c>
      <c r="E11" s="39" t="s">
        <v>1069</v>
      </c>
    </row>
    <row r="12" spans="1:5" ht="12.75">
      <c r="A12" s="35" t="s">
        <v>56</v>
      </c>
      <c r="E12" s="40" t="s">
        <v>1374</v>
      </c>
    </row>
    <row r="13" spans="1:5" ht="63.75">
      <c r="A13" t="s">
        <v>57</v>
      </c>
      <c r="E13" s="39" t="s">
        <v>1071</v>
      </c>
    </row>
    <row r="14" spans="1:16" ht="12.75">
      <c r="A14" t="s">
        <v>48</v>
      </c>
      <c s="34" t="s">
        <v>27</v>
      </c>
      <c s="34" t="s">
        <v>1072</v>
      </c>
      <c s="35" t="s">
        <v>5</v>
      </c>
      <c s="6" t="s">
        <v>1073</v>
      </c>
      <c s="36" t="s">
        <v>204</v>
      </c>
      <c s="37">
        <v>145.41</v>
      </c>
      <c s="36">
        <v>0</v>
      </c>
      <c s="36">
        <f>ROUND(G14*H14,6)</f>
      </c>
      <c r="L14" s="38">
        <v>0</v>
      </c>
      <c s="32">
        <f>ROUND(ROUND(L14,2)*ROUND(G14,3),2)</f>
      </c>
      <c s="36" t="s">
        <v>918</v>
      </c>
      <c>
        <f>(M14*21)/100</f>
      </c>
      <c t="s">
        <v>27</v>
      </c>
    </row>
    <row r="15" spans="1:5" ht="12.75">
      <c r="A15" s="35" t="s">
        <v>55</v>
      </c>
      <c r="E15" s="39" t="s">
        <v>1074</v>
      </c>
    </row>
    <row r="16" spans="1:5" ht="12.75">
      <c r="A16" s="35" t="s">
        <v>56</v>
      </c>
      <c r="E16" s="40" t="s">
        <v>1375</v>
      </c>
    </row>
    <row r="17" spans="1:5" ht="63.75">
      <c r="A17" t="s">
        <v>57</v>
      </c>
      <c r="E17" s="39" t="s">
        <v>1071</v>
      </c>
    </row>
    <row r="18" spans="1:16" ht="25.5">
      <c r="A18" t="s">
        <v>48</v>
      </c>
      <c s="34" t="s">
        <v>26</v>
      </c>
      <c s="34" t="s">
        <v>1076</v>
      </c>
      <c s="35" t="s">
        <v>5</v>
      </c>
      <c s="6" t="s">
        <v>1077</v>
      </c>
      <c s="36" t="s">
        <v>204</v>
      </c>
      <c s="37">
        <v>581.64</v>
      </c>
      <c s="36">
        <v>0</v>
      </c>
      <c s="36">
        <f>ROUND(G18*H18,6)</f>
      </c>
      <c r="L18" s="38">
        <v>0</v>
      </c>
      <c s="32">
        <f>ROUND(ROUND(L18,2)*ROUND(G18,3),2)</f>
      </c>
      <c s="36" t="s">
        <v>918</v>
      </c>
      <c>
        <f>(M18*21)/100</f>
      </c>
      <c t="s">
        <v>27</v>
      </c>
    </row>
    <row r="19" spans="1:5" ht="12.75">
      <c r="A19" s="35" t="s">
        <v>55</v>
      </c>
      <c r="E19" s="39" t="s">
        <v>1078</v>
      </c>
    </row>
    <row r="20" spans="1:5" ht="12.75">
      <c r="A20" s="35" t="s">
        <v>56</v>
      </c>
      <c r="E20" s="40" t="s">
        <v>1376</v>
      </c>
    </row>
    <row r="21" spans="1:5" ht="63.75">
      <c r="A21" t="s">
        <v>57</v>
      </c>
      <c r="E21" s="39" t="s">
        <v>1071</v>
      </c>
    </row>
    <row r="22" spans="1:16" ht="12.75">
      <c r="A22" t="s">
        <v>48</v>
      </c>
      <c s="34" t="s">
        <v>65</v>
      </c>
      <c s="34" t="s">
        <v>1080</v>
      </c>
      <c s="35" t="s">
        <v>5</v>
      </c>
      <c s="6" t="s">
        <v>1081</v>
      </c>
      <c s="36" t="s">
        <v>204</v>
      </c>
      <c s="37">
        <v>957.98</v>
      </c>
      <c s="36">
        <v>0</v>
      </c>
      <c s="36">
        <f>ROUND(G22*H22,6)</f>
      </c>
      <c r="L22" s="38">
        <v>0</v>
      </c>
      <c s="32">
        <f>ROUND(ROUND(L22,2)*ROUND(G22,3),2)</f>
      </c>
      <c s="36" t="s">
        <v>918</v>
      </c>
      <c>
        <f>(M22*21)/100</f>
      </c>
      <c t="s">
        <v>27</v>
      </c>
    </row>
    <row r="23" spans="1:5" ht="12.75">
      <c r="A23" s="35" t="s">
        <v>55</v>
      </c>
      <c r="E23" s="39" t="s">
        <v>1082</v>
      </c>
    </row>
    <row r="24" spans="1:5" ht="12.75">
      <c r="A24" s="35" t="s">
        <v>56</v>
      </c>
      <c r="E24" s="40" t="s">
        <v>1377</v>
      </c>
    </row>
    <row r="25" spans="1:5" ht="369.75">
      <c r="A25" t="s">
        <v>57</v>
      </c>
      <c r="E25" s="39" t="s">
        <v>1084</v>
      </c>
    </row>
    <row r="26" spans="1:16" ht="12.75">
      <c r="A26" t="s">
        <v>48</v>
      </c>
      <c s="34" t="s">
        <v>69</v>
      </c>
      <c s="34" t="s">
        <v>1085</v>
      </c>
      <c s="35" t="s">
        <v>5</v>
      </c>
      <c s="6" t="s">
        <v>1086</v>
      </c>
      <c s="36" t="s">
        <v>678</v>
      </c>
      <c s="37">
        <v>2908.2</v>
      </c>
      <c s="36">
        <v>0</v>
      </c>
      <c s="36">
        <f>ROUND(G26*H26,6)</f>
      </c>
      <c r="L26" s="38">
        <v>0</v>
      </c>
      <c s="32">
        <f>ROUND(ROUND(L26,2)*ROUND(G26,3),2)</f>
      </c>
      <c s="36" t="s">
        <v>205</v>
      </c>
      <c>
        <f>(M26*21)/100</f>
      </c>
      <c t="s">
        <v>27</v>
      </c>
    </row>
    <row r="27" spans="1:5" ht="12.75">
      <c r="A27" s="35" t="s">
        <v>55</v>
      </c>
      <c r="E27" s="39" t="s">
        <v>1087</v>
      </c>
    </row>
    <row r="28" spans="1:5" ht="12.75">
      <c r="A28" s="35" t="s">
        <v>56</v>
      </c>
      <c r="E28" s="40" t="s">
        <v>1378</v>
      </c>
    </row>
    <row r="29" spans="1:5" ht="38.25">
      <c r="A29" t="s">
        <v>57</v>
      </c>
      <c r="E29" s="39" t="s">
        <v>1089</v>
      </c>
    </row>
    <row r="30" spans="1:16" ht="12.75">
      <c r="A30" t="s">
        <v>48</v>
      </c>
      <c s="34" t="s">
        <v>73</v>
      </c>
      <c s="34" t="s">
        <v>1017</v>
      </c>
      <c s="35" t="s">
        <v>5</v>
      </c>
      <c s="6" t="s">
        <v>1018</v>
      </c>
      <c s="36" t="s">
        <v>678</v>
      </c>
      <c s="37">
        <v>1234.455</v>
      </c>
      <c s="36">
        <v>0</v>
      </c>
      <c s="36">
        <f>ROUND(G30*H30,6)</f>
      </c>
      <c r="L30" s="38">
        <v>0</v>
      </c>
      <c s="32">
        <f>ROUND(ROUND(L30,2)*ROUND(G30,3),2)</f>
      </c>
      <c s="36" t="s">
        <v>205</v>
      </c>
      <c>
        <f>(M30*21)/100</f>
      </c>
      <c t="s">
        <v>27</v>
      </c>
    </row>
    <row r="31" spans="1:5" ht="12.75">
      <c r="A31" s="35" t="s">
        <v>55</v>
      </c>
      <c r="E31" s="39" t="s">
        <v>1090</v>
      </c>
    </row>
    <row r="32" spans="1:5" ht="12.75">
      <c r="A32" s="35" t="s">
        <v>56</v>
      </c>
      <c r="E32" s="40" t="s">
        <v>1379</v>
      </c>
    </row>
    <row r="33" spans="1:5" ht="25.5">
      <c r="A33" t="s">
        <v>57</v>
      </c>
      <c r="E33" s="39" t="s">
        <v>1020</v>
      </c>
    </row>
    <row r="34" spans="1:16" ht="12.75">
      <c r="A34" t="s">
        <v>48</v>
      </c>
      <c s="34" t="s">
        <v>77</v>
      </c>
      <c s="34" t="s">
        <v>1242</v>
      </c>
      <c s="35" t="s">
        <v>5</v>
      </c>
      <c s="6" t="s">
        <v>1243</v>
      </c>
      <c s="36" t="s">
        <v>204</v>
      </c>
      <c s="37">
        <v>2</v>
      </c>
      <c s="36">
        <v>0</v>
      </c>
      <c s="36">
        <f>ROUND(G34*H34,6)</f>
      </c>
      <c r="L34" s="38">
        <v>0</v>
      </c>
      <c s="32">
        <f>ROUND(ROUND(L34,2)*ROUND(G34,3),2)</f>
      </c>
      <c s="36" t="s">
        <v>205</v>
      </c>
      <c>
        <f>(M34*21)/100</f>
      </c>
      <c t="s">
        <v>27</v>
      </c>
    </row>
    <row r="35" spans="1:5" ht="12.75">
      <c r="A35" s="35" t="s">
        <v>55</v>
      </c>
      <c r="E35" s="39" t="s">
        <v>1244</v>
      </c>
    </row>
    <row r="36" spans="1:5" ht="12.75">
      <c r="A36" s="35" t="s">
        <v>56</v>
      </c>
      <c r="E36" s="40" t="s">
        <v>5</v>
      </c>
    </row>
    <row r="37" spans="1:5" ht="318.75">
      <c r="A37" t="s">
        <v>57</v>
      </c>
      <c r="E37" s="39" t="s">
        <v>1245</v>
      </c>
    </row>
    <row r="38" spans="1:13" ht="12.75">
      <c r="A38" t="s">
        <v>46</v>
      </c>
      <c r="C38" s="31" t="s">
        <v>117</v>
      </c>
      <c r="E38" s="33" t="s">
        <v>1092</v>
      </c>
      <c r="J38" s="32">
        <f>0</f>
      </c>
      <c s="32">
        <f>0</f>
      </c>
      <c s="32">
        <f>0+L39+L43</f>
      </c>
      <c s="32">
        <f>0+M39+M43</f>
      </c>
    </row>
    <row r="39" spans="1:16" ht="12.75">
      <c r="A39" t="s">
        <v>48</v>
      </c>
      <c s="34" t="s">
        <v>81</v>
      </c>
      <c s="34" t="s">
        <v>1093</v>
      </c>
      <c s="35" t="s">
        <v>5</v>
      </c>
      <c s="6" t="s">
        <v>1094</v>
      </c>
      <c s="36" t="s">
        <v>204</v>
      </c>
      <c s="37">
        <v>614.534</v>
      </c>
      <c s="36">
        <v>0</v>
      </c>
      <c s="36">
        <f>ROUND(G39*H39,6)</f>
      </c>
      <c r="L39" s="38">
        <v>0</v>
      </c>
      <c s="32">
        <f>ROUND(ROUND(L39,2)*ROUND(G39,3),2)</f>
      </c>
      <c s="36" t="s">
        <v>205</v>
      </c>
      <c>
        <f>(M39*21)/100</f>
      </c>
      <c t="s">
        <v>27</v>
      </c>
    </row>
    <row r="40" spans="1:5" ht="12.75">
      <c r="A40" s="35" t="s">
        <v>55</v>
      </c>
      <c r="E40" s="39" t="s">
        <v>1380</v>
      </c>
    </row>
    <row r="41" spans="1:5" ht="12.75">
      <c r="A41" s="35" t="s">
        <v>56</v>
      </c>
      <c r="E41" s="40" t="s">
        <v>1381</v>
      </c>
    </row>
    <row r="42" spans="1:5" ht="280.5">
      <c r="A42" t="s">
        <v>57</v>
      </c>
      <c r="E42" s="39" t="s">
        <v>1097</v>
      </c>
    </row>
    <row r="43" spans="1:16" ht="12.75">
      <c r="A43" t="s">
        <v>48</v>
      </c>
      <c s="34" t="s">
        <v>750</v>
      </c>
      <c s="34" t="s">
        <v>1098</v>
      </c>
      <c s="35" t="s">
        <v>5</v>
      </c>
      <c s="6" t="s">
        <v>1099</v>
      </c>
      <c s="36" t="s">
        <v>204</v>
      </c>
      <c s="37">
        <v>374.835</v>
      </c>
      <c s="36">
        <v>0</v>
      </c>
      <c s="36">
        <f>ROUND(G43*H43,6)</f>
      </c>
      <c r="L43" s="38">
        <v>0</v>
      </c>
      <c s="32">
        <f>ROUND(ROUND(L43,2)*ROUND(G43,3),2)</f>
      </c>
      <c s="36" t="s">
        <v>918</v>
      </c>
      <c>
        <f>(M43*21)/100</f>
      </c>
      <c t="s">
        <v>27</v>
      </c>
    </row>
    <row r="44" spans="1:5" ht="12.75">
      <c r="A44" s="35" t="s">
        <v>55</v>
      </c>
      <c r="E44" s="39" t="s">
        <v>1100</v>
      </c>
    </row>
    <row r="45" spans="1:5" ht="12.75">
      <c r="A45" s="35" t="s">
        <v>56</v>
      </c>
      <c r="E45" s="40" t="s">
        <v>1382</v>
      </c>
    </row>
    <row r="46" spans="1:5" ht="267.75">
      <c r="A46" t="s">
        <v>57</v>
      </c>
      <c r="E46" s="39" t="s">
        <v>1102</v>
      </c>
    </row>
    <row r="47" spans="1:13" ht="12.75">
      <c r="A47" t="s">
        <v>46</v>
      </c>
      <c r="C47" s="31" t="s">
        <v>27</v>
      </c>
      <c r="E47" s="33" t="s">
        <v>1248</v>
      </c>
      <c r="J47" s="32">
        <f>0</f>
      </c>
      <c s="32">
        <f>0</f>
      </c>
      <c s="32">
        <f>0+L48+L52+L56+L60</f>
      </c>
      <c s="32">
        <f>0+M48+M52+M56+M60</f>
      </c>
    </row>
    <row r="48" spans="1:16" ht="12.75">
      <c r="A48" t="s">
        <v>48</v>
      </c>
      <c s="34" t="s">
        <v>85</v>
      </c>
      <c s="34" t="s">
        <v>1317</v>
      </c>
      <c s="35" t="s">
        <v>5</v>
      </c>
      <c s="6" t="s">
        <v>1318</v>
      </c>
      <c s="36" t="s">
        <v>218</v>
      </c>
      <c s="37">
        <v>340</v>
      </c>
      <c s="36">
        <v>0</v>
      </c>
      <c s="36">
        <f>ROUND(G48*H48,6)</f>
      </c>
      <c r="L48" s="38">
        <v>0</v>
      </c>
      <c s="32">
        <f>ROUND(ROUND(L48,2)*ROUND(G48,3),2)</f>
      </c>
      <c s="36" t="s">
        <v>205</v>
      </c>
      <c>
        <f>(M48*21)/100</f>
      </c>
      <c t="s">
        <v>27</v>
      </c>
    </row>
    <row r="49" spans="1:5" ht="12.75">
      <c r="A49" s="35" t="s">
        <v>55</v>
      </c>
      <c r="E49" s="39" t="s">
        <v>1383</v>
      </c>
    </row>
    <row r="50" spans="1:5" ht="12.75">
      <c r="A50" s="35" t="s">
        <v>56</v>
      </c>
      <c r="E50" s="40" t="s">
        <v>1384</v>
      </c>
    </row>
    <row r="51" spans="1:5" ht="165.75">
      <c r="A51" t="s">
        <v>57</v>
      </c>
      <c r="E51" s="39" t="s">
        <v>1321</v>
      </c>
    </row>
    <row r="52" spans="1:16" ht="12.75">
      <c r="A52" t="s">
        <v>48</v>
      </c>
      <c s="34" t="s">
        <v>89</v>
      </c>
      <c s="34" t="s">
        <v>1322</v>
      </c>
      <c s="35" t="s">
        <v>5</v>
      </c>
      <c s="6" t="s">
        <v>1323</v>
      </c>
      <c s="36" t="s">
        <v>678</v>
      </c>
      <c s="37">
        <v>272</v>
      </c>
      <c s="36">
        <v>0</v>
      </c>
      <c s="36">
        <f>ROUND(G52*H52,6)</f>
      </c>
      <c r="L52" s="38">
        <v>0</v>
      </c>
      <c s="32">
        <f>ROUND(ROUND(L52,2)*ROUND(G52,3),2)</f>
      </c>
      <c s="36" t="s">
        <v>205</v>
      </c>
      <c>
        <f>(M52*21)/100</f>
      </c>
      <c t="s">
        <v>27</v>
      </c>
    </row>
    <row r="53" spans="1:5" ht="12.75">
      <c r="A53" s="35" t="s">
        <v>55</v>
      </c>
      <c r="E53" s="39" t="s">
        <v>1385</v>
      </c>
    </row>
    <row r="54" spans="1:5" ht="12.75">
      <c r="A54" s="35" t="s">
        <v>56</v>
      </c>
      <c r="E54" s="40" t="s">
        <v>1386</v>
      </c>
    </row>
    <row r="55" spans="1:5" ht="51">
      <c r="A55" t="s">
        <v>57</v>
      </c>
      <c r="E55" s="39" t="s">
        <v>1326</v>
      </c>
    </row>
    <row r="56" spans="1:16" ht="12.75">
      <c r="A56" t="s">
        <v>48</v>
      </c>
      <c s="34" t="s">
        <v>93</v>
      </c>
      <c s="34" t="s">
        <v>708</v>
      </c>
      <c s="35" t="s">
        <v>5</v>
      </c>
      <c s="6" t="s">
        <v>709</v>
      </c>
      <c s="36" t="s">
        <v>204</v>
      </c>
      <c s="37">
        <v>17.4</v>
      </c>
      <c s="36">
        <v>0</v>
      </c>
      <c s="36">
        <f>ROUND(G56*H56,6)</f>
      </c>
      <c r="L56" s="38">
        <v>0</v>
      </c>
      <c s="32">
        <f>ROUND(ROUND(L56,2)*ROUND(G56,3),2)</f>
      </c>
      <c s="36" t="s">
        <v>205</v>
      </c>
      <c>
        <f>(M56*21)/100</f>
      </c>
      <c t="s">
        <v>27</v>
      </c>
    </row>
    <row r="57" spans="1:5" ht="12.75">
      <c r="A57" s="35" t="s">
        <v>55</v>
      </c>
      <c r="E57" s="39" t="s">
        <v>1387</v>
      </c>
    </row>
    <row r="58" spans="1:5" ht="12.75">
      <c r="A58" s="35" t="s">
        <v>56</v>
      </c>
      <c r="E58" s="40" t="s">
        <v>1250</v>
      </c>
    </row>
    <row r="59" spans="1:5" ht="369.75">
      <c r="A59" t="s">
        <v>57</v>
      </c>
      <c r="E59" s="39" t="s">
        <v>1108</v>
      </c>
    </row>
    <row r="60" spans="1:16" ht="12.75">
      <c r="A60" t="s">
        <v>48</v>
      </c>
      <c s="34" t="s">
        <v>97</v>
      </c>
      <c s="34" t="s">
        <v>1251</v>
      </c>
      <c s="35" t="s">
        <v>5</v>
      </c>
      <c s="6" t="s">
        <v>1252</v>
      </c>
      <c s="36" t="s">
        <v>204</v>
      </c>
      <c s="37">
        <v>2</v>
      </c>
      <c s="36">
        <v>0</v>
      </c>
      <c s="36">
        <f>ROUND(G60*H60,6)</f>
      </c>
      <c r="L60" s="38">
        <v>0</v>
      </c>
      <c s="32">
        <f>ROUND(ROUND(L60,2)*ROUND(G60,3),2)</f>
      </c>
      <c s="36" t="s">
        <v>205</v>
      </c>
      <c>
        <f>(M60*21)/100</f>
      </c>
      <c t="s">
        <v>27</v>
      </c>
    </row>
    <row r="61" spans="1:5" ht="12.75">
      <c r="A61" s="35" t="s">
        <v>55</v>
      </c>
      <c r="E61" s="39" t="s">
        <v>1244</v>
      </c>
    </row>
    <row r="62" spans="1:5" ht="12.75">
      <c r="A62" s="35" t="s">
        <v>56</v>
      </c>
      <c r="E62" s="40" t="s">
        <v>5</v>
      </c>
    </row>
    <row r="63" spans="1:5" ht="369.75">
      <c r="A63" t="s">
        <v>57</v>
      </c>
      <c r="E63" s="39" t="s">
        <v>1108</v>
      </c>
    </row>
    <row r="64" spans="1:13" ht="12.75">
      <c r="A64" t="s">
        <v>46</v>
      </c>
      <c r="C64" s="31" t="s">
        <v>65</v>
      </c>
      <c r="E64" s="33" t="s">
        <v>1109</v>
      </c>
      <c r="J64" s="32">
        <f>0</f>
      </c>
      <c s="32">
        <f>0</f>
      </c>
      <c s="32">
        <f>0+L65+L69+L73</f>
      </c>
      <c s="32">
        <f>0+M65+M69+M73</f>
      </c>
    </row>
    <row r="65" spans="1:16" ht="12.75">
      <c r="A65" t="s">
        <v>48</v>
      </c>
      <c s="34" t="s">
        <v>101</v>
      </c>
      <c s="34" t="s">
        <v>1110</v>
      </c>
      <c s="35" t="s">
        <v>5</v>
      </c>
      <c s="6" t="s">
        <v>1111</v>
      </c>
      <c s="36" t="s">
        <v>204</v>
      </c>
      <c s="37">
        <v>3.505</v>
      </c>
      <c s="36">
        <v>0</v>
      </c>
      <c s="36">
        <f>ROUND(G65*H65,6)</f>
      </c>
      <c r="L65" s="38">
        <v>0</v>
      </c>
      <c s="32">
        <f>ROUND(ROUND(L65,2)*ROUND(G65,3),2)</f>
      </c>
      <c s="36" t="s">
        <v>205</v>
      </c>
      <c>
        <f>(M65*21)/100</f>
      </c>
      <c t="s">
        <v>27</v>
      </c>
    </row>
    <row r="66" spans="1:5" ht="12.75">
      <c r="A66" s="35" t="s">
        <v>55</v>
      </c>
      <c r="E66" s="39" t="s">
        <v>1388</v>
      </c>
    </row>
    <row r="67" spans="1:5" ht="12.75">
      <c r="A67" s="35" t="s">
        <v>56</v>
      </c>
      <c r="E67" s="40" t="s">
        <v>1389</v>
      </c>
    </row>
    <row r="68" spans="1:5" ht="38.25">
      <c r="A68" t="s">
        <v>57</v>
      </c>
      <c r="E68" s="39" t="s">
        <v>1114</v>
      </c>
    </row>
    <row r="69" spans="1:16" ht="12.75">
      <c r="A69" t="s">
        <v>48</v>
      </c>
      <c s="34" t="s">
        <v>105</v>
      </c>
      <c s="34" t="s">
        <v>1329</v>
      </c>
      <c s="35" t="s">
        <v>5</v>
      </c>
      <c s="6" t="s">
        <v>1330</v>
      </c>
      <c s="36" t="s">
        <v>204</v>
      </c>
      <c s="37">
        <v>102</v>
      </c>
      <c s="36">
        <v>0</v>
      </c>
      <c s="36">
        <f>ROUND(G69*H69,6)</f>
      </c>
      <c r="L69" s="38">
        <v>0</v>
      </c>
      <c s="32">
        <f>ROUND(ROUND(L69,2)*ROUND(G69,3),2)</f>
      </c>
      <c s="36" t="s">
        <v>205</v>
      </c>
      <c>
        <f>(M69*21)/100</f>
      </c>
      <c t="s">
        <v>27</v>
      </c>
    </row>
    <row r="70" spans="1:5" ht="12.75">
      <c r="A70" s="35" t="s">
        <v>55</v>
      </c>
      <c r="E70" s="39" t="s">
        <v>1390</v>
      </c>
    </row>
    <row r="71" spans="1:5" ht="12.75">
      <c r="A71" s="35" t="s">
        <v>56</v>
      </c>
      <c r="E71" s="40" t="s">
        <v>753</v>
      </c>
    </row>
    <row r="72" spans="1:5" ht="369.75">
      <c r="A72" t="s">
        <v>57</v>
      </c>
      <c r="E72" s="39" t="s">
        <v>1051</v>
      </c>
    </row>
    <row r="73" spans="1:16" ht="12.75">
      <c r="A73" t="s">
        <v>48</v>
      </c>
      <c s="34" t="s">
        <v>109</v>
      </c>
      <c s="34" t="s">
        <v>1115</v>
      </c>
      <c s="35" t="s">
        <v>5</v>
      </c>
      <c s="6" t="s">
        <v>1116</v>
      </c>
      <c s="36" t="s">
        <v>204</v>
      </c>
      <c s="37">
        <v>18.31</v>
      </c>
      <c s="36">
        <v>0</v>
      </c>
      <c s="36">
        <f>ROUND(G73*H73,6)</f>
      </c>
      <c r="L73" s="38">
        <v>0</v>
      </c>
      <c s="32">
        <f>ROUND(ROUND(L73,2)*ROUND(G73,3),2)</f>
      </c>
      <c s="36" t="s">
        <v>205</v>
      </c>
      <c>
        <f>(M73*21)/100</f>
      </c>
      <c t="s">
        <v>27</v>
      </c>
    </row>
    <row r="74" spans="1:5" ht="12.75">
      <c r="A74" s="35" t="s">
        <v>55</v>
      </c>
      <c r="E74" s="39" t="s">
        <v>1391</v>
      </c>
    </row>
    <row r="75" spans="1:5" ht="12.75">
      <c r="A75" s="35" t="s">
        <v>56</v>
      </c>
      <c r="E75" s="40" t="s">
        <v>1392</v>
      </c>
    </row>
    <row r="76" spans="1:5" ht="409.5">
      <c r="A76" t="s">
        <v>57</v>
      </c>
      <c r="E76" s="39" t="s">
        <v>1119</v>
      </c>
    </row>
    <row r="77" spans="1:13" ht="12.75">
      <c r="A77" t="s">
        <v>46</v>
      </c>
      <c r="C77" s="31" t="s">
        <v>69</v>
      </c>
      <c r="E77" s="33" t="s">
        <v>888</v>
      </c>
      <c r="J77" s="32">
        <f>0</f>
      </c>
      <c s="32">
        <f>0</f>
      </c>
      <c s="32">
        <f>0+L78+L82+L86+L90+L94+L98</f>
      </c>
      <c s="32">
        <f>0+M78+M82+M86+M90+M94+M98</f>
      </c>
    </row>
    <row r="78" spans="1:16" ht="25.5">
      <c r="A78" t="s">
        <v>48</v>
      </c>
      <c s="34" t="s">
        <v>113</v>
      </c>
      <c s="34" t="s">
        <v>1120</v>
      </c>
      <c s="35" t="s">
        <v>5</v>
      </c>
      <c s="6" t="s">
        <v>1121</v>
      </c>
      <c s="36" t="s">
        <v>678</v>
      </c>
      <c s="37">
        <v>340</v>
      </c>
      <c s="36">
        <v>0</v>
      </c>
      <c s="36">
        <f>ROUND(G78*H78,6)</f>
      </c>
      <c r="L78" s="38">
        <v>0</v>
      </c>
      <c s="32">
        <f>ROUND(ROUND(L78,2)*ROUND(G78,3),2)</f>
      </c>
      <c s="36" t="s">
        <v>385</v>
      </c>
      <c>
        <f>(M78*21)/100</f>
      </c>
      <c t="s">
        <v>27</v>
      </c>
    </row>
    <row r="79" spans="1:5" ht="12.75">
      <c r="A79" s="35" t="s">
        <v>55</v>
      </c>
      <c r="E79" s="39" t="s">
        <v>1393</v>
      </c>
    </row>
    <row r="80" spans="1:5" ht="12.75">
      <c r="A80" s="35" t="s">
        <v>56</v>
      </c>
      <c r="E80" s="40" t="s">
        <v>1384</v>
      </c>
    </row>
    <row r="81" spans="1:5" ht="153">
      <c r="A81" t="s">
        <v>57</v>
      </c>
      <c r="E81" s="39" t="s">
        <v>1124</v>
      </c>
    </row>
    <row r="82" spans="1:16" ht="25.5">
      <c r="A82" t="s">
        <v>48</v>
      </c>
      <c s="34" t="s">
        <v>117</v>
      </c>
      <c s="34" t="s">
        <v>1125</v>
      </c>
      <c s="35" t="s">
        <v>5</v>
      </c>
      <c s="6" t="s">
        <v>1126</v>
      </c>
      <c s="36" t="s">
        <v>678</v>
      </c>
      <c s="37">
        <v>2.72</v>
      </c>
      <c s="36">
        <v>0</v>
      </c>
      <c s="36">
        <f>ROUND(G82*H82,6)</f>
      </c>
      <c r="L82" s="38">
        <v>0</v>
      </c>
      <c s="32">
        <f>ROUND(ROUND(L82,2)*ROUND(G82,3),2)</f>
      </c>
      <c s="36" t="s">
        <v>205</v>
      </c>
      <c>
        <f>(M82*21)/100</f>
      </c>
      <c t="s">
        <v>27</v>
      </c>
    </row>
    <row r="83" spans="1:5" ht="12.75">
      <c r="A83" s="35" t="s">
        <v>55</v>
      </c>
      <c r="E83" s="39" t="s">
        <v>1394</v>
      </c>
    </row>
    <row r="84" spans="1:5" ht="12.75">
      <c r="A84" s="35" t="s">
        <v>56</v>
      </c>
      <c r="E84" s="40" t="s">
        <v>1395</v>
      </c>
    </row>
    <row r="85" spans="1:5" ht="153">
      <c r="A85" t="s">
        <v>57</v>
      </c>
      <c r="E85" s="39" t="s">
        <v>1124</v>
      </c>
    </row>
    <row r="86" spans="1:16" ht="25.5">
      <c r="A86" t="s">
        <v>48</v>
      </c>
      <c s="34" t="s">
        <v>121</v>
      </c>
      <c s="34" t="s">
        <v>1129</v>
      </c>
      <c s="35" t="s">
        <v>5</v>
      </c>
      <c s="6" t="s">
        <v>1130</v>
      </c>
      <c s="36" t="s">
        <v>678</v>
      </c>
      <c s="37">
        <v>1.2</v>
      </c>
      <c s="36">
        <v>0</v>
      </c>
      <c s="36">
        <f>ROUND(G86*H86,6)</f>
      </c>
      <c r="L86" s="38">
        <v>0</v>
      </c>
      <c s="32">
        <f>ROUND(ROUND(L86,2)*ROUND(G86,3),2)</f>
      </c>
      <c s="36" t="s">
        <v>205</v>
      </c>
      <c>
        <f>(M86*21)/100</f>
      </c>
      <c t="s">
        <v>27</v>
      </c>
    </row>
    <row r="87" spans="1:5" ht="12.75">
      <c r="A87" s="35" t="s">
        <v>55</v>
      </c>
      <c r="E87" s="39" t="s">
        <v>1396</v>
      </c>
    </row>
    <row r="88" spans="1:5" ht="12.75">
      <c r="A88" s="35" t="s">
        <v>56</v>
      </c>
      <c r="E88" s="40" t="s">
        <v>1132</v>
      </c>
    </row>
    <row r="89" spans="1:5" ht="153">
      <c r="A89" t="s">
        <v>57</v>
      </c>
      <c r="E89" s="39" t="s">
        <v>1124</v>
      </c>
    </row>
    <row r="90" spans="1:16" ht="25.5">
      <c r="A90" t="s">
        <v>48</v>
      </c>
      <c s="34" t="s">
        <v>125</v>
      </c>
      <c s="34" t="s">
        <v>1133</v>
      </c>
      <c s="35" t="s">
        <v>5</v>
      </c>
      <c s="6" t="s">
        <v>1134</v>
      </c>
      <c s="36" t="s">
        <v>678</v>
      </c>
      <c s="37">
        <v>0.9</v>
      </c>
      <c s="36">
        <v>0</v>
      </c>
      <c s="36">
        <f>ROUND(G90*H90,6)</f>
      </c>
      <c r="L90" s="38">
        <v>0</v>
      </c>
      <c s="32">
        <f>ROUND(ROUND(L90,2)*ROUND(G90,3),2)</f>
      </c>
      <c s="36" t="s">
        <v>385</v>
      </c>
      <c>
        <f>(M90*21)/100</f>
      </c>
      <c t="s">
        <v>27</v>
      </c>
    </row>
    <row r="91" spans="1:5" ht="12.75">
      <c r="A91" s="35" t="s">
        <v>55</v>
      </c>
      <c r="E91" s="39" t="s">
        <v>1397</v>
      </c>
    </row>
    <row r="92" spans="1:5" ht="12.75">
      <c r="A92" s="35" t="s">
        <v>56</v>
      </c>
      <c r="E92" s="40" t="s">
        <v>1136</v>
      </c>
    </row>
    <row r="93" spans="1:5" ht="153">
      <c r="A93" t="s">
        <v>57</v>
      </c>
      <c r="E93" s="39" t="s">
        <v>1124</v>
      </c>
    </row>
    <row r="94" spans="1:16" ht="12.75">
      <c r="A94" t="s">
        <v>48</v>
      </c>
      <c s="34" t="s">
        <v>129</v>
      </c>
      <c s="34" t="s">
        <v>1137</v>
      </c>
      <c s="35" t="s">
        <v>5</v>
      </c>
      <c s="6" t="s">
        <v>1138</v>
      </c>
      <c s="36" t="s">
        <v>678</v>
      </c>
      <c s="37">
        <v>853.755</v>
      </c>
      <c s="36">
        <v>0</v>
      </c>
      <c s="36">
        <f>ROUND(G94*H94,6)</f>
      </c>
      <c r="L94" s="38">
        <v>0</v>
      </c>
      <c s="32">
        <f>ROUND(ROUND(L94,2)*ROUND(G94,3),2)</f>
      </c>
      <c s="36" t="s">
        <v>205</v>
      </c>
      <c>
        <f>(M94*21)/100</f>
      </c>
      <c t="s">
        <v>27</v>
      </c>
    </row>
    <row r="95" spans="1:5" ht="12.75">
      <c r="A95" s="35" t="s">
        <v>55</v>
      </c>
      <c r="E95" s="39" t="s">
        <v>1398</v>
      </c>
    </row>
    <row r="96" spans="1:5" ht="12.75">
      <c r="A96" s="35" t="s">
        <v>56</v>
      </c>
      <c r="E96" s="40" t="s">
        <v>1399</v>
      </c>
    </row>
    <row r="97" spans="1:5" ht="153">
      <c r="A97" t="s">
        <v>57</v>
      </c>
      <c r="E97" s="39" t="s">
        <v>1141</v>
      </c>
    </row>
    <row r="98" spans="1:16" ht="12.75">
      <c r="A98" t="s">
        <v>48</v>
      </c>
      <c s="34" t="s">
        <v>133</v>
      </c>
      <c s="34" t="s">
        <v>1142</v>
      </c>
      <c s="35" t="s">
        <v>5</v>
      </c>
      <c s="6" t="s">
        <v>1143</v>
      </c>
      <c s="36" t="s">
        <v>678</v>
      </c>
      <c s="37">
        <v>1649.435</v>
      </c>
      <c s="36">
        <v>0</v>
      </c>
      <c s="36">
        <f>ROUND(G98*H98,6)</f>
      </c>
      <c r="L98" s="38">
        <v>0</v>
      </c>
      <c s="32">
        <f>ROUND(ROUND(L98,2)*ROUND(G98,3),2)</f>
      </c>
      <c s="36" t="s">
        <v>205</v>
      </c>
      <c>
        <f>(M98*21)/100</f>
      </c>
      <c t="s">
        <v>27</v>
      </c>
    </row>
    <row r="99" spans="1:5" ht="12.75">
      <c r="A99" s="35" t="s">
        <v>55</v>
      </c>
      <c r="E99" s="39" t="s">
        <v>1400</v>
      </c>
    </row>
    <row r="100" spans="1:5" ht="12.75">
      <c r="A100" s="35" t="s">
        <v>56</v>
      </c>
      <c r="E100" s="40" t="s">
        <v>1401</v>
      </c>
    </row>
    <row r="101" spans="1:5" ht="51">
      <c r="A101" t="s">
        <v>57</v>
      </c>
      <c r="E101" s="39" t="s">
        <v>1146</v>
      </c>
    </row>
    <row r="102" spans="1:13" ht="12.75">
      <c r="A102" t="s">
        <v>46</v>
      </c>
      <c r="C102" s="31" t="s">
        <v>77</v>
      </c>
      <c r="E102" s="33" t="s">
        <v>1147</v>
      </c>
      <c r="J102" s="32">
        <f>0</f>
      </c>
      <c s="32">
        <f>0</f>
      </c>
      <c s="32">
        <f>0+L103+L107</f>
      </c>
      <c s="32">
        <f>0+M103+M107</f>
      </c>
    </row>
    <row r="103" spans="1:16" ht="25.5">
      <c r="A103" t="s">
        <v>48</v>
      </c>
      <c s="34" t="s">
        <v>137</v>
      </c>
      <c s="34" t="s">
        <v>1148</v>
      </c>
      <c s="35" t="s">
        <v>5</v>
      </c>
      <c s="6" t="s">
        <v>1149</v>
      </c>
      <c s="36" t="s">
        <v>678</v>
      </c>
      <c s="37">
        <v>132.21</v>
      </c>
      <c s="36">
        <v>0</v>
      </c>
      <c s="36">
        <f>ROUND(G103*H103,6)</f>
      </c>
      <c r="L103" s="38">
        <v>0</v>
      </c>
      <c s="32">
        <f>ROUND(ROUND(L103,2)*ROUND(G103,3),2)</f>
      </c>
      <c s="36" t="s">
        <v>205</v>
      </c>
      <c>
        <f>(M103*21)/100</f>
      </c>
      <c t="s">
        <v>27</v>
      </c>
    </row>
    <row r="104" spans="1:5" ht="12.75">
      <c r="A104" s="35" t="s">
        <v>55</v>
      </c>
      <c r="E104" s="39" t="s">
        <v>1402</v>
      </c>
    </row>
    <row r="105" spans="1:5" ht="12.75">
      <c r="A105" s="35" t="s">
        <v>56</v>
      </c>
      <c r="E105" s="40" t="s">
        <v>1403</v>
      </c>
    </row>
    <row r="106" spans="1:5" ht="191.25">
      <c r="A106" t="s">
        <v>57</v>
      </c>
      <c r="E106" s="39" t="s">
        <v>1152</v>
      </c>
    </row>
    <row r="107" spans="1:16" ht="25.5">
      <c r="A107" t="s">
        <v>48</v>
      </c>
      <c s="34" t="s">
        <v>141</v>
      </c>
      <c s="34" t="s">
        <v>1153</v>
      </c>
      <c s="35" t="s">
        <v>5</v>
      </c>
      <c s="6" t="s">
        <v>1154</v>
      </c>
      <c s="36" t="s">
        <v>678</v>
      </c>
      <c s="37">
        <v>132.21</v>
      </c>
      <c s="36">
        <v>0</v>
      </c>
      <c s="36">
        <f>ROUND(G107*H107,6)</f>
      </c>
      <c r="L107" s="38">
        <v>0</v>
      </c>
      <c s="32">
        <f>ROUND(ROUND(L107,2)*ROUND(G107,3),2)</f>
      </c>
      <c s="36" t="s">
        <v>205</v>
      </c>
      <c>
        <f>(M107*21)/100</f>
      </c>
      <c t="s">
        <v>27</v>
      </c>
    </row>
    <row r="108" spans="1:5" ht="12.75">
      <c r="A108" s="35" t="s">
        <v>55</v>
      </c>
      <c r="E108" s="39" t="s">
        <v>1343</v>
      </c>
    </row>
    <row r="109" spans="1:5" ht="12.75">
      <c r="A109" s="35" t="s">
        <v>56</v>
      </c>
      <c r="E109" s="40" t="s">
        <v>1403</v>
      </c>
    </row>
    <row r="110" spans="1:5" ht="191.25">
      <c r="A110" t="s">
        <v>57</v>
      </c>
      <c r="E110" s="39" t="s">
        <v>1152</v>
      </c>
    </row>
    <row r="111" spans="1:13" ht="12.75">
      <c r="A111" t="s">
        <v>46</v>
      </c>
      <c r="C111" s="31" t="s">
        <v>81</v>
      </c>
      <c r="E111" s="33" t="s">
        <v>1031</v>
      </c>
      <c r="J111" s="32">
        <f>0</f>
      </c>
      <c s="32">
        <f>0</f>
      </c>
      <c s="32">
        <f>0+L112</f>
      </c>
      <c s="32">
        <f>0+M112</f>
      </c>
    </row>
    <row r="112" spans="1:16" ht="12.75">
      <c r="A112" t="s">
        <v>48</v>
      </c>
      <c s="34" t="s">
        <v>145</v>
      </c>
      <c s="34" t="s">
        <v>1161</v>
      </c>
      <c s="35" t="s">
        <v>5</v>
      </c>
      <c s="6" t="s">
        <v>1162</v>
      </c>
      <c s="36" t="s">
        <v>218</v>
      </c>
      <c s="37">
        <v>547.2</v>
      </c>
      <c s="36">
        <v>0</v>
      </c>
      <c s="36">
        <f>ROUND(G112*H112,6)</f>
      </c>
      <c r="L112" s="38">
        <v>0</v>
      </c>
      <c s="32">
        <f>ROUND(ROUND(L112,2)*ROUND(G112,3),2)</f>
      </c>
      <c s="36" t="s">
        <v>205</v>
      </c>
      <c>
        <f>(M112*21)/100</f>
      </c>
      <c t="s">
        <v>27</v>
      </c>
    </row>
    <row r="113" spans="1:5" ht="12.75">
      <c r="A113" s="35" t="s">
        <v>55</v>
      </c>
      <c r="E113" s="39" t="s">
        <v>1404</v>
      </c>
    </row>
    <row r="114" spans="1:5" ht="12.75">
      <c r="A114" s="35" t="s">
        <v>56</v>
      </c>
      <c r="E114" s="40" t="s">
        <v>1405</v>
      </c>
    </row>
    <row r="115" spans="1:5" ht="267.75">
      <c r="A115" t="s">
        <v>57</v>
      </c>
      <c r="E115" s="39" t="s">
        <v>1035</v>
      </c>
    </row>
    <row r="116" spans="1:13" ht="12.75">
      <c r="A116" t="s">
        <v>46</v>
      </c>
      <c r="C116" s="31" t="s">
        <v>616</v>
      </c>
      <c r="E116" s="33" t="s">
        <v>1170</v>
      </c>
      <c r="J116" s="32">
        <f>0</f>
      </c>
      <c s="32">
        <f>0</f>
      </c>
      <c s="32">
        <f>0+L117+L121</f>
      </c>
      <c s="32">
        <f>0+M117+M121</f>
      </c>
    </row>
    <row r="117" spans="1:16" ht="12.75">
      <c r="A117" t="s">
        <v>48</v>
      </c>
      <c s="34" t="s">
        <v>149</v>
      </c>
      <c s="34" t="s">
        <v>1171</v>
      </c>
      <c s="35" t="s">
        <v>5</v>
      </c>
      <c s="6" t="s">
        <v>1172</v>
      </c>
      <c s="36" t="s">
        <v>218</v>
      </c>
      <c s="37">
        <v>11.203</v>
      </c>
      <c s="36">
        <v>0</v>
      </c>
      <c s="36">
        <f>ROUND(G117*H117,6)</f>
      </c>
      <c r="L117" s="38">
        <v>0</v>
      </c>
      <c s="32">
        <f>ROUND(ROUND(L117,2)*ROUND(G117,3),2)</f>
      </c>
      <c s="36" t="s">
        <v>205</v>
      </c>
      <c>
        <f>(M117*21)/100</f>
      </c>
      <c t="s">
        <v>27</v>
      </c>
    </row>
    <row r="118" spans="1:5" ht="12.75">
      <c r="A118" s="35" t="s">
        <v>55</v>
      </c>
      <c r="E118" s="39" t="s">
        <v>1406</v>
      </c>
    </row>
    <row r="119" spans="1:5" ht="12.75">
      <c r="A119" s="35" t="s">
        <v>56</v>
      </c>
      <c r="E119" s="40" t="s">
        <v>1407</v>
      </c>
    </row>
    <row r="120" spans="1:5" ht="63.75">
      <c r="A120" t="s">
        <v>57</v>
      </c>
      <c r="E120" s="39" t="s">
        <v>1175</v>
      </c>
    </row>
    <row r="121" spans="1:16" ht="12.75">
      <c r="A121" t="s">
        <v>48</v>
      </c>
      <c s="34" t="s">
        <v>259</v>
      </c>
      <c s="34" t="s">
        <v>1271</v>
      </c>
      <c s="35" t="s">
        <v>5</v>
      </c>
      <c s="6" t="s">
        <v>1272</v>
      </c>
      <c s="36" t="s">
        <v>218</v>
      </c>
      <c s="37">
        <v>250</v>
      </c>
      <c s="36">
        <v>0</v>
      </c>
      <c s="36">
        <f>ROUND(G121*H121,6)</f>
      </c>
      <c r="L121" s="38">
        <v>0</v>
      </c>
      <c s="32">
        <f>ROUND(ROUND(L121,2)*ROUND(G121,3),2)</f>
      </c>
      <c s="36" t="s">
        <v>205</v>
      </c>
      <c>
        <f>(M121*21)/100</f>
      </c>
      <c t="s">
        <v>27</v>
      </c>
    </row>
    <row r="122" spans="1:5" ht="12.75">
      <c r="A122" s="35" t="s">
        <v>55</v>
      </c>
      <c r="E122" s="39" t="s">
        <v>1273</v>
      </c>
    </row>
    <row r="123" spans="1:5" ht="12.75">
      <c r="A123" s="35" t="s">
        <v>56</v>
      </c>
      <c r="E123" s="40" t="s">
        <v>1274</v>
      </c>
    </row>
    <row r="124" spans="1:5" ht="102">
      <c r="A124" t="s">
        <v>57</v>
      </c>
      <c r="E124" s="39" t="s">
        <v>1275</v>
      </c>
    </row>
    <row r="125" spans="1:13" ht="12.75">
      <c r="A125" t="s">
        <v>46</v>
      </c>
      <c r="C125" s="31" t="s">
        <v>620</v>
      </c>
      <c r="E125" s="33" t="s">
        <v>1181</v>
      </c>
      <c r="J125" s="32">
        <f>0</f>
      </c>
      <c s="32">
        <f>0</f>
      </c>
      <c s="32">
        <f>0+L126+L130+L134+L138+L142+L146+L150+L154</f>
      </c>
      <c s="32">
        <f>0+M126+M130+M134+M138+M142+M146+M150+M154</f>
      </c>
    </row>
    <row r="126" spans="1:16" ht="12.75">
      <c r="A126" t="s">
        <v>48</v>
      </c>
      <c s="34" t="s">
        <v>262</v>
      </c>
      <c s="34" t="s">
        <v>1182</v>
      </c>
      <c s="35" t="s">
        <v>5</v>
      </c>
      <c s="6" t="s">
        <v>1183</v>
      </c>
      <c s="36" t="s">
        <v>218</v>
      </c>
      <c s="37">
        <v>297</v>
      </c>
      <c s="36">
        <v>0</v>
      </c>
      <c s="36">
        <f>ROUND(G126*H126,6)</f>
      </c>
      <c r="L126" s="38">
        <v>0</v>
      </c>
      <c s="32">
        <f>ROUND(ROUND(L126,2)*ROUND(G126,3),2)</f>
      </c>
      <c s="36" t="s">
        <v>205</v>
      </c>
      <c>
        <f>(M126*21)/100</f>
      </c>
      <c t="s">
        <v>27</v>
      </c>
    </row>
    <row r="127" spans="1:5" ht="12.75">
      <c r="A127" s="35" t="s">
        <v>55</v>
      </c>
      <c r="E127" s="39" t="s">
        <v>1408</v>
      </c>
    </row>
    <row r="128" spans="1:5" ht="12.75">
      <c r="A128" s="35" t="s">
        <v>56</v>
      </c>
      <c r="E128" s="40" t="s">
        <v>1409</v>
      </c>
    </row>
    <row r="129" spans="1:5" ht="229.5">
      <c r="A129" t="s">
        <v>57</v>
      </c>
      <c r="E129" s="39" t="s">
        <v>1186</v>
      </c>
    </row>
    <row r="130" spans="1:16" ht="12.75">
      <c r="A130" t="s">
        <v>48</v>
      </c>
      <c s="34" t="s">
        <v>266</v>
      </c>
      <c s="34" t="s">
        <v>1187</v>
      </c>
      <c s="35" t="s">
        <v>5</v>
      </c>
      <c s="6" t="s">
        <v>1188</v>
      </c>
      <c s="36" t="s">
        <v>218</v>
      </c>
      <c s="37">
        <v>48</v>
      </c>
      <c s="36">
        <v>0</v>
      </c>
      <c s="36">
        <f>ROUND(G130*H130,6)</f>
      </c>
      <c r="L130" s="38">
        <v>0</v>
      </c>
      <c s="32">
        <f>ROUND(ROUND(L130,2)*ROUND(G130,3),2)</f>
      </c>
      <c s="36" t="s">
        <v>385</v>
      </c>
      <c>
        <f>(M130*21)/100</f>
      </c>
      <c t="s">
        <v>27</v>
      </c>
    </row>
    <row r="131" spans="1:5" ht="12.75">
      <c r="A131" s="35" t="s">
        <v>55</v>
      </c>
      <c r="E131" s="39" t="s">
        <v>1410</v>
      </c>
    </row>
    <row r="132" spans="1:5" ht="12.75">
      <c r="A132" s="35" t="s">
        <v>56</v>
      </c>
      <c r="E132" s="40" t="s">
        <v>333</v>
      </c>
    </row>
    <row r="133" spans="1:5" ht="229.5">
      <c r="A133" t="s">
        <v>57</v>
      </c>
      <c r="E133" s="39" t="s">
        <v>1186</v>
      </c>
    </row>
    <row r="134" spans="1:16" ht="12.75">
      <c r="A134" t="s">
        <v>48</v>
      </c>
      <c s="34" t="s">
        <v>270</v>
      </c>
      <c s="34" t="s">
        <v>1190</v>
      </c>
      <c s="35" t="s">
        <v>5</v>
      </c>
      <c s="6" t="s">
        <v>1191</v>
      </c>
      <c s="36" t="s">
        <v>218</v>
      </c>
      <c s="37">
        <v>1.523</v>
      </c>
      <c s="36">
        <v>0</v>
      </c>
      <c s="36">
        <f>ROUND(G134*H134,6)</f>
      </c>
      <c r="L134" s="38">
        <v>0</v>
      </c>
      <c s="32">
        <f>ROUND(ROUND(L134,2)*ROUND(G134,3),2)</f>
      </c>
      <c s="36" t="s">
        <v>385</v>
      </c>
      <c>
        <f>(M134*21)/100</f>
      </c>
      <c t="s">
        <v>27</v>
      </c>
    </row>
    <row r="135" spans="1:5" ht="12.75">
      <c r="A135" s="35" t="s">
        <v>55</v>
      </c>
      <c r="E135" s="39" t="s">
        <v>1411</v>
      </c>
    </row>
    <row r="136" spans="1:5" ht="12.75">
      <c r="A136" s="35" t="s">
        <v>56</v>
      </c>
      <c r="E136" s="40" t="s">
        <v>1412</v>
      </c>
    </row>
    <row r="137" spans="1:5" ht="229.5">
      <c r="A137" t="s">
        <v>57</v>
      </c>
      <c r="E137" s="39" t="s">
        <v>1194</v>
      </c>
    </row>
    <row r="138" spans="1:16" ht="25.5">
      <c r="A138" t="s">
        <v>48</v>
      </c>
      <c s="34" t="s">
        <v>275</v>
      </c>
      <c s="34" t="s">
        <v>1195</v>
      </c>
      <c s="35" t="s">
        <v>5</v>
      </c>
      <c s="6" t="s">
        <v>1196</v>
      </c>
      <c s="36" t="s">
        <v>218</v>
      </c>
      <c s="37">
        <v>4</v>
      </c>
      <c s="36">
        <v>0</v>
      </c>
      <c s="36">
        <f>ROUND(G138*H138,6)</f>
      </c>
      <c r="L138" s="38">
        <v>0</v>
      </c>
      <c s="32">
        <f>ROUND(ROUND(L138,2)*ROUND(G138,3),2)</f>
      </c>
      <c s="36" t="s">
        <v>385</v>
      </c>
      <c>
        <f>(M138*21)/100</f>
      </c>
      <c t="s">
        <v>27</v>
      </c>
    </row>
    <row r="139" spans="1:5" ht="12.75">
      <c r="A139" s="35" t="s">
        <v>55</v>
      </c>
      <c r="E139" s="39" t="s">
        <v>1413</v>
      </c>
    </row>
    <row r="140" spans="1:5" ht="12.75">
      <c r="A140" s="35" t="s">
        <v>56</v>
      </c>
      <c r="E140" s="40" t="s">
        <v>5</v>
      </c>
    </row>
    <row r="141" spans="1:5" ht="229.5">
      <c r="A141" t="s">
        <v>57</v>
      </c>
      <c r="E141" s="39" t="s">
        <v>1194</v>
      </c>
    </row>
    <row r="142" spans="1:16" ht="12.75">
      <c r="A142" t="s">
        <v>48</v>
      </c>
      <c s="34" t="s">
        <v>279</v>
      </c>
      <c s="34" t="s">
        <v>1201</v>
      </c>
      <c s="35" t="s">
        <v>5</v>
      </c>
      <c s="6" t="s">
        <v>1202</v>
      </c>
      <c s="36" t="s">
        <v>1203</v>
      </c>
      <c s="37">
        <v>276.577</v>
      </c>
      <c s="36">
        <v>0</v>
      </c>
      <c s="36">
        <f>ROUND(G142*H142,6)</f>
      </c>
      <c r="L142" s="38">
        <v>0</v>
      </c>
      <c s="32">
        <f>ROUND(ROUND(L142,2)*ROUND(G142,3),2)</f>
      </c>
      <c s="36" t="s">
        <v>205</v>
      </c>
      <c>
        <f>(M142*21)/100</f>
      </c>
      <c t="s">
        <v>27</v>
      </c>
    </row>
    <row r="143" spans="1:5" ht="12.75">
      <c r="A143" s="35" t="s">
        <v>55</v>
      </c>
      <c r="E143" s="39" t="s">
        <v>1414</v>
      </c>
    </row>
    <row r="144" spans="1:5" ht="12.75">
      <c r="A144" s="35" t="s">
        <v>56</v>
      </c>
      <c r="E144" s="40" t="s">
        <v>1415</v>
      </c>
    </row>
    <row r="145" spans="1:5" ht="357">
      <c r="A145" t="s">
        <v>57</v>
      </c>
      <c r="E145" s="39" t="s">
        <v>1206</v>
      </c>
    </row>
    <row r="146" spans="1:16" ht="25.5">
      <c r="A146" t="s">
        <v>48</v>
      </c>
      <c s="34" t="s">
        <v>282</v>
      </c>
      <c s="34" t="s">
        <v>1207</v>
      </c>
      <c s="35" t="s">
        <v>5</v>
      </c>
      <c s="6" t="s">
        <v>1208</v>
      </c>
      <c s="36" t="s">
        <v>218</v>
      </c>
      <c s="37">
        <v>343</v>
      </c>
      <c s="36">
        <v>0</v>
      </c>
      <c s="36">
        <f>ROUND(G146*H146,6)</f>
      </c>
      <c r="L146" s="38">
        <v>0</v>
      </c>
      <c s="32">
        <f>ROUND(ROUND(L146,2)*ROUND(G146,3),2)</f>
      </c>
      <c s="36" t="s">
        <v>205</v>
      </c>
      <c>
        <f>(M146*21)/100</f>
      </c>
      <c t="s">
        <v>27</v>
      </c>
    </row>
    <row r="147" spans="1:5" ht="12.75">
      <c r="A147" s="35" t="s">
        <v>55</v>
      </c>
      <c r="E147" s="39" t="s">
        <v>1416</v>
      </c>
    </row>
    <row r="148" spans="1:5" ht="12.75">
      <c r="A148" s="35" t="s">
        <v>56</v>
      </c>
      <c r="E148" s="40" t="s">
        <v>1417</v>
      </c>
    </row>
    <row r="149" spans="1:5" ht="89.25">
      <c r="A149" t="s">
        <v>57</v>
      </c>
      <c r="E149" s="39" t="s">
        <v>1211</v>
      </c>
    </row>
    <row r="150" spans="1:16" ht="12.75">
      <c r="A150" t="s">
        <v>48</v>
      </c>
      <c s="34" t="s">
        <v>285</v>
      </c>
      <c s="34" t="s">
        <v>1212</v>
      </c>
      <c s="35" t="s">
        <v>5</v>
      </c>
      <c s="6" t="s">
        <v>1213</v>
      </c>
      <c s="36" t="s">
        <v>984</v>
      </c>
      <c s="37">
        <v>8</v>
      </c>
      <c s="36">
        <v>0</v>
      </c>
      <c s="36">
        <f>ROUND(G150*H150,6)</f>
      </c>
      <c r="L150" s="38">
        <v>0</v>
      </c>
      <c s="32">
        <f>ROUND(ROUND(L150,2)*ROUND(G150,3),2)</f>
      </c>
      <c s="36" t="s">
        <v>918</v>
      </c>
      <c>
        <f>(M150*21)/100</f>
      </c>
      <c t="s">
        <v>27</v>
      </c>
    </row>
    <row r="151" spans="1:5" ht="12.75">
      <c r="A151" s="35" t="s">
        <v>55</v>
      </c>
      <c r="E151" s="39" t="s">
        <v>1418</v>
      </c>
    </row>
    <row r="152" spans="1:5" ht="12.75">
      <c r="A152" s="35" t="s">
        <v>56</v>
      </c>
      <c r="E152" s="40" t="s">
        <v>5</v>
      </c>
    </row>
    <row r="153" spans="1:5" ht="38.25">
      <c r="A153" t="s">
        <v>57</v>
      </c>
      <c r="E153" s="39" t="s">
        <v>1215</v>
      </c>
    </row>
    <row r="154" spans="1:16" ht="12.75">
      <c r="A154" t="s">
        <v>48</v>
      </c>
      <c s="34" t="s">
        <v>288</v>
      </c>
      <c s="34" t="s">
        <v>1212</v>
      </c>
      <c s="35" t="s">
        <v>49</v>
      </c>
      <c s="6" t="s">
        <v>1216</v>
      </c>
      <c s="36" t="s">
        <v>984</v>
      </c>
      <c s="37">
        <v>4</v>
      </c>
      <c s="36">
        <v>0</v>
      </c>
      <c s="36">
        <f>ROUND(G154*H154,6)</f>
      </c>
      <c r="L154" s="38">
        <v>0</v>
      </c>
      <c s="32">
        <f>ROUND(ROUND(L154,2)*ROUND(G154,3),2)</f>
      </c>
      <c s="36" t="s">
        <v>918</v>
      </c>
      <c>
        <f>(M154*21)/100</f>
      </c>
      <c t="s">
        <v>27</v>
      </c>
    </row>
    <row r="155" spans="1:5" ht="12.75">
      <c r="A155" s="35" t="s">
        <v>55</v>
      </c>
      <c r="E155" s="39" t="s">
        <v>1419</v>
      </c>
    </row>
    <row r="156" spans="1:5" ht="12.75">
      <c r="A156" s="35" t="s">
        <v>56</v>
      </c>
      <c r="E156" s="40" t="s">
        <v>5</v>
      </c>
    </row>
    <row r="157" spans="1:5" ht="38.25">
      <c r="A157" t="s">
        <v>57</v>
      </c>
      <c r="E157" s="39" t="s">
        <v>1215</v>
      </c>
    </row>
    <row r="158" spans="1:13" ht="12.75">
      <c r="A158" t="s">
        <v>46</v>
      </c>
      <c r="C158" s="31" t="s">
        <v>736</v>
      </c>
      <c r="E158" s="33" t="s">
        <v>1218</v>
      </c>
      <c r="J158" s="32">
        <f>0</f>
      </c>
      <c s="32">
        <f>0</f>
      </c>
      <c s="32">
        <f>0+L159</f>
      </c>
      <c s="32">
        <f>0+M159</f>
      </c>
    </row>
    <row r="159" spans="1:16" ht="12.75">
      <c r="A159" t="s">
        <v>48</v>
      </c>
      <c s="34" t="s">
        <v>292</v>
      </c>
      <c s="34" t="s">
        <v>1219</v>
      </c>
      <c s="35" t="s">
        <v>5</v>
      </c>
      <c s="6" t="s">
        <v>1220</v>
      </c>
      <c s="36" t="s">
        <v>218</v>
      </c>
      <c s="37">
        <v>786</v>
      </c>
      <c s="36">
        <v>0</v>
      </c>
      <c s="36">
        <f>ROUND(G159*H159,6)</f>
      </c>
      <c r="L159" s="38">
        <v>0</v>
      </c>
      <c s="32">
        <f>ROUND(ROUND(L159,2)*ROUND(G159,3),2)</f>
      </c>
      <c s="36" t="s">
        <v>205</v>
      </c>
      <c>
        <f>(M159*21)/100</f>
      </c>
      <c t="s">
        <v>27</v>
      </c>
    </row>
    <row r="160" spans="1:5" ht="12.75">
      <c r="A160" s="35" t="s">
        <v>55</v>
      </c>
      <c r="E160" s="39" t="s">
        <v>1420</v>
      </c>
    </row>
    <row r="161" spans="1:5" ht="12.75">
      <c r="A161" s="35" t="s">
        <v>56</v>
      </c>
      <c r="E161" s="40" t="s">
        <v>1421</v>
      </c>
    </row>
    <row r="162" spans="1:5" ht="178.5">
      <c r="A162" t="s">
        <v>57</v>
      </c>
      <c r="E162" s="39" t="s">
        <v>1223</v>
      </c>
    </row>
    <row r="163" spans="1:13" ht="12.75">
      <c r="A163" t="s">
        <v>46</v>
      </c>
      <c r="C163" s="31" t="s">
        <v>47</v>
      </c>
      <c r="E163" s="33" t="s">
        <v>17</v>
      </c>
      <c r="J163" s="32">
        <f>0</f>
      </c>
      <c s="32">
        <f>0</f>
      </c>
      <c s="32">
        <f>0+L164+L168+L172</f>
      </c>
      <c s="32">
        <f>0+M164+M168+M172</f>
      </c>
    </row>
    <row r="164" spans="1:16" ht="25.5">
      <c r="A164" t="s">
        <v>48</v>
      </c>
      <c s="34" t="s">
        <v>295</v>
      </c>
      <c s="34" t="s">
        <v>50</v>
      </c>
      <c s="35" t="s">
        <v>51</v>
      </c>
      <c s="6" t="s">
        <v>52</v>
      </c>
      <c s="36" t="s">
        <v>53</v>
      </c>
      <c s="37">
        <v>1724.364</v>
      </c>
      <c s="36">
        <v>0</v>
      </c>
      <c s="36">
        <f>ROUND(G164*H164,6)</f>
      </c>
      <c r="L164" s="38">
        <v>0</v>
      </c>
      <c s="32">
        <f>ROUND(ROUND(L164,2)*ROUND(G164,3),2)</f>
      </c>
      <c s="36" t="s">
        <v>54</v>
      </c>
      <c>
        <f>(M164*21)/100</f>
      </c>
      <c t="s">
        <v>27</v>
      </c>
    </row>
    <row r="165" spans="1:5" ht="25.5">
      <c r="A165" s="35" t="s">
        <v>55</v>
      </c>
      <c r="E165" s="39" t="s">
        <v>351</v>
      </c>
    </row>
    <row r="166" spans="1:5" ht="12.75">
      <c r="A166" s="35" t="s">
        <v>56</v>
      </c>
      <c r="E166" s="40" t="s">
        <v>1422</v>
      </c>
    </row>
    <row r="167" spans="1:5" ht="102">
      <c r="A167" t="s">
        <v>57</v>
      </c>
      <c r="E167" s="39" t="s">
        <v>58</v>
      </c>
    </row>
    <row r="168" spans="1:16" ht="25.5">
      <c r="A168" t="s">
        <v>48</v>
      </c>
      <c s="34" t="s">
        <v>298</v>
      </c>
      <c s="34" t="s">
        <v>66</v>
      </c>
      <c s="35" t="s">
        <v>67</v>
      </c>
      <c s="6" t="s">
        <v>68</v>
      </c>
      <c s="36" t="s">
        <v>53</v>
      </c>
      <c s="37">
        <v>1671.429</v>
      </c>
      <c s="36">
        <v>0</v>
      </c>
      <c s="36">
        <f>ROUND(G168*H168,6)</f>
      </c>
      <c r="L168" s="38">
        <v>0</v>
      </c>
      <c s="32">
        <f>ROUND(ROUND(L168,2)*ROUND(G168,3),2)</f>
      </c>
      <c s="36" t="s">
        <v>54</v>
      </c>
      <c>
        <f>(M168*21)/100</f>
      </c>
      <c t="s">
        <v>27</v>
      </c>
    </row>
    <row r="169" spans="1:5" ht="25.5">
      <c r="A169" s="35" t="s">
        <v>55</v>
      </c>
      <c r="E169" s="39" t="s">
        <v>351</v>
      </c>
    </row>
    <row r="170" spans="1:5" ht="12.75">
      <c r="A170" s="35" t="s">
        <v>56</v>
      </c>
      <c r="E170" s="40" t="s">
        <v>1423</v>
      </c>
    </row>
    <row r="171" spans="1:5" ht="102">
      <c r="A171" t="s">
        <v>57</v>
      </c>
      <c r="E171" s="39" t="s">
        <v>58</v>
      </c>
    </row>
    <row r="172" spans="1:16" ht="25.5">
      <c r="A172" t="s">
        <v>48</v>
      </c>
      <c s="34" t="s">
        <v>301</v>
      </c>
      <c s="34" t="s">
        <v>126</v>
      </c>
      <c s="35" t="s">
        <v>127</v>
      </c>
      <c s="6" t="s">
        <v>128</v>
      </c>
      <c s="36" t="s">
        <v>53</v>
      </c>
      <c s="37">
        <v>843.378</v>
      </c>
      <c s="36">
        <v>0</v>
      </c>
      <c s="36">
        <f>ROUND(G172*H172,6)</f>
      </c>
      <c r="L172" s="38">
        <v>0</v>
      </c>
      <c s="32">
        <f>ROUND(ROUND(L172,2)*ROUND(G172,3),2)</f>
      </c>
      <c s="36" t="s">
        <v>54</v>
      </c>
      <c>
        <f>(M172*21)/100</f>
      </c>
      <c t="s">
        <v>27</v>
      </c>
    </row>
    <row r="173" spans="1:5" ht="25.5">
      <c r="A173" s="35" t="s">
        <v>55</v>
      </c>
      <c r="E173" s="39" t="s">
        <v>351</v>
      </c>
    </row>
    <row r="174" spans="1:5" ht="12.75">
      <c r="A174" s="35" t="s">
        <v>56</v>
      </c>
      <c r="E174" s="40" t="s">
        <v>1424</v>
      </c>
    </row>
    <row r="175" spans="1:5" ht="102">
      <c r="A175" t="s">
        <v>57</v>
      </c>
      <c r="E175"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6.xml><?xml version="1.0" encoding="utf-8"?>
<worksheet xmlns="http://schemas.openxmlformats.org/spreadsheetml/2006/main" xmlns:r="http://schemas.openxmlformats.org/officeDocument/2006/relationships">
  <dimension ref="A1:T35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1425</v>
      </c>
      <c s="41">
        <f>Rekapitulace!C31</f>
      </c>
      <c s="20" t="s">
        <v>0</v>
      </c>
      <c t="s">
        <v>23</v>
      </c>
      <c t="s">
        <v>27</v>
      </c>
    </row>
    <row r="4" spans="1:16" ht="32" customHeight="1">
      <c r="A4" s="24" t="s">
        <v>20</v>
      </c>
      <c s="25" t="s">
        <v>28</v>
      </c>
      <c s="27" t="s">
        <v>1425</v>
      </c>
      <c r="E4" s="26" t="s">
        <v>1426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COUNTIFS(L8:L354,"=0",A8:A354,"P")+COUNTIFS(L8:L354,"",A8:A354,"P")+SUM(Q8:Q354)</f>
      </c>
    </row>
    <row r="8" spans="1:13" ht="12.75">
      <c r="A8" t="s">
        <v>44</v>
      </c>
      <c r="C8" s="28" t="s">
        <v>1429</v>
      </c>
      <c r="E8" s="30" t="s">
        <v>1428</v>
      </c>
      <c r="J8" s="29">
        <f>0+J9+J38+J83+J112+J165+J190+J243+J268+J341</f>
      </c>
      <c s="29">
        <f>0+K9+K38+K83+K112+K165+K190+K243+K268+K341</f>
      </c>
      <c s="29">
        <f>0+L9+L38+L83+L112+L165+L190+L243+L268+L341</f>
      </c>
      <c s="29">
        <f>0+M9+M38+M83+M112+M165+M190+M243+M268+M341</f>
      </c>
    </row>
    <row r="9" spans="1:13" ht="12.75">
      <c r="A9" t="s">
        <v>46</v>
      </c>
      <c r="C9" s="31" t="s">
        <v>49</v>
      </c>
      <c r="E9" s="33" t="s">
        <v>195</v>
      </c>
      <c r="J9" s="32">
        <f>0</f>
      </c>
      <c s="32">
        <f>0</f>
      </c>
      <c s="32">
        <f>0+L10+L14+L18+L22+L26+L30+L34</f>
      </c>
      <c s="32">
        <f>0+M10+M14+M18+M22+M26+M30+M34</f>
      </c>
    </row>
    <row r="10" spans="1:16" ht="25.5">
      <c r="A10" t="s">
        <v>48</v>
      </c>
      <c s="34" t="s">
        <v>69</v>
      </c>
      <c s="34" t="s">
        <v>1430</v>
      </c>
      <c s="35" t="s">
        <v>5</v>
      </c>
      <c s="6" t="s">
        <v>1431</v>
      </c>
      <c s="36" t="s">
        <v>204</v>
      </c>
      <c s="37">
        <v>19.745</v>
      </c>
      <c s="36">
        <v>0</v>
      </c>
      <c s="36">
        <f>ROUND(G10*H10,6)</f>
      </c>
      <c r="L10" s="38">
        <v>0</v>
      </c>
      <c s="32">
        <f>ROUND(ROUND(L10,2)*ROUND(G10,3),2)</f>
      </c>
      <c s="36" t="s">
        <v>1432</v>
      </c>
      <c>
        <f>(M10*21)/100</f>
      </c>
      <c t="s">
        <v>27</v>
      </c>
    </row>
    <row r="11" spans="1:5" ht="12.75">
      <c r="A11" s="35" t="s">
        <v>55</v>
      </c>
      <c r="E11" s="39" t="s">
        <v>5</v>
      </c>
    </row>
    <row r="12" spans="1:5" ht="114.75">
      <c r="A12" s="35" t="s">
        <v>56</v>
      </c>
      <c r="E12" s="40" t="s">
        <v>1433</v>
      </c>
    </row>
    <row r="13" spans="1:5" ht="12.75">
      <c r="A13" t="s">
        <v>57</v>
      </c>
      <c r="E13" s="39" t="s">
        <v>207</v>
      </c>
    </row>
    <row r="14" spans="1:16" ht="12.75">
      <c r="A14" t="s">
        <v>48</v>
      </c>
      <c s="34" t="s">
        <v>73</v>
      </c>
      <c s="34" t="s">
        <v>1434</v>
      </c>
      <c s="35" t="s">
        <v>5</v>
      </c>
      <c s="6" t="s">
        <v>1435</v>
      </c>
      <c s="36" t="s">
        <v>463</v>
      </c>
      <c s="37">
        <v>1488</v>
      </c>
      <c s="36">
        <v>0</v>
      </c>
      <c s="36">
        <f>ROUND(G14*H14,6)</f>
      </c>
      <c r="L14" s="38">
        <v>0</v>
      </c>
      <c s="32">
        <f>ROUND(ROUND(L14,2)*ROUND(G14,3),2)</f>
      </c>
      <c s="36" t="s">
        <v>1432</v>
      </c>
      <c>
        <f>(M14*21)/100</f>
      </c>
      <c t="s">
        <v>27</v>
      </c>
    </row>
    <row r="15" spans="1:5" ht="12.75">
      <c r="A15" s="35" t="s">
        <v>55</v>
      </c>
      <c r="E15" s="39" t="s">
        <v>5</v>
      </c>
    </row>
    <row r="16" spans="1:5" ht="12.75">
      <c r="A16" s="35" t="s">
        <v>56</v>
      </c>
      <c r="E16" s="40" t="s">
        <v>1436</v>
      </c>
    </row>
    <row r="17" spans="1:5" ht="12.75">
      <c r="A17" t="s">
        <v>57</v>
      </c>
      <c r="E17" s="39" t="s">
        <v>207</v>
      </c>
    </row>
    <row r="18" spans="1:16" ht="12.75">
      <c r="A18" t="s">
        <v>48</v>
      </c>
      <c s="34" t="s">
        <v>77</v>
      </c>
      <c s="34" t="s">
        <v>1437</v>
      </c>
      <c s="35" t="s">
        <v>5</v>
      </c>
      <c s="6" t="s">
        <v>1438</v>
      </c>
      <c s="36" t="s">
        <v>218</v>
      </c>
      <c s="37">
        <v>87.4</v>
      </c>
      <c s="36">
        <v>0</v>
      </c>
      <c s="36">
        <f>ROUND(G18*H18,6)</f>
      </c>
      <c r="L18" s="38">
        <v>0</v>
      </c>
      <c s="32">
        <f>ROUND(ROUND(L18,2)*ROUND(G18,3),2)</f>
      </c>
      <c s="36" t="s">
        <v>1432</v>
      </c>
      <c>
        <f>(M18*21)/100</f>
      </c>
      <c t="s">
        <v>27</v>
      </c>
    </row>
    <row r="19" spans="1:5" ht="12.75">
      <c r="A19" s="35" t="s">
        <v>55</v>
      </c>
      <c r="E19" s="39" t="s">
        <v>5</v>
      </c>
    </row>
    <row r="20" spans="1:5" ht="25.5">
      <c r="A20" s="35" t="s">
        <v>56</v>
      </c>
      <c r="E20" s="40" t="s">
        <v>1439</v>
      </c>
    </row>
    <row r="21" spans="1:5" ht="12.75">
      <c r="A21" t="s">
        <v>57</v>
      </c>
      <c r="E21" s="39" t="s">
        <v>207</v>
      </c>
    </row>
    <row r="22" spans="1:16" ht="12.75">
      <c r="A22" t="s">
        <v>48</v>
      </c>
      <c s="34" t="s">
        <v>81</v>
      </c>
      <c s="34" t="s">
        <v>1440</v>
      </c>
      <c s="35" t="s">
        <v>5</v>
      </c>
      <c s="6" t="s">
        <v>1441</v>
      </c>
      <c s="36" t="s">
        <v>204</v>
      </c>
      <c s="37">
        <v>927.45</v>
      </c>
      <c s="36">
        <v>0</v>
      </c>
      <c s="36">
        <f>ROUND(G22*H22,6)</f>
      </c>
      <c r="L22" s="38">
        <v>0</v>
      </c>
      <c s="32">
        <f>ROUND(ROUND(L22,2)*ROUND(G22,3),2)</f>
      </c>
      <c s="36" t="s">
        <v>1432</v>
      </c>
      <c>
        <f>(M22*21)/100</f>
      </c>
      <c t="s">
        <v>27</v>
      </c>
    </row>
    <row r="23" spans="1:5" ht="12.75">
      <c r="A23" s="35" t="s">
        <v>55</v>
      </c>
      <c r="E23" s="39" t="s">
        <v>5</v>
      </c>
    </row>
    <row r="24" spans="1:5" ht="114.75">
      <c r="A24" s="35" t="s">
        <v>56</v>
      </c>
      <c r="E24" s="40" t="s">
        <v>1442</v>
      </c>
    </row>
    <row r="25" spans="1:5" ht="12.75">
      <c r="A25" t="s">
        <v>57</v>
      </c>
      <c r="E25" s="39" t="s">
        <v>207</v>
      </c>
    </row>
    <row r="26" spans="1:16" ht="12.75">
      <c r="A26" t="s">
        <v>48</v>
      </c>
      <c s="34" t="s">
        <v>85</v>
      </c>
      <c s="34" t="s">
        <v>1443</v>
      </c>
      <c s="35" t="s">
        <v>5</v>
      </c>
      <c s="6" t="s">
        <v>1444</v>
      </c>
      <c s="36" t="s">
        <v>204</v>
      </c>
      <c s="37">
        <v>24.82</v>
      </c>
      <c s="36">
        <v>0</v>
      </c>
      <c s="36">
        <f>ROUND(G26*H26,6)</f>
      </c>
      <c r="L26" s="38">
        <v>0</v>
      </c>
      <c s="32">
        <f>ROUND(ROUND(L26,2)*ROUND(G26,3),2)</f>
      </c>
      <c s="36" t="s">
        <v>1432</v>
      </c>
      <c>
        <f>(M26*21)/100</f>
      </c>
      <c t="s">
        <v>27</v>
      </c>
    </row>
    <row r="27" spans="1:5" ht="12.75">
      <c r="A27" s="35" t="s">
        <v>55</v>
      </c>
      <c r="E27" s="39" t="s">
        <v>5</v>
      </c>
    </row>
    <row r="28" spans="1:5" ht="38.25">
      <c r="A28" s="35" t="s">
        <v>56</v>
      </c>
      <c r="E28" s="40" t="s">
        <v>1445</v>
      </c>
    </row>
    <row r="29" spans="1:5" ht="12.75">
      <c r="A29" t="s">
        <v>57</v>
      </c>
      <c r="E29" s="39" t="s">
        <v>207</v>
      </c>
    </row>
    <row r="30" spans="1:16" ht="12.75">
      <c r="A30" t="s">
        <v>48</v>
      </c>
      <c s="34" t="s">
        <v>89</v>
      </c>
      <c s="34" t="s">
        <v>208</v>
      </c>
      <c s="35" t="s">
        <v>5</v>
      </c>
      <c s="6" t="s">
        <v>209</v>
      </c>
      <c s="36" t="s">
        <v>204</v>
      </c>
      <c s="37">
        <v>902.63</v>
      </c>
      <c s="36">
        <v>0</v>
      </c>
      <c s="36">
        <f>ROUND(G30*H30,6)</f>
      </c>
      <c r="L30" s="38">
        <v>0</v>
      </c>
      <c s="32">
        <f>ROUND(ROUND(L30,2)*ROUND(G30,3),2)</f>
      </c>
      <c s="36" t="s">
        <v>1432</v>
      </c>
      <c>
        <f>(M30*21)/100</f>
      </c>
      <c t="s">
        <v>27</v>
      </c>
    </row>
    <row r="31" spans="1:5" ht="12.75">
      <c r="A31" s="35" t="s">
        <v>55</v>
      </c>
      <c r="E31" s="39" t="s">
        <v>5</v>
      </c>
    </row>
    <row r="32" spans="1:5" ht="114.75">
      <c r="A32" s="35" t="s">
        <v>56</v>
      </c>
      <c r="E32" s="40" t="s">
        <v>1446</v>
      </c>
    </row>
    <row r="33" spans="1:5" ht="12.75">
      <c r="A33" t="s">
        <v>57</v>
      </c>
      <c r="E33" s="39" t="s">
        <v>207</v>
      </c>
    </row>
    <row r="34" spans="1:16" ht="12.75">
      <c r="A34" t="s">
        <v>48</v>
      </c>
      <c s="34" t="s">
        <v>93</v>
      </c>
      <c s="34" t="s">
        <v>1447</v>
      </c>
      <c s="35" t="s">
        <v>5</v>
      </c>
      <c s="6" t="s">
        <v>1448</v>
      </c>
      <c s="36" t="s">
        <v>204</v>
      </c>
      <c s="37">
        <v>23.4</v>
      </c>
      <c s="36">
        <v>0</v>
      </c>
      <c s="36">
        <f>ROUND(G34*H34,6)</f>
      </c>
      <c r="L34" s="38">
        <v>0</v>
      </c>
      <c s="32">
        <f>ROUND(ROUND(L34,2)*ROUND(G34,3),2)</f>
      </c>
      <c s="36" t="s">
        <v>1432</v>
      </c>
      <c>
        <f>(M34*21)/100</f>
      </c>
      <c t="s">
        <v>27</v>
      </c>
    </row>
    <row r="35" spans="1:5" ht="12.75">
      <c r="A35" s="35" t="s">
        <v>55</v>
      </c>
      <c r="E35" s="39" t="s">
        <v>5</v>
      </c>
    </row>
    <row r="36" spans="1:5" ht="25.5">
      <c r="A36" s="35" t="s">
        <v>56</v>
      </c>
      <c r="E36" s="40" t="s">
        <v>1449</v>
      </c>
    </row>
    <row r="37" spans="1:5" ht="12.75">
      <c r="A37" t="s">
        <v>57</v>
      </c>
      <c r="E37" s="39" t="s">
        <v>207</v>
      </c>
    </row>
    <row r="38" spans="1:13" ht="12.75">
      <c r="A38" t="s">
        <v>46</v>
      </c>
      <c r="C38" s="31" t="s">
        <v>27</v>
      </c>
      <c r="E38" s="33" t="s">
        <v>1248</v>
      </c>
      <c r="J38" s="32">
        <f>0</f>
      </c>
      <c s="32">
        <f>0</f>
      </c>
      <c s="32">
        <f>0+L39+L43+L47+L51+L55+L59+L63+L67+L71+L75+L79</f>
      </c>
      <c s="32">
        <f>0+M39+M43+M47+M51+M55+M59+M63+M67+M71+M75+M79</f>
      </c>
    </row>
    <row r="39" spans="1:16" ht="12.75">
      <c r="A39" t="s">
        <v>48</v>
      </c>
      <c s="34" t="s">
        <v>97</v>
      </c>
      <c s="34" t="s">
        <v>1450</v>
      </c>
      <c s="35" t="s">
        <v>5</v>
      </c>
      <c s="6" t="s">
        <v>1451</v>
      </c>
      <c s="36" t="s">
        <v>53</v>
      </c>
      <c s="37">
        <v>182.43</v>
      </c>
      <c s="36">
        <v>0</v>
      </c>
      <c s="36">
        <f>ROUND(G39*H39,6)</f>
      </c>
      <c r="L39" s="38">
        <v>0</v>
      </c>
      <c s="32">
        <f>ROUND(ROUND(L39,2)*ROUND(G39,3),2)</f>
      </c>
      <c s="36" t="s">
        <v>1432</v>
      </c>
      <c>
        <f>(M39*21)/100</f>
      </c>
      <c t="s">
        <v>27</v>
      </c>
    </row>
    <row r="40" spans="1:5" ht="12.75">
      <c r="A40" s="35" t="s">
        <v>55</v>
      </c>
      <c r="E40" s="39" t="s">
        <v>5</v>
      </c>
    </row>
    <row r="41" spans="1:5" ht="140.25">
      <c r="A41" s="35" t="s">
        <v>56</v>
      </c>
      <c r="E41" s="40" t="s">
        <v>1452</v>
      </c>
    </row>
    <row r="42" spans="1:5" ht="12.75">
      <c r="A42" t="s">
        <v>57</v>
      </c>
      <c r="E42" s="39" t="s">
        <v>207</v>
      </c>
    </row>
    <row r="43" spans="1:16" ht="12.75">
      <c r="A43" t="s">
        <v>48</v>
      </c>
      <c s="34" t="s">
        <v>101</v>
      </c>
      <c s="34" t="s">
        <v>1453</v>
      </c>
      <c s="35" t="s">
        <v>5</v>
      </c>
      <c s="6" t="s">
        <v>1454</v>
      </c>
      <c s="36" t="s">
        <v>204</v>
      </c>
      <c s="37">
        <v>0.96</v>
      </c>
      <c s="36">
        <v>0</v>
      </c>
      <c s="36">
        <f>ROUND(G43*H43,6)</f>
      </c>
      <c r="L43" s="38">
        <v>0</v>
      </c>
      <c s="32">
        <f>ROUND(ROUND(L43,2)*ROUND(G43,3),2)</f>
      </c>
      <c s="36" t="s">
        <v>1432</v>
      </c>
      <c>
        <f>(M43*21)/100</f>
      </c>
      <c t="s">
        <v>27</v>
      </c>
    </row>
    <row r="44" spans="1:5" ht="12.75">
      <c r="A44" s="35" t="s">
        <v>55</v>
      </c>
      <c r="E44" s="39" t="s">
        <v>5</v>
      </c>
    </row>
    <row r="45" spans="1:5" ht="12.75">
      <c r="A45" s="35" t="s">
        <v>56</v>
      </c>
      <c r="E45" s="40" t="s">
        <v>1455</v>
      </c>
    </row>
    <row r="46" spans="1:5" ht="12.75">
      <c r="A46" t="s">
        <v>57</v>
      </c>
      <c r="E46" s="39" t="s">
        <v>207</v>
      </c>
    </row>
    <row r="47" spans="1:16" ht="12.75">
      <c r="A47" t="s">
        <v>48</v>
      </c>
      <c s="34" t="s">
        <v>105</v>
      </c>
      <c s="34" t="s">
        <v>1456</v>
      </c>
      <c s="35" t="s">
        <v>5</v>
      </c>
      <c s="6" t="s">
        <v>1457</v>
      </c>
      <c s="36" t="s">
        <v>53</v>
      </c>
      <c s="37">
        <v>182.43</v>
      </c>
      <c s="36">
        <v>0</v>
      </c>
      <c s="36">
        <f>ROUND(G47*H47,6)</f>
      </c>
      <c r="L47" s="38">
        <v>0</v>
      </c>
      <c s="32">
        <f>ROUND(ROUND(L47,2)*ROUND(G47,3),2)</f>
      </c>
      <c s="36" t="s">
        <v>1432</v>
      </c>
      <c>
        <f>(M47*21)/100</f>
      </c>
      <c t="s">
        <v>27</v>
      </c>
    </row>
    <row r="48" spans="1:5" ht="12.75">
      <c r="A48" s="35" t="s">
        <v>55</v>
      </c>
      <c r="E48" s="39" t="s">
        <v>5</v>
      </c>
    </row>
    <row r="49" spans="1:5" ht="12.75">
      <c r="A49" s="35" t="s">
        <v>56</v>
      </c>
      <c r="E49" s="40" t="s">
        <v>1458</v>
      </c>
    </row>
    <row r="50" spans="1:5" ht="12.75">
      <c r="A50" t="s">
        <v>57</v>
      </c>
      <c r="E50" s="39" t="s">
        <v>207</v>
      </c>
    </row>
    <row r="51" spans="1:16" ht="12.75">
      <c r="A51" t="s">
        <v>48</v>
      </c>
      <c s="34" t="s">
        <v>109</v>
      </c>
      <c s="34" t="s">
        <v>1459</v>
      </c>
      <c s="35" t="s">
        <v>5</v>
      </c>
      <c s="6" t="s">
        <v>1460</v>
      </c>
      <c s="36" t="s">
        <v>218</v>
      </c>
      <c s="37">
        <v>170.7</v>
      </c>
      <c s="36">
        <v>0</v>
      </c>
      <c s="36">
        <f>ROUND(G51*H51,6)</f>
      </c>
      <c r="L51" s="38">
        <v>0</v>
      </c>
      <c s="32">
        <f>ROUND(ROUND(L51,2)*ROUND(G51,3),2)</f>
      </c>
      <c s="36" t="s">
        <v>1432</v>
      </c>
      <c>
        <f>(M51*21)/100</f>
      </c>
      <c t="s">
        <v>27</v>
      </c>
    </row>
    <row r="52" spans="1:5" ht="12.75">
      <c r="A52" s="35" t="s">
        <v>55</v>
      </c>
      <c r="E52" s="39" t="s">
        <v>5</v>
      </c>
    </row>
    <row r="53" spans="1:5" ht="114.75">
      <c r="A53" s="35" t="s">
        <v>56</v>
      </c>
      <c r="E53" s="40" t="s">
        <v>1461</v>
      </c>
    </row>
    <row r="54" spans="1:5" ht="12.75">
      <c r="A54" t="s">
        <v>57</v>
      </c>
      <c r="E54" s="39" t="s">
        <v>207</v>
      </c>
    </row>
    <row r="55" spans="1:16" ht="12.75">
      <c r="A55" t="s">
        <v>48</v>
      </c>
      <c s="34" t="s">
        <v>113</v>
      </c>
      <c s="34" t="s">
        <v>1462</v>
      </c>
      <c s="35" t="s">
        <v>5</v>
      </c>
      <c s="6" t="s">
        <v>1463</v>
      </c>
      <c s="36" t="s">
        <v>204</v>
      </c>
      <c s="37">
        <v>40.52</v>
      </c>
      <c s="36">
        <v>0</v>
      </c>
      <c s="36">
        <f>ROUND(G55*H55,6)</f>
      </c>
      <c r="L55" s="38">
        <v>0</v>
      </c>
      <c s="32">
        <f>ROUND(ROUND(L55,2)*ROUND(G55,3),2)</f>
      </c>
      <c s="36" t="s">
        <v>1432</v>
      </c>
      <c>
        <f>(M55*21)/100</f>
      </c>
      <c t="s">
        <v>27</v>
      </c>
    </row>
    <row r="56" spans="1:5" ht="12.75">
      <c r="A56" s="35" t="s">
        <v>55</v>
      </c>
      <c r="E56" s="39" t="s">
        <v>5</v>
      </c>
    </row>
    <row r="57" spans="1:5" ht="102">
      <c r="A57" s="35" t="s">
        <v>56</v>
      </c>
      <c r="E57" s="40" t="s">
        <v>1464</v>
      </c>
    </row>
    <row r="58" spans="1:5" ht="12.75">
      <c r="A58" t="s">
        <v>57</v>
      </c>
      <c r="E58" s="39" t="s">
        <v>207</v>
      </c>
    </row>
    <row r="59" spans="1:16" ht="12.75">
      <c r="A59" t="s">
        <v>48</v>
      </c>
      <c s="34" t="s">
        <v>117</v>
      </c>
      <c s="34" t="s">
        <v>1465</v>
      </c>
      <c s="35" t="s">
        <v>5</v>
      </c>
      <c s="6" t="s">
        <v>1466</v>
      </c>
      <c s="36" t="s">
        <v>204</v>
      </c>
      <c s="37">
        <v>13.6</v>
      </c>
      <c s="36">
        <v>0</v>
      </c>
      <c s="36">
        <f>ROUND(G59*H59,6)</f>
      </c>
      <c r="L59" s="38">
        <v>0</v>
      </c>
      <c s="32">
        <f>ROUND(ROUND(L59,2)*ROUND(G59,3),2)</f>
      </c>
      <c s="36" t="s">
        <v>1432</v>
      </c>
      <c>
        <f>(M59*21)/100</f>
      </c>
      <c t="s">
        <v>27</v>
      </c>
    </row>
    <row r="60" spans="1:5" ht="12.75">
      <c r="A60" s="35" t="s">
        <v>55</v>
      </c>
      <c r="E60" s="39" t="s">
        <v>5</v>
      </c>
    </row>
    <row r="61" spans="1:5" ht="102">
      <c r="A61" s="35" t="s">
        <v>56</v>
      </c>
      <c r="E61" s="40" t="s">
        <v>1467</v>
      </c>
    </row>
    <row r="62" spans="1:5" ht="12.75">
      <c r="A62" t="s">
        <v>57</v>
      </c>
      <c r="E62" s="39" t="s">
        <v>207</v>
      </c>
    </row>
    <row r="63" spans="1:16" ht="12.75">
      <c r="A63" t="s">
        <v>48</v>
      </c>
      <c s="34" t="s">
        <v>121</v>
      </c>
      <c s="34" t="s">
        <v>1468</v>
      </c>
      <c s="35" t="s">
        <v>5</v>
      </c>
      <c s="6" t="s">
        <v>1469</v>
      </c>
      <c s="36" t="s">
        <v>53</v>
      </c>
      <c s="37">
        <v>1.164</v>
      </c>
      <c s="36">
        <v>0</v>
      </c>
      <c s="36">
        <f>ROUND(G63*H63,6)</f>
      </c>
      <c r="L63" s="38">
        <v>0</v>
      </c>
      <c s="32">
        <f>ROUND(ROUND(L63,2)*ROUND(G63,3),2)</f>
      </c>
      <c s="36" t="s">
        <v>1432</v>
      </c>
      <c>
        <f>(M63*21)/100</f>
      </c>
      <c t="s">
        <v>27</v>
      </c>
    </row>
    <row r="64" spans="1:5" ht="12.75">
      <c r="A64" s="35" t="s">
        <v>55</v>
      </c>
      <c r="E64" s="39" t="s">
        <v>5</v>
      </c>
    </row>
    <row r="65" spans="1:5" ht="89.25">
      <c r="A65" s="35" t="s">
        <v>56</v>
      </c>
      <c r="E65" s="40" t="s">
        <v>1470</v>
      </c>
    </row>
    <row r="66" spans="1:5" ht="12.75">
      <c r="A66" t="s">
        <v>57</v>
      </c>
      <c r="E66" s="39" t="s">
        <v>207</v>
      </c>
    </row>
    <row r="67" spans="1:16" ht="12.75">
      <c r="A67" t="s">
        <v>48</v>
      </c>
      <c s="34" t="s">
        <v>125</v>
      </c>
      <c s="34" t="s">
        <v>1471</v>
      </c>
      <c s="35" t="s">
        <v>5</v>
      </c>
      <c s="6" t="s">
        <v>1472</v>
      </c>
      <c s="36" t="s">
        <v>53</v>
      </c>
      <c s="37">
        <v>4.647</v>
      </c>
      <c s="36">
        <v>0</v>
      </c>
      <c s="36">
        <f>ROUND(G67*H67,6)</f>
      </c>
      <c r="L67" s="38">
        <v>0</v>
      </c>
      <c s="32">
        <f>ROUND(ROUND(L67,2)*ROUND(G67,3),2)</f>
      </c>
      <c s="36" t="s">
        <v>1432</v>
      </c>
      <c>
        <f>(M67*21)/100</f>
      </c>
      <c t="s">
        <v>27</v>
      </c>
    </row>
    <row r="68" spans="1:5" ht="12.75">
      <c r="A68" s="35" t="s">
        <v>55</v>
      </c>
      <c r="E68" s="39" t="s">
        <v>5</v>
      </c>
    </row>
    <row r="69" spans="1:5" ht="89.25">
      <c r="A69" s="35" t="s">
        <v>56</v>
      </c>
      <c r="E69" s="40" t="s">
        <v>1473</v>
      </c>
    </row>
    <row r="70" spans="1:5" ht="12.75">
      <c r="A70" t="s">
        <v>57</v>
      </c>
      <c r="E70" s="39" t="s">
        <v>207</v>
      </c>
    </row>
    <row r="71" spans="1:16" ht="12.75">
      <c r="A71" t="s">
        <v>48</v>
      </c>
      <c s="34" t="s">
        <v>129</v>
      </c>
      <c s="34" t="s">
        <v>1474</v>
      </c>
      <c s="35" t="s">
        <v>5</v>
      </c>
      <c s="6" t="s">
        <v>1475</v>
      </c>
      <c s="36" t="s">
        <v>213</v>
      </c>
      <c s="37">
        <v>32</v>
      </c>
      <c s="36">
        <v>0</v>
      </c>
      <c s="36">
        <f>ROUND(G71*H71,6)</f>
      </c>
      <c r="L71" s="38">
        <v>0</v>
      </c>
      <c s="32">
        <f>ROUND(ROUND(L71,2)*ROUND(G71,3),2)</f>
      </c>
      <c s="36" t="s">
        <v>1432</v>
      </c>
      <c>
        <f>(M71*21)/100</f>
      </c>
      <c t="s">
        <v>27</v>
      </c>
    </row>
    <row r="72" spans="1:5" ht="12.75">
      <c r="A72" s="35" t="s">
        <v>55</v>
      </c>
      <c r="E72" s="39" t="s">
        <v>5</v>
      </c>
    </row>
    <row r="73" spans="1:5" ht="38.25">
      <c r="A73" s="35" t="s">
        <v>56</v>
      </c>
      <c r="E73" s="40" t="s">
        <v>1476</v>
      </c>
    </row>
    <row r="74" spans="1:5" ht="12.75">
      <c r="A74" t="s">
        <v>57</v>
      </c>
      <c r="E74" s="39" t="s">
        <v>207</v>
      </c>
    </row>
    <row r="75" spans="1:16" ht="12.75">
      <c r="A75" t="s">
        <v>48</v>
      </c>
      <c s="34" t="s">
        <v>133</v>
      </c>
      <c s="34" t="s">
        <v>1477</v>
      </c>
      <c s="35" t="s">
        <v>5</v>
      </c>
      <c s="6" t="s">
        <v>1478</v>
      </c>
      <c s="36" t="s">
        <v>204</v>
      </c>
      <c s="37">
        <v>1.221</v>
      </c>
      <c s="36">
        <v>0</v>
      </c>
      <c s="36">
        <f>ROUND(G75*H75,6)</f>
      </c>
      <c r="L75" s="38">
        <v>0</v>
      </c>
      <c s="32">
        <f>ROUND(ROUND(L75,2)*ROUND(G75,3),2)</f>
      </c>
      <c s="36" t="s">
        <v>1432</v>
      </c>
      <c>
        <f>(M75*21)/100</f>
      </c>
      <c t="s">
        <v>27</v>
      </c>
    </row>
    <row r="76" spans="1:5" ht="12.75">
      <c r="A76" s="35" t="s">
        <v>55</v>
      </c>
      <c r="E76" s="39" t="s">
        <v>5</v>
      </c>
    </row>
    <row r="77" spans="1:5" ht="38.25">
      <c r="A77" s="35" t="s">
        <v>56</v>
      </c>
      <c r="E77" s="40" t="s">
        <v>1479</v>
      </c>
    </row>
    <row r="78" spans="1:5" ht="12.75">
      <c r="A78" t="s">
        <v>57</v>
      </c>
      <c r="E78" s="39" t="s">
        <v>207</v>
      </c>
    </row>
    <row r="79" spans="1:16" ht="12.75">
      <c r="A79" t="s">
        <v>48</v>
      </c>
      <c s="34" t="s">
        <v>137</v>
      </c>
      <c s="34" t="s">
        <v>1480</v>
      </c>
      <c s="35" t="s">
        <v>5</v>
      </c>
      <c s="6" t="s">
        <v>1481</v>
      </c>
      <c s="36" t="s">
        <v>53</v>
      </c>
      <c s="37">
        <v>0.096</v>
      </c>
      <c s="36">
        <v>0</v>
      </c>
      <c s="36">
        <f>ROUND(G79*H79,6)</f>
      </c>
      <c r="L79" s="38">
        <v>0</v>
      </c>
      <c s="32">
        <f>ROUND(ROUND(L79,2)*ROUND(G79,3),2)</f>
      </c>
      <c s="36" t="s">
        <v>1432</v>
      </c>
      <c>
        <f>(M79*21)/100</f>
      </c>
      <c t="s">
        <v>27</v>
      </c>
    </row>
    <row r="80" spans="1:5" ht="12.75">
      <c r="A80" s="35" t="s">
        <v>55</v>
      </c>
      <c r="E80" s="39" t="s">
        <v>5</v>
      </c>
    </row>
    <row r="81" spans="1:5" ht="38.25">
      <c r="A81" s="35" t="s">
        <v>56</v>
      </c>
      <c r="E81" s="40" t="s">
        <v>1482</v>
      </c>
    </row>
    <row r="82" spans="1:5" ht="12.75">
      <c r="A82" t="s">
        <v>57</v>
      </c>
      <c r="E82" s="39" t="s">
        <v>207</v>
      </c>
    </row>
    <row r="83" spans="1:13" ht="12.75">
      <c r="A83" t="s">
        <v>46</v>
      </c>
      <c r="C83" s="31" t="s">
        <v>26</v>
      </c>
      <c r="E83" s="33" t="s">
        <v>1103</v>
      </c>
      <c r="J83" s="32">
        <f>0</f>
      </c>
      <c s="32">
        <f>0</f>
      </c>
      <c s="32">
        <f>0+L84+L88+L92+L96+L100+L104+L108</f>
      </c>
      <c s="32">
        <f>0+M84+M88+M92+M96+M100+M104+M108</f>
      </c>
    </row>
    <row r="84" spans="1:16" ht="12.75">
      <c r="A84" t="s">
        <v>48</v>
      </c>
      <c s="34" t="s">
        <v>141</v>
      </c>
      <c s="34" t="s">
        <v>1483</v>
      </c>
      <c s="35" t="s">
        <v>5</v>
      </c>
      <c s="6" t="s">
        <v>1484</v>
      </c>
      <c s="36" t="s">
        <v>204</v>
      </c>
      <c s="37">
        <v>30.928</v>
      </c>
      <c s="36">
        <v>0</v>
      </c>
      <c s="36">
        <f>ROUND(G84*H84,6)</f>
      </c>
      <c r="L84" s="38">
        <v>0</v>
      </c>
      <c s="32">
        <f>ROUND(ROUND(L84,2)*ROUND(G84,3),2)</f>
      </c>
      <c s="36" t="s">
        <v>1432</v>
      </c>
      <c>
        <f>(M84*21)/100</f>
      </c>
      <c t="s">
        <v>27</v>
      </c>
    </row>
    <row r="85" spans="1:5" ht="12.75">
      <c r="A85" s="35" t="s">
        <v>55</v>
      </c>
      <c r="E85" s="39" t="s">
        <v>5</v>
      </c>
    </row>
    <row r="86" spans="1:5" ht="114.75">
      <c r="A86" s="35" t="s">
        <v>56</v>
      </c>
      <c r="E86" s="40" t="s">
        <v>1485</v>
      </c>
    </row>
    <row r="87" spans="1:5" ht="12.75">
      <c r="A87" t="s">
        <v>57</v>
      </c>
      <c r="E87" s="39" t="s">
        <v>207</v>
      </c>
    </row>
    <row r="88" spans="1:16" ht="12.75">
      <c r="A88" t="s">
        <v>48</v>
      </c>
      <c s="34" t="s">
        <v>145</v>
      </c>
      <c s="34" t="s">
        <v>1486</v>
      </c>
      <c s="35" t="s">
        <v>5</v>
      </c>
      <c s="6" t="s">
        <v>1487</v>
      </c>
      <c s="36" t="s">
        <v>53</v>
      </c>
      <c s="37">
        <v>0.304</v>
      </c>
      <c s="36">
        <v>0</v>
      </c>
      <c s="36">
        <f>ROUND(G88*H88,6)</f>
      </c>
      <c r="L88" s="38">
        <v>0</v>
      </c>
      <c s="32">
        <f>ROUND(ROUND(L88,2)*ROUND(G88,3),2)</f>
      </c>
      <c s="36" t="s">
        <v>1432</v>
      </c>
      <c>
        <f>(M88*21)/100</f>
      </c>
      <c t="s">
        <v>27</v>
      </c>
    </row>
    <row r="89" spans="1:5" ht="12.75">
      <c r="A89" s="35" t="s">
        <v>55</v>
      </c>
      <c r="E89" s="39" t="s">
        <v>5</v>
      </c>
    </row>
    <row r="90" spans="1:5" ht="25.5">
      <c r="A90" s="35" t="s">
        <v>56</v>
      </c>
      <c r="E90" s="40" t="s">
        <v>1488</v>
      </c>
    </row>
    <row r="91" spans="1:5" ht="12.75">
      <c r="A91" t="s">
        <v>57</v>
      </c>
      <c r="E91" s="39" t="s">
        <v>207</v>
      </c>
    </row>
    <row r="92" spans="1:16" ht="12.75">
      <c r="A92" t="s">
        <v>48</v>
      </c>
      <c s="34" t="s">
        <v>149</v>
      </c>
      <c s="34" t="s">
        <v>1489</v>
      </c>
      <c s="35" t="s">
        <v>5</v>
      </c>
      <c s="6" t="s">
        <v>1490</v>
      </c>
      <c s="36" t="s">
        <v>53</v>
      </c>
      <c s="37">
        <v>1.185</v>
      </c>
      <c s="36">
        <v>0</v>
      </c>
      <c s="36">
        <f>ROUND(G92*H92,6)</f>
      </c>
      <c r="L92" s="38">
        <v>0</v>
      </c>
      <c s="32">
        <f>ROUND(ROUND(L92,2)*ROUND(G92,3),2)</f>
      </c>
      <c s="36" t="s">
        <v>1432</v>
      </c>
      <c>
        <f>(M92*21)/100</f>
      </c>
      <c t="s">
        <v>27</v>
      </c>
    </row>
    <row r="93" spans="1:5" ht="12.75">
      <c r="A93" s="35" t="s">
        <v>55</v>
      </c>
      <c r="E93" s="39" t="s">
        <v>5</v>
      </c>
    </row>
    <row r="94" spans="1:5" ht="25.5">
      <c r="A94" s="35" t="s">
        <v>56</v>
      </c>
      <c r="E94" s="40" t="s">
        <v>1491</v>
      </c>
    </row>
    <row r="95" spans="1:5" ht="12.75">
      <c r="A95" t="s">
        <v>57</v>
      </c>
      <c r="E95" s="39" t="s">
        <v>207</v>
      </c>
    </row>
    <row r="96" spans="1:16" ht="12.75">
      <c r="A96" t="s">
        <v>48</v>
      </c>
      <c s="34" t="s">
        <v>259</v>
      </c>
      <c s="34" t="s">
        <v>1492</v>
      </c>
      <c s="35" t="s">
        <v>5</v>
      </c>
      <c s="6" t="s">
        <v>1493</v>
      </c>
      <c s="36" t="s">
        <v>204</v>
      </c>
      <c s="37">
        <v>95</v>
      </c>
      <c s="36">
        <v>0</v>
      </c>
      <c s="36">
        <f>ROUND(G96*H96,6)</f>
      </c>
      <c r="L96" s="38">
        <v>0</v>
      </c>
      <c s="32">
        <f>ROUND(ROUND(L96,2)*ROUND(G96,3),2)</f>
      </c>
      <c s="36" t="s">
        <v>1432</v>
      </c>
      <c>
        <f>(M96*21)/100</f>
      </c>
      <c t="s">
        <v>27</v>
      </c>
    </row>
    <row r="97" spans="1:5" ht="12.75">
      <c r="A97" s="35" t="s">
        <v>55</v>
      </c>
      <c r="E97" s="39" t="s">
        <v>5</v>
      </c>
    </row>
    <row r="98" spans="1:5" ht="242.25">
      <c r="A98" s="35" t="s">
        <v>56</v>
      </c>
      <c r="E98" s="40" t="s">
        <v>1494</v>
      </c>
    </row>
    <row r="99" spans="1:5" ht="12.75">
      <c r="A99" t="s">
        <v>57</v>
      </c>
      <c r="E99" s="39" t="s">
        <v>207</v>
      </c>
    </row>
    <row r="100" spans="1:16" ht="12.75">
      <c r="A100" t="s">
        <v>48</v>
      </c>
      <c s="34" t="s">
        <v>262</v>
      </c>
      <c s="34" t="s">
        <v>1495</v>
      </c>
      <c s="35" t="s">
        <v>5</v>
      </c>
      <c s="6" t="s">
        <v>1496</v>
      </c>
      <c s="36" t="s">
        <v>53</v>
      </c>
      <c s="37">
        <v>26.738</v>
      </c>
      <c s="36">
        <v>0</v>
      </c>
      <c s="36">
        <f>ROUND(G100*H100,6)</f>
      </c>
      <c r="L100" s="38">
        <v>0</v>
      </c>
      <c s="32">
        <f>ROUND(ROUND(L100,2)*ROUND(G100,3),2)</f>
      </c>
      <c s="36" t="s">
        <v>1432</v>
      </c>
      <c>
        <f>(M100*21)/100</f>
      </c>
      <c t="s">
        <v>27</v>
      </c>
    </row>
    <row r="101" spans="1:5" ht="12.75">
      <c r="A101" s="35" t="s">
        <v>55</v>
      </c>
      <c r="E101" s="39" t="s">
        <v>5</v>
      </c>
    </row>
    <row r="102" spans="1:5" ht="89.25">
      <c r="A102" s="35" t="s">
        <v>56</v>
      </c>
      <c r="E102" s="40" t="s">
        <v>1497</v>
      </c>
    </row>
    <row r="103" spans="1:5" ht="12.75">
      <c r="A103" t="s">
        <v>57</v>
      </c>
      <c r="E103" s="39" t="s">
        <v>207</v>
      </c>
    </row>
    <row r="104" spans="1:16" ht="12.75">
      <c r="A104" t="s">
        <v>48</v>
      </c>
      <c s="34" t="s">
        <v>266</v>
      </c>
      <c s="34" t="s">
        <v>1498</v>
      </c>
      <c s="35" t="s">
        <v>5</v>
      </c>
      <c s="6" t="s">
        <v>1499</v>
      </c>
      <c s="36" t="s">
        <v>204</v>
      </c>
      <c s="37">
        <v>105.68</v>
      </c>
      <c s="36">
        <v>0</v>
      </c>
      <c s="36">
        <f>ROUND(G104*H104,6)</f>
      </c>
      <c r="L104" s="38">
        <v>0</v>
      </c>
      <c s="32">
        <f>ROUND(ROUND(L104,2)*ROUND(G104,3),2)</f>
      </c>
      <c s="36" t="s">
        <v>1432</v>
      </c>
      <c>
        <f>(M104*21)/100</f>
      </c>
      <c t="s">
        <v>27</v>
      </c>
    </row>
    <row r="105" spans="1:5" ht="12.75">
      <c r="A105" s="35" t="s">
        <v>55</v>
      </c>
      <c r="E105" s="39" t="s">
        <v>5</v>
      </c>
    </row>
    <row r="106" spans="1:5" ht="102">
      <c r="A106" s="35" t="s">
        <v>56</v>
      </c>
      <c r="E106" s="40" t="s">
        <v>1500</v>
      </c>
    </row>
    <row r="107" spans="1:5" ht="12.75">
      <c r="A107" t="s">
        <v>57</v>
      </c>
      <c r="E107" s="39" t="s">
        <v>207</v>
      </c>
    </row>
    <row r="108" spans="1:16" ht="12.75">
      <c r="A108" t="s">
        <v>48</v>
      </c>
      <c s="34" t="s">
        <v>270</v>
      </c>
      <c s="34" t="s">
        <v>1501</v>
      </c>
      <c s="35" t="s">
        <v>5</v>
      </c>
      <c s="6" t="s">
        <v>1502</v>
      </c>
      <c s="36" t="s">
        <v>53</v>
      </c>
      <c s="37">
        <v>29.992</v>
      </c>
      <c s="36">
        <v>0</v>
      </c>
      <c s="36">
        <f>ROUND(G108*H108,6)</f>
      </c>
      <c r="L108" s="38">
        <v>0</v>
      </c>
      <c s="32">
        <f>ROUND(ROUND(L108,2)*ROUND(G108,3),2)</f>
      </c>
      <c s="36" t="s">
        <v>1432</v>
      </c>
      <c>
        <f>(M108*21)/100</f>
      </c>
      <c t="s">
        <v>27</v>
      </c>
    </row>
    <row r="109" spans="1:5" ht="12.75">
      <c r="A109" s="35" t="s">
        <v>55</v>
      </c>
      <c r="E109" s="39" t="s">
        <v>5</v>
      </c>
    </row>
    <row r="110" spans="1:5" ht="89.25">
      <c r="A110" s="35" t="s">
        <v>56</v>
      </c>
      <c r="E110" s="40" t="s">
        <v>1503</v>
      </c>
    </row>
    <row r="111" spans="1:5" ht="12.75">
      <c r="A111" t="s">
        <v>57</v>
      </c>
      <c r="E111" s="39" t="s">
        <v>207</v>
      </c>
    </row>
    <row r="112" spans="1:13" ht="12.75">
      <c r="A112" t="s">
        <v>46</v>
      </c>
      <c r="C112" s="31" t="s">
        <v>65</v>
      </c>
      <c r="E112" s="33" t="s">
        <v>1109</v>
      </c>
      <c r="J112" s="32">
        <f>0</f>
      </c>
      <c s="32">
        <f>0</f>
      </c>
      <c s="32">
        <f>0+L113+L117+L121+L125+L129+L133+L137+L141+L145+L149+L153+L157+L161</f>
      </c>
      <c s="32">
        <f>0+M113+M117+M121+M125+M129+M133+M137+M141+M145+M149+M153+M157+M161</f>
      </c>
    </row>
    <row r="113" spans="1:16" ht="12.75">
      <c r="A113" t="s">
        <v>48</v>
      </c>
      <c s="34" t="s">
        <v>275</v>
      </c>
      <c s="34" t="s">
        <v>1504</v>
      </c>
      <c s="35" t="s">
        <v>5</v>
      </c>
      <c s="6" t="s">
        <v>1505</v>
      </c>
      <c s="36" t="s">
        <v>204</v>
      </c>
      <c s="37">
        <v>18.72</v>
      </c>
      <c s="36">
        <v>0</v>
      </c>
      <c s="36">
        <f>ROUND(G113*H113,6)</f>
      </c>
      <c r="L113" s="38">
        <v>0</v>
      </c>
      <c s="32">
        <f>ROUND(ROUND(L113,2)*ROUND(G113,3),2)</f>
      </c>
      <c s="36" t="s">
        <v>1432</v>
      </c>
      <c>
        <f>(M113*21)/100</f>
      </c>
      <c t="s">
        <v>27</v>
      </c>
    </row>
    <row r="114" spans="1:5" ht="12.75">
      <c r="A114" s="35" t="s">
        <v>55</v>
      </c>
      <c r="E114" s="39" t="s">
        <v>5</v>
      </c>
    </row>
    <row r="115" spans="1:5" ht="76.5">
      <c r="A115" s="35" t="s">
        <v>56</v>
      </c>
      <c r="E115" s="40" t="s">
        <v>1506</v>
      </c>
    </row>
    <row r="116" spans="1:5" ht="12.75">
      <c r="A116" t="s">
        <v>57</v>
      </c>
      <c r="E116" s="39" t="s">
        <v>207</v>
      </c>
    </row>
    <row r="117" spans="1:16" ht="12.75">
      <c r="A117" t="s">
        <v>48</v>
      </c>
      <c s="34" t="s">
        <v>279</v>
      </c>
      <c s="34" t="s">
        <v>1507</v>
      </c>
      <c s="35" t="s">
        <v>5</v>
      </c>
      <c s="6" t="s">
        <v>1508</v>
      </c>
      <c s="36" t="s">
        <v>204</v>
      </c>
      <c s="37">
        <v>16.22</v>
      </c>
      <c s="36">
        <v>0</v>
      </c>
      <c s="36">
        <f>ROUND(G117*H117,6)</f>
      </c>
      <c r="L117" s="38">
        <v>0</v>
      </c>
      <c s="32">
        <f>ROUND(ROUND(L117,2)*ROUND(G117,3),2)</f>
      </c>
      <c s="36" t="s">
        <v>1432</v>
      </c>
      <c>
        <f>(M117*21)/100</f>
      </c>
      <c t="s">
        <v>27</v>
      </c>
    </row>
    <row r="118" spans="1:5" ht="12.75">
      <c r="A118" s="35" t="s">
        <v>55</v>
      </c>
      <c r="E118" s="39" t="s">
        <v>5</v>
      </c>
    </row>
    <row r="119" spans="1:5" ht="76.5">
      <c r="A119" s="35" t="s">
        <v>56</v>
      </c>
      <c r="E119" s="40" t="s">
        <v>1509</v>
      </c>
    </row>
    <row r="120" spans="1:5" ht="12.75">
      <c r="A120" t="s">
        <v>57</v>
      </c>
      <c r="E120" s="39" t="s">
        <v>207</v>
      </c>
    </row>
    <row r="121" spans="1:16" ht="12.75">
      <c r="A121" t="s">
        <v>48</v>
      </c>
      <c s="34" t="s">
        <v>282</v>
      </c>
      <c s="34" t="s">
        <v>1510</v>
      </c>
      <c s="35" t="s">
        <v>5</v>
      </c>
      <c s="6" t="s">
        <v>1511</v>
      </c>
      <c s="36" t="s">
        <v>204</v>
      </c>
      <c s="37">
        <v>49.14</v>
      </c>
      <c s="36">
        <v>0</v>
      </c>
      <c s="36">
        <f>ROUND(G121*H121,6)</f>
      </c>
      <c r="L121" s="38">
        <v>0</v>
      </c>
      <c s="32">
        <f>ROUND(ROUND(L121,2)*ROUND(G121,3),2)</f>
      </c>
      <c s="36" t="s">
        <v>1432</v>
      </c>
      <c>
        <f>(M121*21)/100</f>
      </c>
      <c t="s">
        <v>27</v>
      </c>
    </row>
    <row r="122" spans="1:5" ht="12.75">
      <c r="A122" s="35" t="s">
        <v>55</v>
      </c>
      <c r="E122" s="39" t="s">
        <v>5</v>
      </c>
    </row>
    <row r="123" spans="1:5" ht="102">
      <c r="A123" s="35" t="s">
        <v>56</v>
      </c>
      <c r="E123" s="40" t="s">
        <v>1512</v>
      </c>
    </row>
    <row r="124" spans="1:5" ht="12.75">
      <c r="A124" t="s">
        <v>57</v>
      </c>
      <c r="E124" s="39" t="s">
        <v>207</v>
      </c>
    </row>
    <row r="125" spans="1:16" ht="12.75">
      <c r="A125" t="s">
        <v>48</v>
      </c>
      <c s="34" t="s">
        <v>285</v>
      </c>
      <c s="34" t="s">
        <v>1513</v>
      </c>
      <c s="35" t="s">
        <v>5</v>
      </c>
      <c s="6" t="s">
        <v>1514</v>
      </c>
      <c s="36" t="s">
        <v>53</v>
      </c>
      <c s="37">
        <v>18.251</v>
      </c>
      <c s="36">
        <v>0</v>
      </c>
      <c s="36">
        <f>ROUND(G125*H125,6)</f>
      </c>
      <c r="L125" s="38">
        <v>0</v>
      </c>
      <c s="32">
        <f>ROUND(ROUND(L125,2)*ROUND(G125,3),2)</f>
      </c>
      <c s="36" t="s">
        <v>1432</v>
      </c>
      <c>
        <f>(M125*21)/100</f>
      </c>
      <c t="s">
        <v>27</v>
      </c>
    </row>
    <row r="126" spans="1:5" ht="12.75">
      <c r="A126" s="35" t="s">
        <v>55</v>
      </c>
      <c r="E126" s="39" t="s">
        <v>5</v>
      </c>
    </row>
    <row r="127" spans="1:5" ht="63.75">
      <c r="A127" s="35" t="s">
        <v>56</v>
      </c>
      <c r="E127" s="40" t="s">
        <v>1515</v>
      </c>
    </row>
    <row r="128" spans="1:5" ht="12.75">
      <c r="A128" t="s">
        <v>57</v>
      </c>
      <c r="E128" s="39" t="s">
        <v>207</v>
      </c>
    </row>
    <row r="129" spans="1:16" ht="12.75">
      <c r="A129" t="s">
        <v>48</v>
      </c>
      <c s="34" t="s">
        <v>288</v>
      </c>
      <c s="34" t="s">
        <v>1516</v>
      </c>
      <c s="35" t="s">
        <v>5</v>
      </c>
      <c s="6" t="s">
        <v>1517</v>
      </c>
      <c s="36" t="s">
        <v>204</v>
      </c>
      <c s="37">
        <v>4.045</v>
      </c>
      <c s="36">
        <v>0</v>
      </c>
      <c s="36">
        <f>ROUND(G129*H129,6)</f>
      </c>
      <c r="L129" s="38">
        <v>0</v>
      </c>
      <c s="32">
        <f>ROUND(ROUND(L129,2)*ROUND(G129,3),2)</f>
      </c>
      <c s="36" t="s">
        <v>1432</v>
      </c>
      <c>
        <f>(M129*21)/100</f>
      </c>
      <c t="s">
        <v>27</v>
      </c>
    </row>
    <row r="130" spans="1:5" ht="12.75">
      <c r="A130" s="35" t="s">
        <v>55</v>
      </c>
      <c r="E130" s="39" t="s">
        <v>5</v>
      </c>
    </row>
    <row r="131" spans="1:5" ht="102">
      <c r="A131" s="35" t="s">
        <v>56</v>
      </c>
      <c r="E131" s="40" t="s">
        <v>1518</v>
      </c>
    </row>
    <row r="132" spans="1:5" ht="12.75">
      <c r="A132" t="s">
        <v>57</v>
      </c>
      <c r="E132" s="39" t="s">
        <v>207</v>
      </c>
    </row>
    <row r="133" spans="1:16" ht="12.75">
      <c r="A133" t="s">
        <v>48</v>
      </c>
      <c s="34" t="s">
        <v>292</v>
      </c>
      <c s="34" t="s">
        <v>1519</v>
      </c>
      <c s="35" t="s">
        <v>5</v>
      </c>
      <c s="6" t="s">
        <v>1520</v>
      </c>
      <c s="36" t="s">
        <v>218</v>
      </c>
      <c s="37">
        <v>132</v>
      </c>
      <c s="36">
        <v>0</v>
      </c>
      <c s="36">
        <f>ROUND(G133*H133,6)</f>
      </c>
      <c r="L133" s="38">
        <v>0</v>
      </c>
      <c s="32">
        <f>ROUND(ROUND(L133,2)*ROUND(G133,3),2)</f>
      </c>
      <c s="36" t="s">
        <v>1432</v>
      </c>
      <c>
        <f>(M133*21)/100</f>
      </c>
      <c t="s">
        <v>27</v>
      </c>
    </row>
    <row r="134" spans="1:5" ht="12.75">
      <c r="A134" s="35" t="s">
        <v>55</v>
      </c>
      <c r="E134" s="39" t="s">
        <v>5</v>
      </c>
    </row>
    <row r="135" spans="1:5" ht="76.5">
      <c r="A135" s="35" t="s">
        <v>56</v>
      </c>
      <c r="E135" s="40" t="s">
        <v>1521</v>
      </c>
    </row>
    <row r="136" spans="1:5" ht="12.75">
      <c r="A136" t="s">
        <v>57</v>
      </c>
      <c r="E136" s="39" t="s">
        <v>207</v>
      </c>
    </row>
    <row r="137" spans="1:16" ht="12.75">
      <c r="A137" t="s">
        <v>48</v>
      </c>
      <c s="34" t="s">
        <v>295</v>
      </c>
      <c s="34" t="s">
        <v>1522</v>
      </c>
      <c s="35" t="s">
        <v>5</v>
      </c>
      <c s="6" t="s">
        <v>1523</v>
      </c>
      <c s="36" t="s">
        <v>204</v>
      </c>
      <c s="37">
        <v>48.273</v>
      </c>
      <c s="36">
        <v>0</v>
      </c>
      <c s="36">
        <f>ROUND(G137*H137,6)</f>
      </c>
      <c r="L137" s="38">
        <v>0</v>
      </c>
      <c s="32">
        <f>ROUND(ROUND(L137,2)*ROUND(G137,3),2)</f>
      </c>
      <c s="36" t="s">
        <v>1432</v>
      </c>
      <c>
        <f>(M137*21)/100</f>
      </c>
      <c t="s">
        <v>27</v>
      </c>
    </row>
    <row r="138" spans="1:5" ht="12.75">
      <c r="A138" s="35" t="s">
        <v>55</v>
      </c>
      <c r="E138" s="39" t="s">
        <v>5</v>
      </c>
    </row>
    <row r="139" spans="1:5" ht="153">
      <c r="A139" s="35" t="s">
        <v>56</v>
      </c>
      <c r="E139" s="40" t="s">
        <v>1524</v>
      </c>
    </row>
    <row r="140" spans="1:5" ht="12.75">
      <c r="A140" t="s">
        <v>57</v>
      </c>
      <c r="E140" s="39" t="s">
        <v>207</v>
      </c>
    </row>
    <row r="141" spans="1:16" ht="12.75">
      <c r="A141" t="s">
        <v>48</v>
      </c>
      <c s="34" t="s">
        <v>298</v>
      </c>
      <c s="34" t="s">
        <v>1525</v>
      </c>
      <c s="35" t="s">
        <v>5</v>
      </c>
      <c s="6" t="s">
        <v>1526</v>
      </c>
      <c s="36" t="s">
        <v>204</v>
      </c>
      <c s="37">
        <v>11.55</v>
      </c>
      <c s="36">
        <v>0</v>
      </c>
      <c s="36">
        <f>ROUND(G141*H141,6)</f>
      </c>
      <c r="L141" s="38">
        <v>0</v>
      </c>
      <c s="32">
        <f>ROUND(ROUND(L141,2)*ROUND(G141,3),2)</f>
      </c>
      <c s="36" t="s">
        <v>1432</v>
      </c>
      <c>
        <f>(M141*21)/100</f>
      </c>
      <c t="s">
        <v>27</v>
      </c>
    </row>
    <row r="142" spans="1:5" ht="12.75">
      <c r="A142" s="35" t="s">
        <v>55</v>
      </c>
      <c r="E142" s="39" t="s">
        <v>5</v>
      </c>
    </row>
    <row r="143" spans="1:5" ht="89.25">
      <c r="A143" s="35" t="s">
        <v>56</v>
      </c>
      <c r="E143" s="40" t="s">
        <v>1527</v>
      </c>
    </row>
    <row r="144" spans="1:5" ht="12.75">
      <c r="A144" t="s">
        <v>57</v>
      </c>
      <c r="E144" s="39" t="s">
        <v>207</v>
      </c>
    </row>
    <row r="145" spans="1:16" ht="12.75">
      <c r="A145" t="s">
        <v>48</v>
      </c>
      <c s="34" t="s">
        <v>301</v>
      </c>
      <c s="34" t="s">
        <v>1528</v>
      </c>
      <c s="35" t="s">
        <v>5</v>
      </c>
      <c s="6" t="s">
        <v>1529</v>
      </c>
      <c s="36" t="s">
        <v>204</v>
      </c>
      <c s="37">
        <v>15.937</v>
      </c>
      <c s="36">
        <v>0</v>
      </c>
      <c s="36">
        <f>ROUND(G145*H145,6)</f>
      </c>
      <c r="L145" s="38">
        <v>0</v>
      </c>
      <c s="32">
        <f>ROUND(ROUND(L145,2)*ROUND(G145,3),2)</f>
      </c>
      <c s="36" t="s">
        <v>1432</v>
      </c>
      <c>
        <f>(M145*21)/100</f>
      </c>
      <c t="s">
        <v>27</v>
      </c>
    </row>
    <row r="146" spans="1:5" ht="12.75">
      <c r="A146" s="35" t="s">
        <v>55</v>
      </c>
      <c r="E146" s="39" t="s">
        <v>5</v>
      </c>
    </row>
    <row r="147" spans="1:5" ht="114.75">
      <c r="A147" s="35" t="s">
        <v>56</v>
      </c>
      <c r="E147" s="40" t="s">
        <v>1530</v>
      </c>
    </row>
    <row r="148" spans="1:5" ht="12.75">
      <c r="A148" t="s">
        <v>57</v>
      </c>
      <c r="E148" s="39" t="s">
        <v>207</v>
      </c>
    </row>
    <row r="149" spans="1:16" ht="12.75">
      <c r="A149" t="s">
        <v>48</v>
      </c>
      <c s="34" t="s">
        <v>304</v>
      </c>
      <c s="34" t="s">
        <v>1531</v>
      </c>
      <c s="35" t="s">
        <v>5</v>
      </c>
      <c s="6" t="s">
        <v>1532</v>
      </c>
      <c s="36" t="s">
        <v>53</v>
      </c>
      <c s="37">
        <v>1.251</v>
      </c>
      <c s="36">
        <v>0</v>
      </c>
      <c s="36">
        <f>ROUND(G149*H149,6)</f>
      </c>
      <c r="L149" s="38">
        <v>0</v>
      </c>
      <c s="32">
        <f>ROUND(ROUND(L149,2)*ROUND(G149,3),2)</f>
      </c>
      <c s="36" t="s">
        <v>1432</v>
      </c>
      <c>
        <f>(M149*21)/100</f>
      </c>
      <c t="s">
        <v>27</v>
      </c>
    </row>
    <row r="150" spans="1:5" ht="12.75">
      <c r="A150" s="35" t="s">
        <v>55</v>
      </c>
      <c r="E150" s="39" t="s">
        <v>5</v>
      </c>
    </row>
    <row r="151" spans="1:5" ht="12.75">
      <c r="A151" s="35" t="s">
        <v>56</v>
      </c>
      <c r="E151" s="40" t="s">
        <v>1533</v>
      </c>
    </row>
    <row r="152" spans="1:5" ht="12.75">
      <c r="A152" t="s">
        <v>57</v>
      </c>
      <c r="E152" s="39" t="s">
        <v>207</v>
      </c>
    </row>
    <row r="153" spans="1:16" ht="12.75">
      <c r="A153" t="s">
        <v>48</v>
      </c>
      <c s="34" t="s">
        <v>307</v>
      </c>
      <c s="34" t="s">
        <v>1534</v>
      </c>
      <c s="35" t="s">
        <v>5</v>
      </c>
      <c s="6" t="s">
        <v>1535</v>
      </c>
      <c s="36" t="s">
        <v>204</v>
      </c>
      <c s="37">
        <v>7.969</v>
      </c>
      <c s="36">
        <v>0</v>
      </c>
      <c s="36">
        <f>ROUND(G153*H153,6)</f>
      </c>
      <c r="L153" s="38">
        <v>0</v>
      </c>
      <c s="32">
        <f>ROUND(ROUND(L153,2)*ROUND(G153,3),2)</f>
      </c>
      <c s="36" t="s">
        <v>1432</v>
      </c>
      <c>
        <f>(M153*21)/100</f>
      </c>
      <c t="s">
        <v>27</v>
      </c>
    </row>
    <row r="154" spans="1:5" ht="12.75">
      <c r="A154" s="35" t="s">
        <v>55</v>
      </c>
      <c r="E154" s="39" t="s">
        <v>5</v>
      </c>
    </row>
    <row r="155" spans="1:5" ht="114.75">
      <c r="A155" s="35" t="s">
        <v>56</v>
      </c>
      <c r="E155" s="40" t="s">
        <v>1536</v>
      </c>
    </row>
    <row r="156" spans="1:5" ht="12.75">
      <c r="A156" t="s">
        <v>57</v>
      </c>
      <c r="E156" s="39" t="s">
        <v>207</v>
      </c>
    </row>
    <row r="157" spans="1:16" ht="12.75">
      <c r="A157" t="s">
        <v>48</v>
      </c>
      <c s="34" t="s">
        <v>310</v>
      </c>
      <c s="34" t="s">
        <v>1537</v>
      </c>
      <c s="35" t="s">
        <v>5</v>
      </c>
      <c s="6" t="s">
        <v>1538</v>
      </c>
      <c s="36" t="s">
        <v>204</v>
      </c>
      <c s="37">
        <v>1.71</v>
      </c>
      <c s="36">
        <v>0</v>
      </c>
      <c s="36">
        <f>ROUND(G157*H157,6)</f>
      </c>
      <c r="L157" s="38">
        <v>0</v>
      </c>
      <c s="32">
        <f>ROUND(ROUND(L157,2)*ROUND(G157,3),2)</f>
      </c>
      <c s="36" t="s">
        <v>1432</v>
      </c>
      <c>
        <f>(M157*21)/100</f>
      </c>
      <c t="s">
        <v>27</v>
      </c>
    </row>
    <row r="158" spans="1:5" ht="12.75">
      <c r="A158" s="35" t="s">
        <v>55</v>
      </c>
      <c r="E158" s="39" t="s">
        <v>5</v>
      </c>
    </row>
    <row r="159" spans="1:5" ht="51">
      <c r="A159" s="35" t="s">
        <v>56</v>
      </c>
      <c r="E159" s="40" t="s">
        <v>1539</v>
      </c>
    </row>
    <row r="160" spans="1:5" ht="12.75">
      <c r="A160" t="s">
        <v>57</v>
      </c>
      <c r="E160" s="39" t="s">
        <v>207</v>
      </c>
    </row>
    <row r="161" spans="1:16" ht="12.75">
      <c r="A161" t="s">
        <v>48</v>
      </c>
      <c s="34" t="s">
        <v>313</v>
      </c>
      <c s="34" t="s">
        <v>1540</v>
      </c>
      <c s="35" t="s">
        <v>5</v>
      </c>
      <c s="6" t="s">
        <v>1541</v>
      </c>
      <c s="36" t="s">
        <v>204</v>
      </c>
      <c s="37">
        <v>115.06</v>
      </c>
      <c s="36">
        <v>0</v>
      </c>
      <c s="36">
        <f>ROUND(G161*H161,6)</f>
      </c>
      <c r="L161" s="38">
        <v>0</v>
      </c>
      <c s="32">
        <f>ROUND(ROUND(L161,2)*ROUND(G161,3),2)</f>
      </c>
      <c s="36" t="s">
        <v>1432</v>
      </c>
      <c>
        <f>(M161*21)/100</f>
      </c>
      <c t="s">
        <v>27</v>
      </c>
    </row>
    <row r="162" spans="1:5" ht="12.75">
      <c r="A162" s="35" t="s">
        <v>55</v>
      </c>
      <c r="E162" s="39" t="s">
        <v>5</v>
      </c>
    </row>
    <row r="163" spans="1:5" ht="76.5">
      <c r="A163" s="35" t="s">
        <v>56</v>
      </c>
      <c r="E163" s="40" t="s">
        <v>1542</v>
      </c>
    </row>
    <row r="164" spans="1:5" ht="12.75">
      <c r="A164" t="s">
        <v>57</v>
      </c>
      <c r="E164" s="39" t="s">
        <v>207</v>
      </c>
    </row>
    <row r="165" spans="1:13" ht="12.75">
      <c r="A165" t="s">
        <v>46</v>
      </c>
      <c r="C165" s="31" t="s">
        <v>73</v>
      </c>
      <c r="E165" s="33" t="s">
        <v>1543</v>
      </c>
      <c r="J165" s="32">
        <f>0</f>
      </c>
      <c s="32">
        <f>0</f>
      </c>
      <c s="32">
        <f>0+L166+L170+L174+L178+L182+L186</f>
      </c>
      <c s="32">
        <f>0+M166+M170+M174+M178+M182+M186</f>
      </c>
    </row>
    <row r="166" spans="1:16" ht="12.75">
      <c r="A166" t="s">
        <v>48</v>
      </c>
      <c s="34" t="s">
        <v>316</v>
      </c>
      <c s="34" t="s">
        <v>1544</v>
      </c>
      <c s="35" t="s">
        <v>5</v>
      </c>
      <c s="6" t="s">
        <v>1545</v>
      </c>
      <c s="36" t="s">
        <v>678</v>
      </c>
      <c s="37">
        <v>461.197</v>
      </c>
      <c s="36">
        <v>0</v>
      </c>
      <c s="36">
        <f>ROUND(G166*H166,6)</f>
      </c>
      <c r="L166" s="38">
        <v>0</v>
      </c>
      <c s="32">
        <f>ROUND(ROUND(L166,2)*ROUND(G166,3),2)</f>
      </c>
      <c s="36" t="s">
        <v>1432</v>
      </c>
      <c>
        <f>(M166*21)/100</f>
      </c>
      <c t="s">
        <v>27</v>
      </c>
    </row>
    <row r="167" spans="1:5" ht="12.75">
      <c r="A167" s="35" t="s">
        <v>55</v>
      </c>
      <c r="E167" s="39" t="s">
        <v>5</v>
      </c>
    </row>
    <row r="168" spans="1:5" ht="63.75">
      <c r="A168" s="35" t="s">
        <v>56</v>
      </c>
      <c r="E168" s="40" t="s">
        <v>1546</v>
      </c>
    </row>
    <row r="169" spans="1:5" ht="12.75">
      <c r="A169" t="s">
        <v>57</v>
      </c>
      <c r="E169" s="39" t="s">
        <v>207</v>
      </c>
    </row>
    <row r="170" spans="1:16" ht="25.5">
      <c r="A170" t="s">
        <v>48</v>
      </c>
      <c s="34" t="s">
        <v>319</v>
      </c>
      <c s="34" t="s">
        <v>1547</v>
      </c>
      <c s="35" t="s">
        <v>5</v>
      </c>
      <c s="6" t="s">
        <v>1548</v>
      </c>
      <c s="36" t="s">
        <v>678</v>
      </c>
      <c s="37">
        <v>115.299</v>
      </c>
      <c s="36">
        <v>0</v>
      </c>
      <c s="36">
        <f>ROUND(G170*H170,6)</f>
      </c>
      <c r="L170" s="38">
        <v>0</v>
      </c>
      <c s="32">
        <f>ROUND(ROUND(L170,2)*ROUND(G170,3),2)</f>
      </c>
      <c s="36" t="s">
        <v>1432</v>
      </c>
      <c>
        <f>(M170*21)/100</f>
      </c>
      <c t="s">
        <v>27</v>
      </c>
    </row>
    <row r="171" spans="1:5" ht="12.75">
      <c r="A171" s="35" t="s">
        <v>55</v>
      </c>
      <c r="E171" s="39" t="s">
        <v>5</v>
      </c>
    </row>
    <row r="172" spans="1:5" ht="76.5">
      <c r="A172" s="35" t="s">
        <v>56</v>
      </c>
      <c r="E172" s="40" t="s">
        <v>1549</v>
      </c>
    </row>
    <row r="173" spans="1:5" ht="12.75">
      <c r="A173" t="s">
        <v>57</v>
      </c>
      <c r="E173" s="39" t="s">
        <v>207</v>
      </c>
    </row>
    <row r="174" spans="1:16" ht="25.5">
      <c r="A174" t="s">
        <v>48</v>
      </c>
      <c s="34" t="s">
        <v>323</v>
      </c>
      <c s="34" t="s">
        <v>1550</v>
      </c>
      <c s="35" t="s">
        <v>5</v>
      </c>
      <c s="6" t="s">
        <v>1551</v>
      </c>
      <c s="36" t="s">
        <v>678</v>
      </c>
      <c s="37">
        <v>138.211</v>
      </c>
      <c s="36">
        <v>0</v>
      </c>
      <c s="36">
        <f>ROUND(G174*H174,6)</f>
      </c>
      <c r="L174" s="38">
        <v>0</v>
      </c>
      <c s="32">
        <f>ROUND(ROUND(L174,2)*ROUND(G174,3),2)</f>
      </c>
      <c s="36" t="s">
        <v>1432</v>
      </c>
      <c>
        <f>(M174*21)/100</f>
      </c>
      <c t="s">
        <v>27</v>
      </c>
    </row>
    <row r="175" spans="1:5" ht="12.75">
      <c r="A175" s="35" t="s">
        <v>55</v>
      </c>
      <c r="E175" s="39" t="s">
        <v>5</v>
      </c>
    </row>
    <row r="176" spans="1:5" ht="102">
      <c r="A176" s="35" t="s">
        <v>56</v>
      </c>
      <c r="E176" s="40" t="s">
        <v>1552</v>
      </c>
    </row>
    <row r="177" spans="1:5" ht="12.75">
      <c r="A177" t="s">
        <v>57</v>
      </c>
      <c r="E177" s="39" t="s">
        <v>207</v>
      </c>
    </row>
    <row r="178" spans="1:16" ht="12.75">
      <c r="A178" t="s">
        <v>48</v>
      </c>
      <c s="34" t="s">
        <v>326</v>
      </c>
      <c s="34" t="s">
        <v>1553</v>
      </c>
      <c s="35" t="s">
        <v>5</v>
      </c>
      <c s="6" t="s">
        <v>1554</v>
      </c>
      <c s="36" t="s">
        <v>678</v>
      </c>
      <c s="37">
        <v>138.211</v>
      </c>
      <c s="36">
        <v>0</v>
      </c>
      <c s="36">
        <f>ROUND(G178*H178,6)</f>
      </c>
      <c r="L178" s="38">
        <v>0</v>
      </c>
      <c s="32">
        <f>ROUND(ROUND(L178,2)*ROUND(G178,3),2)</f>
      </c>
      <c s="36" t="s">
        <v>1432</v>
      </c>
      <c>
        <f>(M178*21)/100</f>
      </c>
      <c t="s">
        <v>27</v>
      </c>
    </row>
    <row r="179" spans="1:5" ht="12.75">
      <c r="A179" s="35" t="s">
        <v>55</v>
      </c>
      <c r="E179" s="39" t="s">
        <v>5</v>
      </c>
    </row>
    <row r="180" spans="1:5" ht="102">
      <c r="A180" s="35" t="s">
        <v>56</v>
      </c>
      <c r="E180" s="40" t="s">
        <v>1555</v>
      </c>
    </row>
    <row r="181" spans="1:5" ht="12.75">
      <c r="A181" t="s">
        <v>57</v>
      </c>
      <c r="E181" s="39" t="s">
        <v>207</v>
      </c>
    </row>
    <row r="182" spans="1:16" ht="12.75">
      <c r="A182" t="s">
        <v>48</v>
      </c>
      <c s="34" t="s">
        <v>330</v>
      </c>
      <c s="34" t="s">
        <v>1556</v>
      </c>
      <c s="35" t="s">
        <v>5</v>
      </c>
      <c s="6" t="s">
        <v>1557</v>
      </c>
      <c s="36" t="s">
        <v>204</v>
      </c>
      <c s="37">
        <v>16.364</v>
      </c>
      <c s="36">
        <v>0</v>
      </c>
      <c s="36">
        <f>ROUND(G182*H182,6)</f>
      </c>
      <c r="L182" s="38">
        <v>0</v>
      </c>
      <c s="32">
        <f>ROUND(ROUND(L182,2)*ROUND(G182,3),2)</f>
      </c>
      <c s="36" t="s">
        <v>1432</v>
      </c>
      <c>
        <f>(M182*21)/100</f>
      </c>
      <c t="s">
        <v>27</v>
      </c>
    </row>
    <row r="183" spans="1:5" ht="12.75">
      <c r="A183" s="35" t="s">
        <v>55</v>
      </c>
      <c r="E183" s="39" t="s">
        <v>5</v>
      </c>
    </row>
    <row r="184" spans="1:5" ht="178.5">
      <c r="A184" s="35" t="s">
        <v>56</v>
      </c>
      <c r="E184" s="40" t="s">
        <v>1558</v>
      </c>
    </row>
    <row r="185" spans="1:5" ht="12.75">
      <c r="A185" t="s">
        <v>57</v>
      </c>
      <c r="E185" s="39" t="s">
        <v>207</v>
      </c>
    </row>
    <row r="186" spans="1:16" ht="12.75">
      <c r="A186" t="s">
        <v>48</v>
      </c>
      <c s="34" t="s">
        <v>333</v>
      </c>
      <c s="34" t="s">
        <v>1559</v>
      </c>
      <c s="35" t="s">
        <v>5</v>
      </c>
      <c s="6" t="s">
        <v>1560</v>
      </c>
      <c s="36" t="s">
        <v>53</v>
      </c>
      <c s="37">
        <v>0.684</v>
      </c>
      <c s="36">
        <v>0</v>
      </c>
      <c s="36">
        <f>ROUND(G186*H186,6)</f>
      </c>
      <c r="L186" s="38">
        <v>0</v>
      </c>
      <c s="32">
        <f>ROUND(ROUND(L186,2)*ROUND(G186,3),2)</f>
      </c>
      <c s="36" t="s">
        <v>1432</v>
      </c>
      <c>
        <f>(M186*21)/100</f>
      </c>
      <c t="s">
        <v>27</v>
      </c>
    </row>
    <row r="187" spans="1:5" ht="12.75">
      <c r="A187" s="35" t="s">
        <v>55</v>
      </c>
      <c r="E187" s="39" t="s">
        <v>5</v>
      </c>
    </row>
    <row r="188" spans="1:5" ht="229.5">
      <c r="A188" s="35" t="s">
        <v>56</v>
      </c>
      <c r="E188" s="40" t="s">
        <v>1561</v>
      </c>
    </row>
    <row r="189" spans="1:5" ht="12.75">
      <c r="A189" t="s">
        <v>57</v>
      </c>
      <c r="E189" s="39" t="s">
        <v>207</v>
      </c>
    </row>
    <row r="190" spans="1:13" ht="12.75">
      <c r="A190" t="s">
        <v>46</v>
      </c>
      <c r="C190" s="31" t="s">
        <v>77</v>
      </c>
      <c r="E190" s="33" t="s">
        <v>718</v>
      </c>
      <c r="J190" s="32">
        <f>0</f>
      </c>
      <c s="32">
        <f>0</f>
      </c>
      <c s="32">
        <f>0+L191+L195+L199+L203+L207+L211+L215+L219+L223+L227+L231+L235+L239</f>
      </c>
      <c s="32">
        <f>0+M191+M195+M199+M203+M207+M211+M215+M219+M223+M227+M231+M235+M239</f>
      </c>
    </row>
    <row r="191" spans="1:16" ht="12.75">
      <c r="A191" t="s">
        <v>48</v>
      </c>
      <c s="34" t="s">
        <v>336</v>
      </c>
      <c s="34" t="s">
        <v>253</v>
      </c>
      <c s="35" t="s">
        <v>5</v>
      </c>
      <c s="6" t="s">
        <v>254</v>
      </c>
      <c s="36" t="s">
        <v>218</v>
      </c>
      <c s="37">
        <v>130</v>
      </c>
      <c s="36">
        <v>0</v>
      </c>
      <c s="36">
        <f>ROUND(G191*H191,6)</f>
      </c>
      <c r="L191" s="38">
        <v>0</v>
      </c>
      <c s="32">
        <f>ROUND(ROUND(L191,2)*ROUND(G191,3),2)</f>
      </c>
      <c s="36" t="s">
        <v>1432</v>
      </c>
      <c>
        <f>(M191*21)/100</f>
      </c>
      <c t="s">
        <v>27</v>
      </c>
    </row>
    <row r="192" spans="1:5" ht="12.75">
      <c r="A192" s="35" t="s">
        <v>55</v>
      </c>
      <c r="E192" s="39" t="s">
        <v>5</v>
      </c>
    </row>
    <row r="193" spans="1:5" ht="12.75">
      <c r="A193" s="35" t="s">
        <v>56</v>
      </c>
      <c r="E193" s="40" t="s">
        <v>1562</v>
      </c>
    </row>
    <row r="194" spans="1:5" ht="12.75">
      <c r="A194" t="s">
        <v>57</v>
      </c>
      <c r="E194" s="39" t="s">
        <v>207</v>
      </c>
    </row>
    <row r="195" spans="1:16" ht="12.75">
      <c r="A195" t="s">
        <v>48</v>
      </c>
      <c s="34" t="s">
        <v>339</v>
      </c>
      <c s="34" t="s">
        <v>1563</v>
      </c>
      <c s="35" t="s">
        <v>5</v>
      </c>
      <c s="6" t="s">
        <v>1564</v>
      </c>
      <c s="36" t="s">
        <v>678</v>
      </c>
      <c s="37">
        <v>197.285</v>
      </c>
      <c s="36">
        <v>0</v>
      </c>
      <c s="36">
        <f>ROUND(G195*H195,6)</f>
      </c>
      <c r="L195" s="38">
        <v>0</v>
      </c>
      <c s="32">
        <f>ROUND(ROUND(L195,2)*ROUND(G195,3),2)</f>
      </c>
      <c s="36" t="s">
        <v>1432</v>
      </c>
      <c>
        <f>(M195*21)/100</f>
      </c>
      <c t="s">
        <v>27</v>
      </c>
    </row>
    <row r="196" spans="1:5" ht="12.75">
      <c r="A196" s="35" t="s">
        <v>55</v>
      </c>
      <c r="E196" s="39" t="s">
        <v>5</v>
      </c>
    </row>
    <row r="197" spans="1:5" ht="127.5">
      <c r="A197" s="35" t="s">
        <v>56</v>
      </c>
      <c r="E197" s="40" t="s">
        <v>1565</v>
      </c>
    </row>
    <row r="198" spans="1:5" ht="12.75">
      <c r="A198" t="s">
        <v>57</v>
      </c>
      <c r="E198" s="39" t="s">
        <v>207</v>
      </c>
    </row>
    <row r="199" spans="1:16" ht="25.5">
      <c r="A199" t="s">
        <v>48</v>
      </c>
      <c s="34" t="s">
        <v>342</v>
      </c>
      <c s="34" t="s">
        <v>1566</v>
      </c>
      <c s="35" t="s">
        <v>5</v>
      </c>
      <c s="6" t="s">
        <v>1567</v>
      </c>
      <c s="36" t="s">
        <v>678</v>
      </c>
      <c s="37">
        <v>842.065</v>
      </c>
      <c s="36">
        <v>0</v>
      </c>
      <c s="36">
        <f>ROUND(G199*H199,6)</f>
      </c>
      <c r="L199" s="38">
        <v>0</v>
      </c>
      <c s="32">
        <f>ROUND(ROUND(L199,2)*ROUND(G199,3),2)</f>
      </c>
      <c s="36" t="s">
        <v>1432</v>
      </c>
      <c>
        <f>(M199*21)/100</f>
      </c>
      <c t="s">
        <v>27</v>
      </c>
    </row>
    <row r="200" spans="1:5" ht="12.75">
      <c r="A200" s="35" t="s">
        <v>55</v>
      </c>
      <c r="E200" s="39" t="s">
        <v>5</v>
      </c>
    </row>
    <row r="201" spans="1:5" ht="318.75">
      <c r="A201" s="35" t="s">
        <v>56</v>
      </c>
      <c r="E201" s="40" t="s">
        <v>1568</v>
      </c>
    </row>
    <row r="202" spans="1:5" ht="12.75">
      <c r="A202" t="s">
        <v>57</v>
      </c>
      <c r="E202" s="39" t="s">
        <v>207</v>
      </c>
    </row>
    <row r="203" spans="1:16" ht="12.75">
      <c r="A203" t="s">
        <v>48</v>
      </c>
      <c s="34" t="s">
        <v>346</v>
      </c>
      <c s="34" t="s">
        <v>1569</v>
      </c>
      <c s="35" t="s">
        <v>5</v>
      </c>
      <c s="6" t="s">
        <v>1570</v>
      </c>
      <c s="36" t="s">
        <v>678</v>
      </c>
      <c s="37">
        <v>451.84</v>
      </c>
      <c s="36">
        <v>0</v>
      </c>
      <c s="36">
        <f>ROUND(G203*H203,6)</f>
      </c>
      <c r="L203" s="38">
        <v>0</v>
      </c>
      <c s="32">
        <f>ROUND(ROUND(L203,2)*ROUND(G203,3),2)</f>
      </c>
      <c s="36" t="s">
        <v>1432</v>
      </c>
      <c>
        <f>(M203*21)/100</f>
      </c>
      <c t="s">
        <v>27</v>
      </c>
    </row>
    <row r="204" spans="1:5" ht="12.75">
      <c r="A204" s="35" t="s">
        <v>55</v>
      </c>
      <c r="E204" s="39" t="s">
        <v>5</v>
      </c>
    </row>
    <row r="205" spans="1:5" ht="153">
      <c r="A205" s="35" t="s">
        <v>56</v>
      </c>
      <c r="E205" s="40" t="s">
        <v>1571</v>
      </c>
    </row>
    <row r="206" spans="1:5" ht="12.75">
      <c r="A206" t="s">
        <v>57</v>
      </c>
      <c r="E206" s="39" t="s">
        <v>207</v>
      </c>
    </row>
    <row r="207" spans="1:16" ht="12.75">
      <c r="A207" t="s">
        <v>48</v>
      </c>
      <c s="34" t="s">
        <v>350</v>
      </c>
      <c s="34" t="s">
        <v>1572</v>
      </c>
      <c s="35" t="s">
        <v>5</v>
      </c>
      <c s="6" t="s">
        <v>1573</v>
      </c>
      <c s="36" t="s">
        <v>678</v>
      </c>
      <c s="37">
        <v>544.77</v>
      </c>
      <c s="36">
        <v>0</v>
      </c>
      <c s="36">
        <f>ROUND(G207*H207,6)</f>
      </c>
      <c r="L207" s="38">
        <v>0</v>
      </c>
      <c s="32">
        <f>ROUND(ROUND(L207,2)*ROUND(G207,3),2)</f>
      </c>
      <c s="36" t="s">
        <v>1432</v>
      </c>
      <c>
        <f>(M207*21)/100</f>
      </c>
      <c t="s">
        <v>27</v>
      </c>
    </row>
    <row r="208" spans="1:5" ht="12.75">
      <c r="A208" s="35" t="s">
        <v>55</v>
      </c>
      <c r="E208" s="39" t="s">
        <v>5</v>
      </c>
    </row>
    <row r="209" spans="1:5" ht="318.75">
      <c r="A209" s="35" t="s">
        <v>56</v>
      </c>
      <c r="E209" s="40" t="s">
        <v>1574</v>
      </c>
    </row>
    <row r="210" spans="1:5" ht="12.75">
      <c r="A210" t="s">
        <v>57</v>
      </c>
      <c r="E210" s="39" t="s">
        <v>207</v>
      </c>
    </row>
    <row r="211" spans="1:16" ht="12.75">
      <c r="A211" t="s">
        <v>48</v>
      </c>
      <c s="34" t="s">
        <v>353</v>
      </c>
      <c s="34" t="s">
        <v>1575</v>
      </c>
      <c s="35" t="s">
        <v>1576</v>
      </c>
      <c s="6" t="s">
        <v>1577</v>
      </c>
      <c s="36" t="s">
        <v>678</v>
      </c>
      <c s="37">
        <v>544.77</v>
      </c>
      <c s="36">
        <v>0</v>
      </c>
      <c s="36">
        <f>ROUND(G211*H211,6)</f>
      </c>
      <c r="L211" s="38">
        <v>0</v>
      </c>
      <c s="32">
        <f>ROUND(ROUND(L211,2)*ROUND(G211,3),2)</f>
      </c>
      <c s="36" t="s">
        <v>1432</v>
      </c>
      <c>
        <f>(M211*21)/100</f>
      </c>
      <c t="s">
        <v>27</v>
      </c>
    </row>
    <row r="212" spans="1:5" ht="12.75">
      <c r="A212" s="35" t="s">
        <v>55</v>
      </c>
      <c r="E212" s="39" t="s">
        <v>5</v>
      </c>
    </row>
    <row r="213" spans="1:5" ht="318.75">
      <c r="A213" s="35" t="s">
        <v>56</v>
      </c>
      <c r="E213" s="40" t="s">
        <v>1578</v>
      </c>
    </row>
    <row r="214" spans="1:5" ht="12.75">
      <c r="A214" t="s">
        <v>57</v>
      </c>
      <c r="E214" s="39" t="s">
        <v>207</v>
      </c>
    </row>
    <row r="215" spans="1:16" ht="12.75">
      <c r="A215" t="s">
        <v>48</v>
      </c>
      <c s="34" t="s">
        <v>354</v>
      </c>
      <c s="34" t="s">
        <v>1575</v>
      </c>
      <c s="35" t="s">
        <v>1579</v>
      </c>
      <c s="6" t="s">
        <v>1577</v>
      </c>
      <c s="36" t="s">
        <v>678</v>
      </c>
      <c s="37">
        <v>496.74</v>
      </c>
      <c s="36">
        <v>0</v>
      </c>
      <c s="36">
        <f>ROUND(G215*H215,6)</f>
      </c>
      <c r="L215" s="38">
        <v>0</v>
      </c>
      <c s="32">
        <f>ROUND(ROUND(L215,2)*ROUND(G215,3),2)</f>
      </c>
      <c s="36" t="s">
        <v>1432</v>
      </c>
      <c>
        <f>(M215*21)/100</f>
      </c>
      <c t="s">
        <v>27</v>
      </c>
    </row>
    <row r="216" spans="1:5" ht="12.75">
      <c r="A216" s="35" t="s">
        <v>55</v>
      </c>
      <c r="E216" s="39" t="s">
        <v>5</v>
      </c>
    </row>
    <row r="217" spans="1:5" ht="140.25">
      <c r="A217" s="35" t="s">
        <v>56</v>
      </c>
      <c r="E217" s="40" t="s">
        <v>1580</v>
      </c>
    </row>
    <row r="218" spans="1:5" ht="12.75">
      <c r="A218" t="s">
        <v>57</v>
      </c>
      <c r="E218" s="39" t="s">
        <v>207</v>
      </c>
    </row>
    <row r="219" spans="1:16" ht="12.75">
      <c r="A219" t="s">
        <v>48</v>
      </c>
      <c s="34" t="s">
        <v>355</v>
      </c>
      <c s="34" t="s">
        <v>1581</v>
      </c>
      <c s="35" t="s">
        <v>5</v>
      </c>
      <c s="6" t="s">
        <v>1582</v>
      </c>
      <c s="36" t="s">
        <v>213</v>
      </c>
      <c s="37">
        <v>3</v>
      </c>
      <c s="36">
        <v>0</v>
      </c>
      <c s="36">
        <f>ROUND(G219*H219,6)</f>
      </c>
      <c r="L219" s="38">
        <v>0</v>
      </c>
      <c s="32">
        <f>ROUND(ROUND(L219,2)*ROUND(G219,3),2)</f>
      </c>
      <c s="36" t="s">
        <v>1432</v>
      </c>
      <c>
        <f>(M219*21)/100</f>
      </c>
      <c t="s">
        <v>27</v>
      </c>
    </row>
    <row r="220" spans="1:5" ht="12.75">
      <c r="A220" s="35" t="s">
        <v>55</v>
      </c>
      <c r="E220" s="39" t="s">
        <v>5</v>
      </c>
    </row>
    <row r="221" spans="1:5" ht="25.5">
      <c r="A221" s="35" t="s">
        <v>56</v>
      </c>
      <c r="E221" s="40" t="s">
        <v>1583</v>
      </c>
    </row>
    <row r="222" spans="1:5" ht="12.75">
      <c r="A222" t="s">
        <v>57</v>
      </c>
      <c r="E222" s="39" t="s">
        <v>207</v>
      </c>
    </row>
    <row r="223" spans="1:16" ht="12.75">
      <c r="A223" t="s">
        <v>48</v>
      </c>
      <c s="34" t="s">
        <v>356</v>
      </c>
      <c s="34" t="s">
        <v>1584</v>
      </c>
      <c s="35" t="s">
        <v>5</v>
      </c>
      <c s="6" t="s">
        <v>1585</v>
      </c>
      <c s="36" t="s">
        <v>678</v>
      </c>
      <c s="37">
        <v>65</v>
      </c>
      <c s="36">
        <v>0</v>
      </c>
      <c s="36">
        <f>ROUND(G223*H223,6)</f>
      </c>
      <c r="L223" s="38">
        <v>0</v>
      </c>
      <c s="32">
        <f>ROUND(ROUND(L223,2)*ROUND(G223,3),2)</f>
      </c>
      <c s="36" t="s">
        <v>1432</v>
      </c>
      <c>
        <f>(M223*21)/100</f>
      </c>
      <c t="s">
        <v>27</v>
      </c>
    </row>
    <row r="224" spans="1:5" ht="12.75">
      <c r="A224" s="35" t="s">
        <v>55</v>
      </c>
      <c r="E224" s="39" t="s">
        <v>5</v>
      </c>
    </row>
    <row r="225" spans="1:5" ht="25.5">
      <c r="A225" s="35" t="s">
        <v>56</v>
      </c>
      <c r="E225" s="40" t="s">
        <v>1586</v>
      </c>
    </row>
    <row r="226" spans="1:5" ht="12.75">
      <c r="A226" t="s">
        <v>57</v>
      </c>
      <c r="E226" s="39" t="s">
        <v>207</v>
      </c>
    </row>
    <row r="227" spans="1:16" ht="12.75">
      <c r="A227" t="s">
        <v>48</v>
      </c>
      <c s="34" t="s">
        <v>445</v>
      </c>
      <c s="34" t="s">
        <v>1587</v>
      </c>
      <c s="35" t="s">
        <v>5</v>
      </c>
      <c s="6" t="s">
        <v>1588</v>
      </c>
      <c s="36" t="s">
        <v>678</v>
      </c>
      <c s="37">
        <v>470.484</v>
      </c>
      <c s="36">
        <v>0</v>
      </c>
      <c s="36">
        <f>ROUND(G227*H227,6)</f>
      </c>
      <c r="L227" s="38">
        <v>0</v>
      </c>
      <c s="32">
        <f>ROUND(ROUND(L227,2)*ROUND(G227,3),2)</f>
      </c>
      <c s="36" t="s">
        <v>1432</v>
      </c>
      <c>
        <f>(M227*21)/100</f>
      </c>
      <c t="s">
        <v>27</v>
      </c>
    </row>
    <row r="228" spans="1:5" ht="12.75">
      <c r="A228" s="35" t="s">
        <v>55</v>
      </c>
      <c r="E228" s="39" t="s">
        <v>5</v>
      </c>
    </row>
    <row r="229" spans="1:5" ht="127.5">
      <c r="A229" s="35" t="s">
        <v>56</v>
      </c>
      <c r="E229" s="40" t="s">
        <v>1589</v>
      </c>
    </row>
    <row r="230" spans="1:5" ht="12.75">
      <c r="A230" t="s">
        <v>57</v>
      </c>
      <c r="E230" s="39" t="s">
        <v>207</v>
      </c>
    </row>
    <row r="231" spans="1:16" ht="12.75">
      <c r="A231" t="s">
        <v>48</v>
      </c>
      <c s="34" t="s">
        <v>448</v>
      </c>
      <c s="34" t="s">
        <v>1590</v>
      </c>
      <c s="35" t="s">
        <v>5</v>
      </c>
      <c s="6" t="s">
        <v>1591</v>
      </c>
      <c s="36" t="s">
        <v>678</v>
      </c>
      <c s="37">
        <v>925.787</v>
      </c>
      <c s="36">
        <v>0</v>
      </c>
      <c s="36">
        <f>ROUND(G231*H231,6)</f>
      </c>
      <c r="L231" s="38">
        <v>0</v>
      </c>
      <c s="32">
        <f>ROUND(ROUND(L231,2)*ROUND(G231,3),2)</f>
      </c>
      <c s="36" t="s">
        <v>1432</v>
      </c>
      <c>
        <f>(M231*21)/100</f>
      </c>
      <c t="s">
        <v>27</v>
      </c>
    </row>
    <row r="232" spans="1:5" ht="12.75">
      <c r="A232" s="35" t="s">
        <v>55</v>
      </c>
      <c r="E232" s="39" t="s">
        <v>5</v>
      </c>
    </row>
    <row r="233" spans="1:5" ht="178.5">
      <c r="A233" s="35" t="s">
        <v>56</v>
      </c>
      <c r="E233" s="40" t="s">
        <v>1592</v>
      </c>
    </row>
    <row r="234" spans="1:5" ht="12.75">
      <c r="A234" t="s">
        <v>57</v>
      </c>
      <c r="E234" s="39" t="s">
        <v>207</v>
      </c>
    </row>
    <row r="235" spans="1:16" ht="12.75">
      <c r="A235" t="s">
        <v>48</v>
      </c>
      <c s="34" t="s">
        <v>451</v>
      </c>
      <c s="34" t="s">
        <v>1593</v>
      </c>
      <c s="35" t="s">
        <v>5</v>
      </c>
      <c s="6" t="s">
        <v>1594</v>
      </c>
      <c s="36" t="s">
        <v>678</v>
      </c>
      <c s="37">
        <v>51.68</v>
      </c>
      <c s="36">
        <v>0</v>
      </c>
      <c s="36">
        <f>ROUND(G235*H235,6)</f>
      </c>
      <c r="L235" s="38">
        <v>0</v>
      </c>
      <c s="32">
        <f>ROUND(ROUND(L235,2)*ROUND(G235,3),2)</f>
      </c>
      <c s="36" t="s">
        <v>1432</v>
      </c>
      <c>
        <f>(M235*21)/100</f>
      </c>
      <c t="s">
        <v>27</v>
      </c>
    </row>
    <row r="236" spans="1:5" ht="12.75">
      <c r="A236" s="35" t="s">
        <v>55</v>
      </c>
      <c r="E236" s="39" t="s">
        <v>5</v>
      </c>
    </row>
    <row r="237" spans="1:5" ht="76.5">
      <c r="A237" s="35" t="s">
        <v>56</v>
      </c>
      <c r="E237" s="40" t="s">
        <v>1595</v>
      </c>
    </row>
    <row r="238" spans="1:5" ht="38.25">
      <c r="A238" t="s">
        <v>57</v>
      </c>
      <c r="E238" s="39" t="s">
        <v>1596</v>
      </c>
    </row>
    <row r="239" spans="1:16" ht="12.75">
      <c r="A239" t="s">
        <v>48</v>
      </c>
      <c s="34" t="s">
        <v>454</v>
      </c>
      <c s="34" t="s">
        <v>1597</v>
      </c>
      <c s="35" t="s">
        <v>5</v>
      </c>
      <c s="6" t="s">
        <v>1598</v>
      </c>
      <c s="36" t="s">
        <v>678</v>
      </c>
      <c s="37">
        <v>461.197</v>
      </c>
      <c s="36">
        <v>0</v>
      </c>
      <c s="36">
        <f>ROUND(G239*H239,6)</f>
      </c>
      <c r="L239" s="38">
        <v>0</v>
      </c>
      <c s="32">
        <f>ROUND(ROUND(L239,2)*ROUND(G239,3),2)</f>
      </c>
      <c s="36" t="s">
        <v>1432</v>
      </c>
      <c>
        <f>(M239*21)/100</f>
      </c>
      <c t="s">
        <v>27</v>
      </c>
    </row>
    <row r="240" spans="1:5" ht="12.75">
      <c r="A240" s="35" t="s">
        <v>55</v>
      </c>
      <c r="E240" s="39" t="s">
        <v>5</v>
      </c>
    </row>
    <row r="241" spans="1:5" ht="63.75">
      <c r="A241" s="35" t="s">
        <v>56</v>
      </c>
      <c r="E241" s="40" t="s">
        <v>1599</v>
      </c>
    </row>
    <row r="242" spans="1:5" ht="12.75">
      <c r="A242" t="s">
        <v>57</v>
      </c>
      <c r="E242" s="39" t="s">
        <v>207</v>
      </c>
    </row>
    <row r="243" spans="1:13" ht="12.75">
      <c r="A243" t="s">
        <v>46</v>
      </c>
      <c r="C243" s="31" t="s">
        <v>81</v>
      </c>
      <c r="E243" s="33" t="s">
        <v>1031</v>
      </c>
      <c r="J243" s="32">
        <f>0</f>
      </c>
      <c s="32">
        <f>0</f>
      </c>
      <c s="32">
        <f>0+L244+L248+L252+L256+L260+L264</f>
      </c>
      <c s="32">
        <f>0+M244+M248+M252+M256+M260+M264</f>
      </c>
    </row>
    <row r="244" spans="1:16" ht="12.75">
      <c r="A244" t="s">
        <v>48</v>
      </c>
      <c s="34" t="s">
        <v>457</v>
      </c>
      <c s="34" t="s">
        <v>1600</v>
      </c>
      <c s="35" t="s">
        <v>5</v>
      </c>
      <c s="6" t="s">
        <v>1601</v>
      </c>
      <c s="36" t="s">
        <v>218</v>
      </c>
      <c s="37">
        <v>10.8</v>
      </c>
      <c s="36">
        <v>0</v>
      </c>
      <c s="36">
        <f>ROUND(G244*H244,6)</f>
      </c>
      <c r="L244" s="38">
        <v>0</v>
      </c>
      <c s="32">
        <f>ROUND(ROUND(L244,2)*ROUND(G244,3),2)</f>
      </c>
      <c s="36" t="s">
        <v>1432</v>
      </c>
      <c>
        <f>(M244*21)/100</f>
      </c>
      <c t="s">
        <v>27</v>
      </c>
    </row>
    <row r="245" spans="1:5" ht="12.75">
      <c r="A245" s="35" t="s">
        <v>55</v>
      </c>
      <c r="E245" s="39" t="s">
        <v>5</v>
      </c>
    </row>
    <row r="246" spans="1:5" ht="12.75">
      <c r="A246" s="35" t="s">
        <v>56</v>
      </c>
      <c r="E246" s="40" t="s">
        <v>1602</v>
      </c>
    </row>
    <row r="247" spans="1:5" ht="12.75">
      <c r="A247" t="s">
        <v>57</v>
      </c>
      <c r="E247" s="39" t="s">
        <v>207</v>
      </c>
    </row>
    <row r="248" spans="1:16" ht="12.75">
      <c r="A248" t="s">
        <v>48</v>
      </c>
      <c s="34" t="s">
        <v>460</v>
      </c>
      <c s="34" t="s">
        <v>1603</v>
      </c>
      <c s="35" t="s">
        <v>5</v>
      </c>
      <c s="6" t="s">
        <v>1604</v>
      </c>
      <c s="36" t="s">
        <v>218</v>
      </c>
      <c s="37">
        <v>3.25</v>
      </c>
      <c s="36">
        <v>0</v>
      </c>
      <c s="36">
        <f>ROUND(G248*H248,6)</f>
      </c>
      <c r="L248" s="38">
        <v>0</v>
      </c>
      <c s="32">
        <f>ROUND(ROUND(L248,2)*ROUND(G248,3),2)</f>
      </c>
      <c s="36" t="s">
        <v>1432</v>
      </c>
      <c>
        <f>(M248*21)/100</f>
      </c>
      <c t="s">
        <v>27</v>
      </c>
    </row>
    <row r="249" spans="1:5" ht="12.75">
      <c r="A249" s="35" t="s">
        <v>55</v>
      </c>
      <c r="E249" s="39" t="s">
        <v>5</v>
      </c>
    </row>
    <row r="250" spans="1:5" ht="51">
      <c r="A250" s="35" t="s">
        <v>56</v>
      </c>
      <c r="E250" s="40" t="s">
        <v>1605</v>
      </c>
    </row>
    <row r="251" spans="1:5" ht="12.75">
      <c r="A251" t="s">
        <v>57</v>
      </c>
      <c r="E251" s="39" t="s">
        <v>207</v>
      </c>
    </row>
    <row r="252" spans="1:16" ht="12.75">
      <c r="A252" t="s">
        <v>48</v>
      </c>
      <c s="34" t="s">
        <v>464</v>
      </c>
      <c s="34" t="s">
        <v>1606</v>
      </c>
      <c s="35" t="s">
        <v>5</v>
      </c>
      <c s="6" t="s">
        <v>1607</v>
      </c>
      <c s="36" t="s">
        <v>218</v>
      </c>
      <c s="37">
        <v>3.25</v>
      </c>
      <c s="36">
        <v>0</v>
      </c>
      <c s="36">
        <f>ROUND(G252*H252,6)</f>
      </c>
      <c r="L252" s="38">
        <v>0</v>
      </c>
      <c s="32">
        <f>ROUND(ROUND(L252,2)*ROUND(G252,3),2)</f>
      </c>
      <c s="36" t="s">
        <v>1432</v>
      </c>
      <c>
        <f>(M252*21)/100</f>
      </c>
      <c t="s">
        <v>27</v>
      </c>
    </row>
    <row r="253" spans="1:5" ht="12.75">
      <c r="A253" s="35" t="s">
        <v>55</v>
      </c>
      <c r="E253" s="39" t="s">
        <v>5</v>
      </c>
    </row>
    <row r="254" spans="1:5" ht="51">
      <c r="A254" s="35" t="s">
        <v>56</v>
      </c>
      <c r="E254" s="40" t="s">
        <v>1608</v>
      </c>
    </row>
    <row r="255" spans="1:5" ht="12.75">
      <c r="A255" t="s">
        <v>57</v>
      </c>
      <c r="E255" s="39" t="s">
        <v>207</v>
      </c>
    </row>
    <row r="256" spans="1:16" ht="12.75">
      <c r="A256" t="s">
        <v>48</v>
      </c>
      <c s="34" t="s">
        <v>465</v>
      </c>
      <c s="34" t="s">
        <v>1609</v>
      </c>
      <c s="35" t="s">
        <v>5</v>
      </c>
      <c s="6" t="s">
        <v>1610</v>
      </c>
      <c s="36" t="s">
        <v>213</v>
      </c>
      <c s="37">
        <v>2</v>
      </c>
      <c s="36">
        <v>0</v>
      </c>
      <c s="36">
        <f>ROUND(G256*H256,6)</f>
      </c>
      <c r="L256" s="38">
        <v>0</v>
      </c>
      <c s="32">
        <f>ROUND(ROUND(L256,2)*ROUND(G256,3),2)</f>
      </c>
      <c s="36" t="s">
        <v>1432</v>
      </c>
      <c>
        <f>(M256*21)/100</f>
      </c>
      <c t="s">
        <v>27</v>
      </c>
    </row>
    <row r="257" spans="1:5" ht="12.75">
      <c r="A257" s="35" t="s">
        <v>55</v>
      </c>
      <c r="E257" s="39" t="s">
        <v>5</v>
      </c>
    </row>
    <row r="258" spans="1:5" ht="25.5">
      <c r="A258" s="35" t="s">
        <v>56</v>
      </c>
      <c r="E258" s="40" t="s">
        <v>1611</v>
      </c>
    </row>
    <row r="259" spans="1:5" ht="89.25">
      <c r="A259" t="s">
        <v>57</v>
      </c>
      <c r="E259" s="39" t="s">
        <v>1612</v>
      </c>
    </row>
    <row r="260" spans="1:16" ht="12.75">
      <c r="A260" t="s">
        <v>48</v>
      </c>
      <c s="34" t="s">
        <v>466</v>
      </c>
      <c s="34" t="s">
        <v>1613</v>
      </c>
      <c s="35" t="s">
        <v>5</v>
      </c>
      <c s="6" t="s">
        <v>1614</v>
      </c>
      <c s="36" t="s">
        <v>213</v>
      </c>
      <c s="37">
        <v>7</v>
      </c>
      <c s="36">
        <v>0</v>
      </c>
      <c s="36">
        <f>ROUND(G260*H260,6)</f>
      </c>
      <c r="L260" s="38">
        <v>0</v>
      </c>
      <c s="32">
        <f>ROUND(ROUND(L260,2)*ROUND(G260,3),2)</f>
      </c>
      <c s="36" t="s">
        <v>1432</v>
      </c>
      <c>
        <f>(M260*21)/100</f>
      </c>
      <c t="s">
        <v>27</v>
      </c>
    </row>
    <row r="261" spans="1:5" ht="12.75">
      <c r="A261" s="35" t="s">
        <v>55</v>
      </c>
      <c r="E261" s="39" t="s">
        <v>5</v>
      </c>
    </row>
    <row r="262" spans="1:5" ht="51">
      <c r="A262" s="35" t="s">
        <v>56</v>
      </c>
      <c r="E262" s="40" t="s">
        <v>1615</v>
      </c>
    </row>
    <row r="263" spans="1:5" ht="12.75">
      <c r="A263" t="s">
        <v>57</v>
      </c>
      <c r="E263" s="39" t="s">
        <v>1616</v>
      </c>
    </row>
    <row r="264" spans="1:16" ht="12.75">
      <c r="A264" t="s">
        <v>48</v>
      </c>
      <c s="34" t="s">
        <v>467</v>
      </c>
      <c s="34" t="s">
        <v>1617</v>
      </c>
      <c s="35" t="s">
        <v>5</v>
      </c>
      <c s="6" t="s">
        <v>1618</v>
      </c>
      <c s="36" t="s">
        <v>218</v>
      </c>
      <c s="37">
        <v>87.4</v>
      </c>
      <c s="36">
        <v>0</v>
      </c>
      <c s="36">
        <f>ROUND(G264*H264,6)</f>
      </c>
      <c r="L264" s="38">
        <v>0</v>
      </c>
      <c s="32">
        <f>ROUND(ROUND(L264,2)*ROUND(G264,3),2)</f>
      </c>
      <c s="36" t="s">
        <v>1432</v>
      </c>
      <c>
        <f>(M264*21)/100</f>
      </c>
      <c t="s">
        <v>27</v>
      </c>
    </row>
    <row r="265" spans="1:5" ht="12.75">
      <c r="A265" s="35" t="s">
        <v>55</v>
      </c>
      <c r="E265" s="39" t="s">
        <v>5</v>
      </c>
    </row>
    <row r="266" spans="1:5" ht="25.5">
      <c r="A266" s="35" t="s">
        <v>56</v>
      </c>
      <c r="E266" s="40" t="s">
        <v>1619</v>
      </c>
    </row>
    <row r="267" spans="1:5" ht="12.75">
      <c r="A267" t="s">
        <v>57</v>
      </c>
      <c r="E267" s="39" t="s">
        <v>207</v>
      </c>
    </row>
    <row r="268" spans="1:13" ht="12.75">
      <c r="A268" t="s">
        <v>46</v>
      </c>
      <c r="C268" s="31" t="s">
        <v>85</v>
      </c>
      <c r="E268" s="33" t="s">
        <v>965</v>
      </c>
      <c r="J268" s="32">
        <f>0</f>
      </c>
      <c s="32">
        <f>0</f>
      </c>
      <c s="32">
        <f>0+L269+L273+L277+L281+L285+L289+L293+L297+L301+L305+L309+L313+L317+L321+L325+L329+L333+L337</f>
      </c>
      <c s="32">
        <f>0+M269+M273+M277+M281+M285+M289+M293+M297+M301+M305+M309+M313+M317+M321+M325+M329+M333+M337</f>
      </c>
    </row>
    <row r="269" spans="1:16" ht="12.75">
      <c r="A269" t="s">
        <v>48</v>
      </c>
      <c s="34" t="s">
        <v>468</v>
      </c>
      <c s="34" t="s">
        <v>1620</v>
      </c>
      <c s="35" t="s">
        <v>5</v>
      </c>
      <c s="6" t="s">
        <v>1621</v>
      </c>
      <c s="36" t="s">
        <v>678</v>
      </c>
      <c s="37">
        <v>1.26</v>
      </c>
      <c s="36">
        <v>0</v>
      </c>
      <c s="36">
        <f>ROUND(G269*H269,6)</f>
      </c>
      <c r="L269" s="38">
        <v>0</v>
      </c>
      <c s="32">
        <f>ROUND(ROUND(L269,2)*ROUND(G269,3),2)</f>
      </c>
      <c s="36" t="s">
        <v>1432</v>
      </c>
      <c>
        <f>(M269*21)/100</f>
      </c>
      <c t="s">
        <v>27</v>
      </c>
    </row>
    <row r="270" spans="1:5" ht="12.75">
      <c r="A270" s="35" t="s">
        <v>55</v>
      </c>
      <c r="E270" s="39" t="s">
        <v>5</v>
      </c>
    </row>
    <row r="271" spans="1:5" ht="12.75">
      <c r="A271" s="35" t="s">
        <v>56</v>
      </c>
      <c r="E271" s="40" t="s">
        <v>1622</v>
      </c>
    </row>
    <row r="272" spans="1:5" ht="12.75">
      <c r="A272" t="s">
        <v>57</v>
      </c>
      <c r="E272" s="39" t="s">
        <v>207</v>
      </c>
    </row>
    <row r="273" spans="1:16" ht="12.75">
      <c r="A273" t="s">
        <v>48</v>
      </c>
      <c s="34" t="s">
        <v>558</v>
      </c>
      <c s="34" t="s">
        <v>1623</v>
      </c>
      <c s="35" t="s">
        <v>5</v>
      </c>
      <c s="6" t="s">
        <v>1624</v>
      </c>
      <c s="36" t="s">
        <v>678</v>
      </c>
      <c s="37">
        <v>13.68</v>
      </c>
      <c s="36">
        <v>0</v>
      </c>
      <c s="36">
        <f>ROUND(G273*H273,6)</f>
      </c>
      <c r="L273" s="38">
        <v>0</v>
      </c>
      <c s="32">
        <f>ROUND(ROUND(L273,2)*ROUND(G273,3),2)</f>
      </c>
      <c s="36" t="s">
        <v>1432</v>
      </c>
      <c>
        <f>(M273*21)/100</f>
      </c>
      <c t="s">
        <v>27</v>
      </c>
    </row>
    <row r="274" spans="1:5" ht="12.75">
      <c r="A274" s="35" t="s">
        <v>55</v>
      </c>
      <c r="E274" s="39" t="s">
        <v>5</v>
      </c>
    </row>
    <row r="275" spans="1:5" ht="25.5">
      <c r="A275" s="35" t="s">
        <v>56</v>
      </c>
      <c r="E275" s="40" t="s">
        <v>1625</v>
      </c>
    </row>
    <row r="276" spans="1:5" ht="12.75">
      <c r="A276" t="s">
        <v>57</v>
      </c>
      <c r="E276" s="39" t="s">
        <v>207</v>
      </c>
    </row>
    <row r="277" spans="1:16" ht="25.5">
      <c r="A277" t="s">
        <v>48</v>
      </c>
      <c s="34" t="s">
        <v>561</v>
      </c>
      <c s="34" t="s">
        <v>1626</v>
      </c>
      <c s="35" t="s">
        <v>5</v>
      </c>
      <c s="6" t="s">
        <v>1627</v>
      </c>
      <c s="36" t="s">
        <v>218</v>
      </c>
      <c s="37">
        <v>15.2</v>
      </c>
      <c s="36">
        <v>0</v>
      </c>
      <c s="36">
        <f>ROUND(G277*H277,6)</f>
      </c>
      <c r="L277" s="38">
        <v>0</v>
      </c>
      <c s="32">
        <f>ROUND(ROUND(L277,2)*ROUND(G277,3),2)</f>
      </c>
      <c s="36" t="s">
        <v>1432</v>
      </c>
      <c>
        <f>(M277*21)/100</f>
      </c>
      <c t="s">
        <v>27</v>
      </c>
    </row>
    <row r="278" spans="1:5" ht="12.75">
      <c r="A278" s="35" t="s">
        <v>55</v>
      </c>
      <c r="E278" s="39" t="s">
        <v>5</v>
      </c>
    </row>
    <row r="279" spans="1:5" ht="25.5">
      <c r="A279" s="35" t="s">
        <v>56</v>
      </c>
      <c r="E279" s="40" t="s">
        <v>1628</v>
      </c>
    </row>
    <row r="280" spans="1:5" ht="12.75">
      <c r="A280" t="s">
        <v>57</v>
      </c>
      <c r="E280" s="39" t="s">
        <v>207</v>
      </c>
    </row>
    <row r="281" spans="1:16" ht="25.5">
      <c r="A281" t="s">
        <v>48</v>
      </c>
      <c s="34" t="s">
        <v>564</v>
      </c>
      <c s="34" t="s">
        <v>1629</v>
      </c>
      <c s="35" t="s">
        <v>5</v>
      </c>
      <c s="6" t="s">
        <v>1630</v>
      </c>
      <c s="36" t="s">
        <v>218</v>
      </c>
      <c s="37">
        <v>175.2</v>
      </c>
      <c s="36">
        <v>0</v>
      </c>
      <c s="36">
        <f>ROUND(G281*H281,6)</f>
      </c>
      <c r="L281" s="38">
        <v>0</v>
      </c>
      <c s="32">
        <f>ROUND(ROUND(L281,2)*ROUND(G281,3),2)</f>
      </c>
      <c s="36" t="s">
        <v>1432</v>
      </c>
      <c>
        <f>(M281*21)/100</f>
      </c>
      <c t="s">
        <v>27</v>
      </c>
    </row>
    <row r="282" spans="1:5" ht="12.75">
      <c r="A282" s="35" t="s">
        <v>55</v>
      </c>
      <c r="E282" s="39" t="s">
        <v>5</v>
      </c>
    </row>
    <row r="283" spans="1:5" ht="63.75">
      <c r="A283" s="35" t="s">
        <v>56</v>
      </c>
      <c r="E283" s="40" t="s">
        <v>1631</v>
      </c>
    </row>
    <row r="284" spans="1:5" ht="12.75">
      <c r="A284" t="s">
        <v>57</v>
      </c>
      <c r="E284" s="39" t="s">
        <v>207</v>
      </c>
    </row>
    <row r="285" spans="1:16" ht="12.75">
      <c r="A285" t="s">
        <v>48</v>
      </c>
      <c s="34" t="s">
        <v>567</v>
      </c>
      <c s="34" t="s">
        <v>1632</v>
      </c>
      <c s="35" t="s">
        <v>5</v>
      </c>
      <c s="6" t="s">
        <v>1633</v>
      </c>
      <c s="36" t="s">
        <v>218</v>
      </c>
      <c s="37">
        <v>175.2</v>
      </c>
      <c s="36">
        <v>0</v>
      </c>
      <c s="36">
        <f>ROUND(G285*H285,6)</f>
      </c>
      <c r="L285" s="38">
        <v>0</v>
      </c>
      <c s="32">
        <f>ROUND(ROUND(L285,2)*ROUND(G285,3),2)</f>
      </c>
      <c s="36" t="s">
        <v>1432</v>
      </c>
      <c>
        <f>(M285*21)/100</f>
      </c>
      <c t="s">
        <v>27</v>
      </c>
    </row>
    <row r="286" spans="1:5" ht="12.75">
      <c r="A286" s="35" t="s">
        <v>55</v>
      </c>
      <c r="E286" s="39" t="s">
        <v>5</v>
      </c>
    </row>
    <row r="287" spans="1:5" ht="51">
      <c r="A287" s="35" t="s">
        <v>56</v>
      </c>
      <c r="E287" s="40" t="s">
        <v>1634</v>
      </c>
    </row>
    <row r="288" spans="1:5" ht="12.75">
      <c r="A288" t="s">
        <v>57</v>
      </c>
      <c r="E288" s="39" t="s">
        <v>207</v>
      </c>
    </row>
    <row r="289" spans="1:16" ht="12.75">
      <c r="A289" t="s">
        <v>48</v>
      </c>
      <c s="34" t="s">
        <v>570</v>
      </c>
      <c s="34" t="s">
        <v>1635</v>
      </c>
      <c s="35" t="s">
        <v>5</v>
      </c>
      <c s="6" t="s">
        <v>1636</v>
      </c>
      <c s="36" t="s">
        <v>218</v>
      </c>
      <c s="37">
        <v>38.7</v>
      </c>
      <c s="36">
        <v>0</v>
      </c>
      <c s="36">
        <f>ROUND(G289*H289,6)</f>
      </c>
      <c r="L289" s="38">
        <v>0</v>
      </c>
      <c s="32">
        <f>ROUND(ROUND(L289,2)*ROUND(G289,3),2)</f>
      </c>
      <c s="36" t="s">
        <v>1432</v>
      </c>
      <c>
        <f>(M289*21)/100</f>
      </c>
      <c t="s">
        <v>27</v>
      </c>
    </row>
    <row r="290" spans="1:5" ht="12.75">
      <c r="A290" s="35" t="s">
        <v>55</v>
      </c>
      <c r="E290" s="39" t="s">
        <v>5</v>
      </c>
    </row>
    <row r="291" spans="1:5" ht="25.5">
      <c r="A291" s="35" t="s">
        <v>56</v>
      </c>
      <c r="E291" s="40" t="s">
        <v>1637</v>
      </c>
    </row>
    <row r="292" spans="1:5" ht="12.75">
      <c r="A292" t="s">
        <v>57</v>
      </c>
      <c r="E292" s="39" t="s">
        <v>207</v>
      </c>
    </row>
    <row r="293" spans="1:16" ht="12.75">
      <c r="A293" t="s">
        <v>48</v>
      </c>
      <c s="34" t="s">
        <v>573</v>
      </c>
      <c s="34" t="s">
        <v>1638</v>
      </c>
      <c s="35" t="s">
        <v>5</v>
      </c>
      <c s="6" t="s">
        <v>1639</v>
      </c>
      <c s="36" t="s">
        <v>678</v>
      </c>
      <c s="37">
        <v>10</v>
      </c>
      <c s="36">
        <v>0</v>
      </c>
      <c s="36">
        <f>ROUND(G293*H293,6)</f>
      </c>
      <c r="L293" s="38">
        <v>0</v>
      </c>
      <c s="32">
        <f>ROUND(ROUND(L293,2)*ROUND(G293,3),2)</f>
      </c>
      <c s="36" t="s">
        <v>1432</v>
      </c>
      <c>
        <f>(M293*21)/100</f>
      </c>
      <c t="s">
        <v>27</v>
      </c>
    </row>
    <row r="294" spans="1:5" ht="12.75">
      <c r="A294" s="35" t="s">
        <v>55</v>
      </c>
      <c r="E294" s="39" t="s">
        <v>5</v>
      </c>
    </row>
    <row r="295" spans="1:5" ht="12.75">
      <c r="A295" s="35" t="s">
        <v>56</v>
      </c>
      <c r="E295" s="40" t="s">
        <v>1640</v>
      </c>
    </row>
    <row r="296" spans="1:5" ht="12.75">
      <c r="A296" t="s">
        <v>57</v>
      </c>
      <c r="E296" s="39" t="s">
        <v>207</v>
      </c>
    </row>
    <row r="297" spans="1:16" ht="12.75">
      <c r="A297" t="s">
        <v>48</v>
      </c>
      <c s="34" t="s">
        <v>576</v>
      </c>
      <c s="34" t="s">
        <v>1641</v>
      </c>
      <c s="35" t="s">
        <v>5</v>
      </c>
      <c s="6" t="s">
        <v>1642</v>
      </c>
      <c s="36" t="s">
        <v>1203</v>
      </c>
      <c s="37">
        <v>259.606</v>
      </c>
      <c s="36">
        <v>0</v>
      </c>
      <c s="36">
        <f>ROUND(G297*H297,6)</f>
      </c>
      <c r="L297" s="38">
        <v>0</v>
      </c>
      <c s="32">
        <f>ROUND(ROUND(L297,2)*ROUND(G297,3),2)</f>
      </c>
      <c s="36" t="s">
        <v>1432</v>
      </c>
      <c>
        <f>(M297*21)/100</f>
      </c>
      <c t="s">
        <v>27</v>
      </c>
    </row>
    <row r="298" spans="1:5" ht="12.75">
      <c r="A298" s="35" t="s">
        <v>55</v>
      </c>
      <c r="E298" s="39" t="s">
        <v>5</v>
      </c>
    </row>
    <row r="299" spans="1:5" ht="114.75">
      <c r="A299" s="35" t="s">
        <v>56</v>
      </c>
      <c r="E299" s="40" t="s">
        <v>1643</v>
      </c>
    </row>
    <row r="300" spans="1:5" ht="12.75">
      <c r="A300" t="s">
        <v>57</v>
      </c>
      <c r="E300" s="39" t="s">
        <v>207</v>
      </c>
    </row>
    <row r="301" spans="1:16" ht="12.75">
      <c r="A301" t="s">
        <v>48</v>
      </c>
      <c s="34" t="s">
        <v>580</v>
      </c>
      <c s="34" t="s">
        <v>1644</v>
      </c>
      <c s="35" t="s">
        <v>5</v>
      </c>
      <c s="6" t="s">
        <v>1645</v>
      </c>
      <c s="36" t="s">
        <v>213</v>
      </c>
      <c s="37">
        <v>18</v>
      </c>
      <c s="36">
        <v>0</v>
      </c>
      <c s="36">
        <f>ROUND(G301*H301,6)</f>
      </c>
      <c r="L301" s="38">
        <v>0</v>
      </c>
      <c s="32">
        <f>ROUND(ROUND(L301,2)*ROUND(G301,3),2)</f>
      </c>
      <c s="36" t="s">
        <v>1432</v>
      </c>
      <c>
        <f>(M301*21)/100</f>
      </c>
      <c t="s">
        <v>27</v>
      </c>
    </row>
    <row r="302" spans="1:5" ht="12.75">
      <c r="A302" s="35" t="s">
        <v>55</v>
      </c>
      <c r="E302" s="39" t="s">
        <v>5</v>
      </c>
    </row>
    <row r="303" spans="1:5" ht="51">
      <c r="A303" s="35" t="s">
        <v>56</v>
      </c>
      <c r="E303" s="40" t="s">
        <v>1646</v>
      </c>
    </row>
    <row r="304" spans="1:5" ht="12.75">
      <c r="A304" t="s">
        <v>57</v>
      </c>
      <c r="E304" s="39" t="s">
        <v>207</v>
      </c>
    </row>
    <row r="305" spans="1:16" ht="12.75">
      <c r="A305" t="s">
        <v>48</v>
      </c>
      <c s="34" t="s">
        <v>583</v>
      </c>
      <c s="34" t="s">
        <v>1647</v>
      </c>
      <c s="35" t="s">
        <v>5</v>
      </c>
      <c s="6" t="s">
        <v>1648</v>
      </c>
      <c s="36" t="s">
        <v>678</v>
      </c>
      <c s="37">
        <v>124.831</v>
      </c>
      <c s="36">
        <v>0</v>
      </c>
      <c s="36">
        <f>ROUND(G305*H305,6)</f>
      </c>
      <c r="L305" s="38">
        <v>0</v>
      </c>
      <c s="32">
        <f>ROUND(ROUND(L305,2)*ROUND(G305,3),2)</f>
      </c>
      <c s="36" t="s">
        <v>1432</v>
      </c>
      <c>
        <f>(M305*21)/100</f>
      </c>
      <c t="s">
        <v>27</v>
      </c>
    </row>
    <row r="306" spans="1:5" ht="12.75">
      <c r="A306" s="35" t="s">
        <v>55</v>
      </c>
      <c r="E306" s="39" t="s">
        <v>5</v>
      </c>
    </row>
    <row r="307" spans="1:5" ht="127.5">
      <c r="A307" s="35" t="s">
        <v>56</v>
      </c>
      <c r="E307" s="40" t="s">
        <v>1649</v>
      </c>
    </row>
    <row r="308" spans="1:5" ht="25.5">
      <c r="A308" t="s">
        <v>57</v>
      </c>
      <c r="E308" s="39" t="s">
        <v>1650</v>
      </c>
    </row>
    <row r="309" spans="1:16" ht="12.75">
      <c r="A309" t="s">
        <v>48</v>
      </c>
      <c s="34" t="s">
        <v>586</v>
      </c>
      <c s="34" t="s">
        <v>1651</v>
      </c>
      <c s="35" t="s">
        <v>5</v>
      </c>
      <c s="6" t="s">
        <v>1652</v>
      </c>
      <c s="36" t="s">
        <v>678</v>
      </c>
      <c s="37">
        <v>461.197</v>
      </c>
      <c s="36">
        <v>0</v>
      </c>
      <c s="36">
        <f>ROUND(G309*H309,6)</f>
      </c>
      <c r="L309" s="38">
        <v>0</v>
      </c>
      <c s="32">
        <f>ROUND(ROUND(L309,2)*ROUND(G309,3),2)</f>
      </c>
      <c s="36" t="s">
        <v>1432</v>
      </c>
      <c>
        <f>(M309*21)/100</f>
      </c>
      <c t="s">
        <v>27</v>
      </c>
    </row>
    <row r="310" spans="1:5" ht="12.75">
      <c r="A310" s="35" t="s">
        <v>55</v>
      </c>
      <c r="E310" s="39" t="s">
        <v>5</v>
      </c>
    </row>
    <row r="311" spans="1:5" ht="63.75">
      <c r="A311" s="35" t="s">
        <v>56</v>
      </c>
      <c r="E311" s="40" t="s">
        <v>1653</v>
      </c>
    </row>
    <row r="312" spans="1:5" ht="12.75">
      <c r="A312" t="s">
        <v>57</v>
      </c>
      <c r="E312" s="39" t="s">
        <v>207</v>
      </c>
    </row>
    <row r="313" spans="1:16" ht="12.75">
      <c r="A313" t="s">
        <v>48</v>
      </c>
      <c s="34" t="s">
        <v>589</v>
      </c>
      <c s="34" t="s">
        <v>1654</v>
      </c>
      <c s="35" t="s">
        <v>5</v>
      </c>
      <c s="6" t="s">
        <v>1655</v>
      </c>
      <c s="36" t="s">
        <v>678</v>
      </c>
      <c s="37">
        <v>394.888</v>
      </c>
      <c s="36">
        <v>0</v>
      </c>
      <c s="36">
        <f>ROUND(G313*H313,6)</f>
      </c>
      <c r="L313" s="38">
        <v>0</v>
      </c>
      <c s="32">
        <f>ROUND(ROUND(L313,2)*ROUND(G313,3),2)</f>
      </c>
      <c s="36" t="s">
        <v>1432</v>
      </c>
      <c>
        <f>(M313*21)/100</f>
      </c>
      <c t="s">
        <v>27</v>
      </c>
    </row>
    <row r="314" spans="1:5" ht="12.75">
      <c r="A314" s="35" t="s">
        <v>55</v>
      </c>
      <c r="E314" s="39" t="s">
        <v>5</v>
      </c>
    </row>
    <row r="315" spans="1:5" ht="102">
      <c r="A315" s="35" t="s">
        <v>56</v>
      </c>
      <c r="E315" s="40" t="s">
        <v>1656</v>
      </c>
    </row>
    <row r="316" spans="1:5" ht="12.75">
      <c r="A316" t="s">
        <v>57</v>
      </c>
      <c r="E316" s="39" t="s">
        <v>207</v>
      </c>
    </row>
    <row r="317" spans="1:16" ht="12.75">
      <c r="A317" t="s">
        <v>48</v>
      </c>
      <c s="34" t="s">
        <v>592</v>
      </c>
      <c s="34" t="s">
        <v>1657</v>
      </c>
      <c s="35" t="s">
        <v>5</v>
      </c>
      <c s="6" t="s">
        <v>1658</v>
      </c>
      <c s="36" t="s">
        <v>204</v>
      </c>
      <c s="37">
        <v>6.9</v>
      </c>
      <c s="36">
        <v>0</v>
      </c>
      <c s="36">
        <f>ROUND(G317*H317,6)</f>
      </c>
      <c r="L317" s="38">
        <v>0</v>
      </c>
      <c s="32">
        <f>ROUND(ROUND(L317,2)*ROUND(G317,3),2)</f>
      </c>
      <c s="36" t="s">
        <v>1432</v>
      </c>
      <c>
        <f>(M317*21)/100</f>
      </c>
      <c t="s">
        <v>27</v>
      </c>
    </row>
    <row r="318" spans="1:5" ht="12.75">
      <c r="A318" s="35" t="s">
        <v>55</v>
      </c>
      <c r="E318" s="39" t="s">
        <v>5</v>
      </c>
    </row>
    <row r="319" spans="1:5" ht="25.5">
      <c r="A319" s="35" t="s">
        <v>56</v>
      </c>
      <c r="E319" s="40" t="s">
        <v>1659</v>
      </c>
    </row>
    <row r="320" spans="1:5" ht="12.75">
      <c r="A320" t="s">
        <v>57</v>
      </c>
      <c r="E320" s="39" t="s">
        <v>207</v>
      </c>
    </row>
    <row r="321" spans="1:16" ht="12.75">
      <c r="A321" t="s">
        <v>48</v>
      </c>
      <c s="34" t="s">
        <v>700</v>
      </c>
      <c s="34" t="s">
        <v>1660</v>
      </c>
      <c s="35" t="s">
        <v>5</v>
      </c>
      <c s="6" t="s">
        <v>1661</v>
      </c>
      <c s="36" t="s">
        <v>204</v>
      </c>
      <c s="37">
        <v>303</v>
      </c>
      <c s="36">
        <v>0</v>
      </c>
      <c s="36">
        <f>ROUND(G321*H321,6)</f>
      </c>
      <c r="L321" s="38">
        <v>0</v>
      </c>
      <c s="32">
        <f>ROUND(ROUND(L321,2)*ROUND(G321,3),2)</f>
      </c>
      <c s="36" t="s">
        <v>1432</v>
      </c>
      <c>
        <f>(M321*21)/100</f>
      </c>
      <c t="s">
        <v>27</v>
      </c>
    </row>
    <row r="322" spans="1:5" ht="12.75">
      <c r="A322" s="35" t="s">
        <v>55</v>
      </c>
      <c r="E322" s="39" t="s">
        <v>5</v>
      </c>
    </row>
    <row r="323" spans="1:5" ht="25.5">
      <c r="A323" s="35" t="s">
        <v>56</v>
      </c>
      <c r="E323" s="40" t="s">
        <v>1662</v>
      </c>
    </row>
    <row r="324" spans="1:5" ht="12.75">
      <c r="A324" t="s">
        <v>57</v>
      </c>
      <c r="E324" s="39" t="s">
        <v>207</v>
      </c>
    </row>
    <row r="325" spans="1:16" ht="12.75">
      <c r="A325" t="s">
        <v>48</v>
      </c>
      <c s="34" t="s">
        <v>703</v>
      </c>
      <c s="34" t="s">
        <v>1663</v>
      </c>
      <c s="35" t="s">
        <v>5</v>
      </c>
      <c s="6" t="s">
        <v>1664</v>
      </c>
      <c s="36" t="s">
        <v>53</v>
      </c>
      <c s="37">
        <v>1.03</v>
      </c>
      <c s="36">
        <v>0</v>
      </c>
      <c s="36">
        <f>ROUND(G325*H325,6)</f>
      </c>
      <c r="L325" s="38">
        <v>0</v>
      </c>
      <c s="32">
        <f>ROUND(ROUND(L325,2)*ROUND(G325,3),2)</f>
      </c>
      <c s="36" t="s">
        <v>1432</v>
      </c>
      <c>
        <f>(M325*21)/100</f>
      </c>
      <c t="s">
        <v>27</v>
      </c>
    </row>
    <row r="326" spans="1:5" ht="12.75">
      <c r="A326" s="35" t="s">
        <v>55</v>
      </c>
      <c r="E326" s="39" t="s">
        <v>5</v>
      </c>
    </row>
    <row r="327" spans="1:5" ht="51">
      <c r="A327" s="35" t="s">
        <v>56</v>
      </c>
      <c r="E327" s="40" t="s">
        <v>1665</v>
      </c>
    </row>
    <row r="328" spans="1:5" ht="12.75">
      <c r="A328" t="s">
        <v>57</v>
      </c>
      <c r="E328" s="39" t="s">
        <v>207</v>
      </c>
    </row>
    <row r="329" spans="1:16" ht="12.75">
      <c r="A329" t="s">
        <v>48</v>
      </c>
      <c s="34" t="s">
        <v>595</v>
      </c>
      <c s="34" t="s">
        <v>1666</v>
      </c>
      <c s="35" t="s">
        <v>5</v>
      </c>
      <c s="6" t="s">
        <v>1667</v>
      </c>
      <c s="36" t="s">
        <v>204</v>
      </c>
      <c s="37">
        <v>3.499</v>
      </c>
      <c s="36">
        <v>0</v>
      </c>
      <c s="36">
        <f>ROUND(G329*H329,6)</f>
      </c>
      <c r="L329" s="38">
        <v>0</v>
      </c>
      <c s="32">
        <f>ROUND(ROUND(L329,2)*ROUND(G329,3),2)</f>
      </c>
      <c s="36" t="s">
        <v>1432</v>
      </c>
      <c>
        <f>(M329*21)/100</f>
      </c>
      <c t="s">
        <v>27</v>
      </c>
    </row>
    <row r="330" spans="1:5" ht="12.75">
      <c r="A330" s="35" t="s">
        <v>55</v>
      </c>
      <c r="E330" s="39" t="s">
        <v>5</v>
      </c>
    </row>
    <row r="331" spans="1:5" ht="89.25">
      <c r="A331" s="35" t="s">
        <v>56</v>
      </c>
      <c r="E331" s="40" t="s">
        <v>1668</v>
      </c>
    </row>
    <row r="332" spans="1:5" ht="12.75">
      <c r="A332" t="s">
        <v>57</v>
      </c>
      <c r="E332" s="39" t="s">
        <v>207</v>
      </c>
    </row>
    <row r="333" spans="1:16" ht="12.75">
      <c r="A333" t="s">
        <v>48</v>
      </c>
      <c s="34" t="s">
        <v>598</v>
      </c>
      <c s="34" t="s">
        <v>1669</v>
      </c>
      <c s="35" t="s">
        <v>5</v>
      </c>
      <c s="6" t="s">
        <v>1670</v>
      </c>
      <c s="36" t="s">
        <v>678</v>
      </c>
      <c s="37">
        <v>461.197</v>
      </c>
      <c s="36">
        <v>0</v>
      </c>
      <c s="36">
        <f>ROUND(G333*H333,6)</f>
      </c>
      <c r="L333" s="38">
        <v>0</v>
      </c>
      <c s="32">
        <f>ROUND(ROUND(L333,2)*ROUND(G333,3),2)</f>
      </c>
      <c s="36" t="s">
        <v>1432</v>
      </c>
      <c>
        <f>(M333*21)/100</f>
      </c>
      <c t="s">
        <v>27</v>
      </c>
    </row>
    <row r="334" spans="1:5" ht="12.75">
      <c r="A334" s="35" t="s">
        <v>55</v>
      </c>
      <c r="E334" s="39" t="s">
        <v>5</v>
      </c>
    </row>
    <row r="335" spans="1:5" ht="63.75">
      <c r="A335" s="35" t="s">
        <v>56</v>
      </c>
      <c r="E335" s="40" t="s">
        <v>1671</v>
      </c>
    </row>
    <row r="336" spans="1:5" ht="12.75">
      <c r="A336" t="s">
        <v>57</v>
      </c>
      <c r="E336" s="39" t="s">
        <v>1672</v>
      </c>
    </row>
    <row r="337" spans="1:16" ht="12.75">
      <c r="A337" t="s">
        <v>48</v>
      </c>
      <c s="34" t="s">
        <v>601</v>
      </c>
      <c s="34" t="s">
        <v>1673</v>
      </c>
      <c s="35" t="s">
        <v>5</v>
      </c>
      <c s="6" t="s">
        <v>1674</v>
      </c>
      <c s="36" t="s">
        <v>678</v>
      </c>
      <c s="37">
        <v>668.051</v>
      </c>
      <c s="36">
        <v>0</v>
      </c>
      <c s="36">
        <f>ROUND(G337*H337,6)</f>
      </c>
      <c r="L337" s="38">
        <v>0</v>
      </c>
      <c s="32">
        <f>ROUND(ROUND(L337,2)*ROUND(G337,3),2)</f>
      </c>
      <c s="36" t="s">
        <v>1432</v>
      </c>
      <c>
        <f>(M337*21)/100</f>
      </c>
      <c t="s">
        <v>27</v>
      </c>
    </row>
    <row r="338" spans="1:5" ht="12.75">
      <c r="A338" s="35" t="s">
        <v>55</v>
      </c>
      <c r="E338" s="39" t="s">
        <v>5</v>
      </c>
    </row>
    <row r="339" spans="1:5" ht="165.75">
      <c r="A339" s="35" t="s">
        <v>56</v>
      </c>
      <c r="E339" s="40" t="s">
        <v>1675</v>
      </c>
    </row>
    <row r="340" spans="1:5" ht="12.75">
      <c r="A340" t="s">
        <v>57</v>
      </c>
      <c r="E340" s="39" t="s">
        <v>1672</v>
      </c>
    </row>
    <row r="341" spans="1:13" ht="12.75">
      <c r="A341" t="s">
        <v>46</v>
      </c>
      <c r="C341" s="31" t="s">
        <v>47</v>
      </c>
      <c r="E341" s="33" t="s">
        <v>17</v>
      </c>
      <c r="J341" s="32">
        <f>0</f>
      </c>
      <c s="32">
        <f>0</f>
      </c>
      <c s="32">
        <f>0+L342+L346+L350+L354</f>
      </c>
      <c s="32">
        <f>0+M342+M346+M350+M354</f>
      </c>
    </row>
    <row r="342" spans="1:16" ht="25.5">
      <c r="A342" t="s">
        <v>48</v>
      </c>
      <c s="34" t="s">
        <v>49</v>
      </c>
      <c s="34" t="s">
        <v>50</v>
      </c>
      <c s="35" t="s">
        <v>51</v>
      </c>
      <c s="6" t="s">
        <v>1676</v>
      </c>
      <c s="36" t="s">
        <v>53</v>
      </c>
      <c s="37">
        <v>52.122</v>
      </c>
      <c s="36">
        <v>0</v>
      </c>
      <c s="36">
        <f>ROUND(G342*H342,6)</f>
      </c>
      <c r="L342" s="38">
        <v>0</v>
      </c>
      <c s="32">
        <f>ROUND(ROUND(L342,2)*ROUND(G342,3),2)</f>
      </c>
      <c s="36" t="s">
        <v>54</v>
      </c>
      <c>
        <f>(M342*21)/100</f>
      </c>
      <c t="s">
        <v>27</v>
      </c>
    </row>
    <row r="343" spans="1:5" ht="25.5">
      <c r="A343" s="35" t="s">
        <v>55</v>
      </c>
      <c r="E343" s="39" t="s">
        <v>351</v>
      </c>
    </row>
    <row r="344" spans="1:5" ht="12.75">
      <c r="A344" s="35" t="s">
        <v>56</v>
      </c>
      <c r="E344" s="40" t="s">
        <v>1677</v>
      </c>
    </row>
    <row r="345" spans="1:5" ht="102">
      <c r="A345" t="s">
        <v>57</v>
      </c>
      <c r="E345" s="39" t="s">
        <v>58</v>
      </c>
    </row>
    <row r="346" spans="1:16" ht="25.5">
      <c r="A346" t="s">
        <v>48</v>
      </c>
      <c s="34" t="s">
        <v>27</v>
      </c>
      <c s="34" t="s">
        <v>66</v>
      </c>
      <c s="35" t="s">
        <v>67</v>
      </c>
      <c s="6" t="s">
        <v>68</v>
      </c>
      <c s="36" t="s">
        <v>53</v>
      </c>
      <c s="37">
        <v>55.955</v>
      </c>
      <c s="36">
        <v>0</v>
      </c>
      <c s="36">
        <f>ROUND(G346*H346,6)</f>
      </c>
      <c r="L346" s="38">
        <v>0</v>
      </c>
      <c s="32">
        <f>ROUND(ROUND(L346,2)*ROUND(G346,3),2)</f>
      </c>
      <c s="36" t="s">
        <v>54</v>
      </c>
      <c>
        <f>(M346*21)/100</f>
      </c>
      <c t="s">
        <v>27</v>
      </c>
    </row>
    <row r="347" spans="1:5" ht="25.5">
      <c r="A347" s="35" t="s">
        <v>55</v>
      </c>
      <c r="E347" s="39" t="s">
        <v>351</v>
      </c>
    </row>
    <row r="348" spans="1:5" ht="38.25">
      <c r="A348" s="35" t="s">
        <v>56</v>
      </c>
      <c r="E348" s="40" t="s">
        <v>1678</v>
      </c>
    </row>
    <row r="349" spans="1:5" ht="102">
      <c r="A349" t="s">
        <v>57</v>
      </c>
      <c r="E349" s="39" t="s">
        <v>58</v>
      </c>
    </row>
    <row r="350" spans="1:16" ht="25.5">
      <c r="A350" t="s">
        <v>48</v>
      </c>
      <c s="34" t="s">
        <v>26</v>
      </c>
      <c s="34" t="s">
        <v>70</v>
      </c>
      <c s="35" t="s">
        <v>71</v>
      </c>
      <c s="6" t="s">
        <v>72</v>
      </c>
      <c s="36" t="s">
        <v>53</v>
      </c>
      <c s="37">
        <v>735.598</v>
      </c>
      <c s="36">
        <v>0</v>
      </c>
      <c s="36">
        <f>ROUND(G350*H350,6)</f>
      </c>
      <c r="L350" s="38">
        <v>0</v>
      </c>
      <c s="32">
        <f>ROUND(ROUND(L350,2)*ROUND(G350,3),2)</f>
      </c>
      <c s="36" t="s">
        <v>54</v>
      </c>
      <c>
        <f>(M350*21)/100</f>
      </c>
      <c t="s">
        <v>27</v>
      </c>
    </row>
    <row r="351" spans="1:5" ht="25.5">
      <c r="A351" s="35" t="s">
        <v>55</v>
      </c>
      <c r="E351" s="39" t="s">
        <v>351</v>
      </c>
    </row>
    <row r="352" spans="1:5" ht="38.25">
      <c r="A352" s="35" t="s">
        <v>56</v>
      </c>
      <c r="E352" s="40" t="s">
        <v>1679</v>
      </c>
    </row>
    <row r="353" spans="1:5" ht="102">
      <c r="A353" t="s">
        <v>57</v>
      </c>
      <c r="E353" s="39" t="s">
        <v>58</v>
      </c>
    </row>
    <row r="354" spans="1:16" ht="25.5">
      <c r="A354" t="s">
        <v>48</v>
      </c>
      <c s="34" t="s">
        <v>65</v>
      </c>
      <c s="34" t="s">
        <v>62</v>
      </c>
      <c s="35" t="s">
        <v>63</v>
      </c>
      <c s="6" t="s">
        <v>64</v>
      </c>
      <c s="36" t="s">
        <v>53</v>
      </c>
      <c s="37">
        <v>50.579</v>
      </c>
      <c s="36">
        <v>0</v>
      </c>
      <c s="36">
        <f>ROUND(G354*H354,6)</f>
      </c>
      <c r="L354" s="38">
        <v>0</v>
      </c>
      <c s="32">
        <f>ROUND(ROUND(L354,2)*ROUND(G354,3),2)</f>
      </c>
      <c s="36" t="s">
        <v>54</v>
      </c>
      <c>
        <f>(M354*21)/100</f>
      </c>
      <c t="s">
        <v>27</v>
      </c>
    </row>
    <row r="355" spans="1:5" ht="25.5">
      <c r="A355" s="35" t="s">
        <v>55</v>
      </c>
      <c r="E355" s="39" t="s">
        <v>351</v>
      </c>
    </row>
    <row r="356" spans="1:5" ht="38.25">
      <c r="A356" s="35" t="s">
        <v>56</v>
      </c>
      <c r="E356" s="40" t="s">
        <v>1680</v>
      </c>
    </row>
    <row r="357" spans="1:5" ht="102">
      <c r="A357" t="s">
        <v>57</v>
      </c>
      <c r="E357"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7.xml><?xml version="1.0" encoding="utf-8"?>
<worksheet xmlns="http://schemas.openxmlformats.org/spreadsheetml/2006/main" xmlns:r="http://schemas.openxmlformats.org/officeDocument/2006/relationships">
  <dimension ref="A1:T44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1425</v>
      </c>
      <c s="41">
        <f>Rekapitulace!C31</f>
      </c>
      <c s="20" t="s">
        <v>0</v>
      </c>
      <c t="s">
        <v>23</v>
      </c>
      <c t="s">
        <v>27</v>
      </c>
    </row>
    <row r="4" spans="1:16" ht="32" customHeight="1">
      <c r="A4" s="24" t="s">
        <v>20</v>
      </c>
      <c s="25" t="s">
        <v>28</v>
      </c>
      <c s="27" t="s">
        <v>1425</v>
      </c>
      <c r="E4" s="26" t="s">
        <v>1426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COUNTIFS(L8:L438,"=0",A8:A438,"P")+COUNTIFS(L8:L438,"",A8:A438,"P")+SUM(Q8:Q438)</f>
      </c>
    </row>
    <row r="8" spans="1:13" ht="12.75">
      <c r="A8" t="s">
        <v>44</v>
      </c>
      <c r="C8" s="28" t="s">
        <v>1683</v>
      </c>
      <c r="E8" s="30" t="s">
        <v>1682</v>
      </c>
      <c r="J8" s="29">
        <f>0+J9+J58+J135+J172+J229+J250+J363+J396+J433</f>
      </c>
      <c s="29">
        <f>0+K9+K58+K135+K172+K229+K250+K363+K396+K433</f>
      </c>
      <c s="29">
        <f>0+L9+L58+L135+L172+L229+L250+L363+L396+L433</f>
      </c>
      <c s="29">
        <f>0+M9+M58+M135+M172+M229+M250+M363+M396+M433</f>
      </c>
    </row>
    <row r="9" spans="1:13" ht="12.75">
      <c r="A9" t="s">
        <v>46</v>
      </c>
      <c r="C9" s="31" t="s">
        <v>49</v>
      </c>
      <c r="E9" s="33" t="s">
        <v>195</v>
      </c>
      <c r="J9" s="32">
        <f>0</f>
      </c>
      <c s="32">
        <f>0</f>
      </c>
      <c s="32">
        <f>0+L10+L14+L18+L22+L26+L30+L34+L38+L42+L46+L50+L54</f>
      </c>
      <c s="32">
        <f>0+M10+M14+M18+M22+M26+M30+M34+M38+M42+M46+M50+M54</f>
      </c>
    </row>
    <row r="10" spans="1:16" ht="12.75">
      <c r="A10" t="s">
        <v>48</v>
      </c>
      <c s="34" t="s">
        <v>26</v>
      </c>
      <c s="34" t="s">
        <v>1684</v>
      </c>
      <c s="35" t="s">
        <v>5</v>
      </c>
      <c s="6" t="s">
        <v>1685</v>
      </c>
      <c s="36" t="s">
        <v>678</v>
      </c>
      <c s="37">
        <v>229.6</v>
      </c>
      <c s="36">
        <v>0</v>
      </c>
      <c s="36">
        <f>ROUND(G10*H10,6)</f>
      </c>
      <c r="L10" s="38">
        <v>0</v>
      </c>
      <c s="32">
        <f>ROUND(ROUND(L10,2)*ROUND(G10,3),2)</f>
      </c>
      <c s="36" t="s">
        <v>1432</v>
      </c>
      <c>
        <f>(M10*21)/100</f>
      </c>
      <c t="s">
        <v>27</v>
      </c>
    </row>
    <row r="11" spans="1:5" ht="12.75">
      <c r="A11" s="35" t="s">
        <v>55</v>
      </c>
      <c r="E11" s="39" t="s">
        <v>5</v>
      </c>
    </row>
    <row r="12" spans="1:5" ht="25.5">
      <c r="A12" s="35" t="s">
        <v>56</v>
      </c>
      <c r="E12" s="40" t="s">
        <v>1686</v>
      </c>
    </row>
    <row r="13" spans="1:5" ht="12.75">
      <c r="A13" t="s">
        <v>57</v>
      </c>
      <c r="E13" s="39" t="s">
        <v>207</v>
      </c>
    </row>
    <row r="14" spans="1:16" ht="12.75">
      <c r="A14" t="s">
        <v>48</v>
      </c>
      <c s="34" t="s">
        <v>65</v>
      </c>
      <c s="34" t="s">
        <v>1434</v>
      </c>
      <c s="35" t="s">
        <v>5</v>
      </c>
      <c s="6" t="s">
        <v>1435</v>
      </c>
      <c s="36" t="s">
        <v>463</v>
      </c>
      <c s="37">
        <v>1488</v>
      </c>
      <c s="36">
        <v>0</v>
      </c>
      <c s="36">
        <f>ROUND(G14*H14,6)</f>
      </c>
      <c r="L14" s="38">
        <v>0</v>
      </c>
      <c s="32">
        <f>ROUND(ROUND(L14,2)*ROUND(G14,3),2)</f>
      </c>
      <c s="36" t="s">
        <v>1432</v>
      </c>
      <c>
        <f>(M14*21)/100</f>
      </c>
      <c t="s">
        <v>27</v>
      </c>
    </row>
    <row r="15" spans="1:5" ht="12.75">
      <c r="A15" s="35" t="s">
        <v>55</v>
      </c>
      <c r="E15" s="39" t="s">
        <v>5</v>
      </c>
    </row>
    <row r="16" spans="1:5" ht="12.75">
      <c r="A16" s="35" t="s">
        <v>56</v>
      </c>
      <c r="E16" s="40" t="s">
        <v>1436</v>
      </c>
    </row>
    <row r="17" spans="1:5" ht="12.75">
      <c r="A17" t="s">
        <v>57</v>
      </c>
      <c r="E17" s="39" t="s">
        <v>207</v>
      </c>
    </row>
    <row r="18" spans="1:16" ht="12.75">
      <c r="A18" t="s">
        <v>48</v>
      </c>
      <c s="34" t="s">
        <v>69</v>
      </c>
      <c s="34" t="s">
        <v>1687</v>
      </c>
      <c s="35" t="s">
        <v>5</v>
      </c>
      <c s="6" t="s">
        <v>1688</v>
      </c>
      <c s="36" t="s">
        <v>204</v>
      </c>
      <c s="37">
        <v>23.5</v>
      </c>
      <c s="36">
        <v>0</v>
      </c>
      <c s="36">
        <f>ROUND(G18*H18,6)</f>
      </c>
      <c r="L18" s="38">
        <v>0</v>
      </c>
      <c s="32">
        <f>ROUND(ROUND(L18,2)*ROUND(G18,3),2)</f>
      </c>
      <c s="36" t="s">
        <v>1432</v>
      </c>
      <c>
        <f>(M18*21)/100</f>
      </c>
      <c t="s">
        <v>27</v>
      </c>
    </row>
    <row r="19" spans="1:5" ht="12.75">
      <c r="A19" s="35" t="s">
        <v>55</v>
      </c>
      <c r="E19" s="39" t="s">
        <v>5</v>
      </c>
    </row>
    <row r="20" spans="1:5" ht="38.25">
      <c r="A20" s="35" t="s">
        <v>56</v>
      </c>
      <c r="E20" s="40" t="s">
        <v>1689</v>
      </c>
    </row>
    <row r="21" spans="1:5" ht="12.75">
      <c r="A21" t="s">
        <v>57</v>
      </c>
      <c r="E21" s="39" t="s">
        <v>207</v>
      </c>
    </row>
    <row r="22" spans="1:16" ht="12.75">
      <c r="A22" t="s">
        <v>48</v>
      </c>
      <c s="34" t="s">
        <v>73</v>
      </c>
      <c s="34" t="s">
        <v>1690</v>
      </c>
      <c s="35" t="s">
        <v>5</v>
      </c>
      <c s="6" t="s">
        <v>1691</v>
      </c>
      <c s="36" t="s">
        <v>204</v>
      </c>
      <c s="37">
        <v>2078.934</v>
      </c>
      <c s="36">
        <v>0</v>
      </c>
      <c s="36">
        <f>ROUND(G22*H22,6)</f>
      </c>
      <c r="L22" s="38">
        <v>0</v>
      </c>
      <c s="32">
        <f>ROUND(ROUND(L22,2)*ROUND(G22,3),2)</f>
      </c>
      <c s="36" t="s">
        <v>1432</v>
      </c>
      <c>
        <f>(M22*21)/100</f>
      </c>
      <c t="s">
        <v>27</v>
      </c>
    </row>
    <row r="23" spans="1:5" ht="12.75">
      <c r="A23" s="35" t="s">
        <v>55</v>
      </c>
      <c r="E23" s="39" t="s">
        <v>5</v>
      </c>
    </row>
    <row r="24" spans="1:5" ht="63.75">
      <c r="A24" s="35" t="s">
        <v>56</v>
      </c>
      <c r="E24" s="40" t="s">
        <v>1692</v>
      </c>
    </row>
    <row r="25" spans="1:5" ht="12.75">
      <c r="A25" t="s">
        <v>57</v>
      </c>
      <c r="E25" s="39" t="s">
        <v>207</v>
      </c>
    </row>
    <row r="26" spans="1:16" ht="12.75">
      <c r="A26" t="s">
        <v>48</v>
      </c>
      <c s="34" t="s">
        <v>77</v>
      </c>
      <c s="34" t="s">
        <v>1693</v>
      </c>
      <c s="35" t="s">
        <v>5</v>
      </c>
      <c s="6" t="s">
        <v>1694</v>
      </c>
      <c s="36" t="s">
        <v>204</v>
      </c>
      <c s="37">
        <v>1.96</v>
      </c>
      <c s="36">
        <v>0</v>
      </c>
      <c s="36">
        <f>ROUND(G26*H26,6)</f>
      </c>
      <c r="L26" s="38">
        <v>0</v>
      </c>
      <c s="32">
        <f>ROUND(ROUND(L26,2)*ROUND(G26,3),2)</f>
      </c>
      <c s="36" t="s">
        <v>1432</v>
      </c>
      <c>
        <f>(M26*21)/100</f>
      </c>
      <c t="s">
        <v>27</v>
      </c>
    </row>
    <row r="27" spans="1:5" ht="12.75">
      <c r="A27" s="35" t="s">
        <v>55</v>
      </c>
      <c r="E27" s="39" t="s">
        <v>5</v>
      </c>
    </row>
    <row r="28" spans="1:5" ht="25.5">
      <c r="A28" s="35" t="s">
        <v>56</v>
      </c>
      <c r="E28" s="40" t="s">
        <v>1695</v>
      </c>
    </row>
    <row r="29" spans="1:5" ht="12.75">
      <c r="A29" t="s">
        <v>57</v>
      </c>
      <c r="E29" s="39" t="s">
        <v>207</v>
      </c>
    </row>
    <row r="30" spans="1:16" ht="12.75">
      <c r="A30" t="s">
        <v>48</v>
      </c>
      <c s="34" t="s">
        <v>81</v>
      </c>
      <c s="34" t="s">
        <v>1443</v>
      </c>
      <c s="35" t="s">
        <v>5</v>
      </c>
      <c s="6" t="s">
        <v>1444</v>
      </c>
      <c s="36" t="s">
        <v>204</v>
      </c>
      <c s="37">
        <v>1736.919</v>
      </c>
      <c s="36">
        <v>0</v>
      </c>
      <c s="36">
        <f>ROUND(G30*H30,6)</f>
      </c>
      <c r="L30" s="38">
        <v>0</v>
      </c>
      <c s="32">
        <f>ROUND(ROUND(L30,2)*ROUND(G30,3),2)</f>
      </c>
      <c s="36" t="s">
        <v>1432</v>
      </c>
      <c>
        <f>(M30*21)/100</f>
      </c>
      <c t="s">
        <v>27</v>
      </c>
    </row>
    <row r="31" spans="1:5" ht="12.75">
      <c r="A31" s="35" t="s">
        <v>55</v>
      </c>
      <c r="E31" s="39" t="s">
        <v>5</v>
      </c>
    </row>
    <row r="32" spans="1:5" ht="89.25">
      <c r="A32" s="35" t="s">
        <v>56</v>
      </c>
      <c r="E32" s="40" t="s">
        <v>1696</v>
      </c>
    </row>
    <row r="33" spans="1:5" ht="12.75">
      <c r="A33" t="s">
        <v>57</v>
      </c>
      <c r="E33" s="39" t="s">
        <v>207</v>
      </c>
    </row>
    <row r="34" spans="1:16" ht="12.75">
      <c r="A34" t="s">
        <v>48</v>
      </c>
      <c s="34" t="s">
        <v>85</v>
      </c>
      <c s="34" t="s">
        <v>208</v>
      </c>
      <c s="35" t="s">
        <v>1576</v>
      </c>
      <c s="6" t="s">
        <v>209</v>
      </c>
      <c s="36" t="s">
        <v>204</v>
      </c>
      <c s="37">
        <v>250.38</v>
      </c>
      <c s="36">
        <v>0</v>
      </c>
      <c s="36">
        <f>ROUND(G34*H34,6)</f>
      </c>
      <c r="L34" s="38">
        <v>0</v>
      </c>
      <c s="32">
        <f>ROUND(ROUND(L34,2)*ROUND(G34,3),2)</f>
      </c>
      <c s="36" t="s">
        <v>1432</v>
      </c>
      <c>
        <f>(M34*21)/100</f>
      </c>
      <c t="s">
        <v>27</v>
      </c>
    </row>
    <row r="35" spans="1:5" ht="12.75">
      <c r="A35" s="35" t="s">
        <v>55</v>
      </c>
      <c r="E35" s="39" t="s">
        <v>5</v>
      </c>
    </row>
    <row r="36" spans="1:5" ht="25.5">
      <c r="A36" s="35" t="s">
        <v>56</v>
      </c>
      <c r="E36" s="40" t="s">
        <v>1697</v>
      </c>
    </row>
    <row r="37" spans="1:5" ht="12.75">
      <c r="A37" t="s">
        <v>57</v>
      </c>
      <c r="E37" s="39" t="s">
        <v>207</v>
      </c>
    </row>
    <row r="38" spans="1:16" ht="12.75">
      <c r="A38" t="s">
        <v>48</v>
      </c>
      <c s="34" t="s">
        <v>89</v>
      </c>
      <c s="34" t="s">
        <v>208</v>
      </c>
      <c s="35" t="s">
        <v>1579</v>
      </c>
      <c s="6" t="s">
        <v>209</v>
      </c>
      <c s="36" t="s">
        <v>204</v>
      </c>
      <c s="37">
        <v>146.96</v>
      </c>
      <c s="36">
        <v>0</v>
      </c>
      <c s="36">
        <f>ROUND(G38*H38,6)</f>
      </c>
      <c r="L38" s="38">
        <v>0</v>
      </c>
      <c s="32">
        <f>ROUND(ROUND(L38,2)*ROUND(G38,3),2)</f>
      </c>
      <c s="36" t="s">
        <v>1432</v>
      </c>
      <c>
        <f>(M38*21)/100</f>
      </c>
      <c t="s">
        <v>27</v>
      </c>
    </row>
    <row r="39" spans="1:5" ht="12.75">
      <c r="A39" s="35" t="s">
        <v>55</v>
      </c>
      <c r="E39" s="39" t="s">
        <v>5</v>
      </c>
    </row>
    <row r="40" spans="1:5" ht="63.75">
      <c r="A40" s="35" t="s">
        <v>56</v>
      </c>
      <c r="E40" s="40" t="s">
        <v>1698</v>
      </c>
    </row>
    <row r="41" spans="1:5" ht="12.75">
      <c r="A41" t="s">
        <v>57</v>
      </c>
      <c r="E41" s="39" t="s">
        <v>207</v>
      </c>
    </row>
    <row r="42" spans="1:16" ht="12.75">
      <c r="A42" t="s">
        <v>48</v>
      </c>
      <c s="34" t="s">
        <v>93</v>
      </c>
      <c s="34" t="s">
        <v>1447</v>
      </c>
      <c s="35" t="s">
        <v>5</v>
      </c>
      <c s="6" t="s">
        <v>1448</v>
      </c>
      <c s="36" t="s">
        <v>204</v>
      </c>
      <c s="37">
        <v>384.8</v>
      </c>
      <c s="36">
        <v>0</v>
      </c>
      <c s="36">
        <f>ROUND(G42*H42,6)</f>
      </c>
      <c r="L42" s="38">
        <v>0</v>
      </c>
      <c s="32">
        <f>ROUND(ROUND(L42,2)*ROUND(G42,3),2)</f>
      </c>
      <c s="36" t="s">
        <v>1432</v>
      </c>
      <c>
        <f>(M42*21)/100</f>
      </c>
      <c t="s">
        <v>27</v>
      </c>
    </row>
    <row r="43" spans="1:5" ht="12.75">
      <c r="A43" s="35" t="s">
        <v>55</v>
      </c>
      <c r="E43" s="39" t="s">
        <v>5</v>
      </c>
    </row>
    <row r="44" spans="1:5" ht="25.5">
      <c r="A44" s="35" t="s">
        <v>56</v>
      </c>
      <c r="E44" s="40" t="s">
        <v>1699</v>
      </c>
    </row>
    <row r="45" spans="1:5" ht="12.75">
      <c r="A45" t="s">
        <v>57</v>
      </c>
      <c r="E45" s="39" t="s">
        <v>207</v>
      </c>
    </row>
    <row r="46" spans="1:16" ht="12.75">
      <c r="A46" t="s">
        <v>48</v>
      </c>
      <c s="34" t="s">
        <v>97</v>
      </c>
      <c s="34" t="s">
        <v>1013</v>
      </c>
      <c s="35" t="s">
        <v>5</v>
      </c>
      <c s="6" t="s">
        <v>1700</v>
      </c>
      <c s="36" t="s">
        <v>204</v>
      </c>
      <c s="37">
        <v>6.9</v>
      </c>
      <c s="36">
        <v>0</v>
      </c>
      <c s="36">
        <f>ROUND(G46*H46,6)</f>
      </c>
      <c r="L46" s="38">
        <v>0</v>
      </c>
      <c s="32">
        <f>ROUND(ROUND(L46,2)*ROUND(G46,3),2)</f>
      </c>
      <c s="36" t="s">
        <v>1432</v>
      </c>
      <c>
        <f>(M46*21)/100</f>
      </c>
      <c t="s">
        <v>27</v>
      </c>
    </row>
    <row r="47" spans="1:5" ht="12.75">
      <c r="A47" s="35" t="s">
        <v>55</v>
      </c>
      <c r="E47" s="39" t="s">
        <v>5</v>
      </c>
    </row>
    <row r="48" spans="1:5" ht="25.5">
      <c r="A48" s="35" t="s">
        <v>56</v>
      </c>
      <c r="E48" s="40" t="s">
        <v>1701</v>
      </c>
    </row>
    <row r="49" spans="1:5" ht="12.75">
      <c r="A49" t="s">
        <v>57</v>
      </c>
      <c r="E49" s="39" t="s">
        <v>207</v>
      </c>
    </row>
    <row r="50" spans="1:16" ht="12.75">
      <c r="A50" t="s">
        <v>48</v>
      </c>
      <c s="34" t="s">
        <v>101</v>
      </c>
      <c s="34" t="s">
        <v>1702</v>
      </c>
      <c s="35" t="s">
        <v>5</v>
      </c>
      <c s="6" t="s">
        <v>1703</v>
      </c>
      <c s="36" t="s">
        <v>204</v>
      </c>
      <c s="37">
        <v>14.88</v>
      </c>
      <c s="36">
        <v>0</v>
      </c>
      <c s="36">
        <f>ROUND(G50*H50,6)</f>
      </c>
      <c r="L50" s="38">
        <v>0</v>
      </c>
      <c s="32">
        <f>ROUND(ROUND(L50,2)*ROUND(G50,3),2)</f>
      </c>
      <c s="36" t="s">
        <v>1432</v>
      </c>
      <c>
        <f>(M50*21)/100</f>
      </c>
      <c t="s">
        <v>27</v>
      </c>
    </row>
    <row r="51" spans="1:5" ht="12.75">
      <c r="A51" s="35" t="s">
        <v>55</v>
      </c>
      <c r="E51" s="39" t="s">
        <v>5</v>
      </c>
    </row>
    <row r="52" spans="1:5" ht="12.75">
      <c r="A52" s="35" t="s">
        <v>56</v>
      </c>
      <c r="E52" s="40" t="s">
        <v>1704</v>
      </c>
    </row>
    <row r="53" spans="1:5" ht="12.75">
      <c r="A53" t="s">
        <v>57</v>
      </c>
      <c r="E53" s="39" t="s">
        <v>207</v>
      </c>
    </row>
    <row r="54" spans="1:16" ht="12.75">
      <c r="A54" t="s">
        <v>48</v>
      </c>
      <c s="34" t="s">
        <v>105</v>
      </c>
      <c s="34" t="s">
        <v>1705</v>
      </c>
      <c s="35" t="s">
        <v>5</v>
      </c>
      <c s="6" t="s">
        <v>1706</v>
      </c>
      <c s="36" t="s">
        <v>678</v>
      </c>
      <c s="37">
        <v>148.8</v>
      </c>
      <c s="36">
        <v>0</v>
      </c>
      <c s="36">
        <f>ROUND(G54*H54,6)</f>
      </c>
      <c r="L54" s="38">
        <v>0</v>
      </c>
      <c s="32">
        <f>ROUND(ROUND(L54,2)*ROUND(G54,3),2)</f>
      </c>
      <c s="36" t="s">
        <v>1432</v>
      </c>
      <c>
        <f>(M54*21)/100</f>
      </c>
      <c t="s">
        <v>27</v>
      </c>
    </row>
    <row r="55" spans="1:5" ht="12.75">
      <c r="A55" s="35" t="s">
        <v>55</v>
      </c>
      <c r="E55" s="39" t="s">
        <v>5</v>
      </c>
    </row>
    <row r="56" spans="1:5" ht="12.75">
      <c r="A56" s="35" t="s">
        <v>56</v>
      </c>
      <c r="E56" s="40" t="s">
        <v>1707</v>
      </c>
    </row>
    <row r="57" spans="1:5" ht="12.75">
      <c r="A57" t="s">
        <v>57</v>
      </c>
      <c r="E57" s="39" t="s">
        <v>207</v>
      </c>
    </row>
    <row r="58" spans="1:13" ht="12.75">
      <c r="A58" t="s">
        <v>46</v>
      </c>
      <c r="C58" s="31" t="s">
        <v>27</v>
      </c>
      <c r="E58" s="33" t="s">
        <v>1248</v>
      </c>
      <c r="J58" s="32">
        <f>0</f>
      </c>
      <c s="32">
        <f>0</f>
      </c>
      <c s="32">
        <f>0+L59+L63+L67+L71+L75+L79+L83+L87+L91+L95+L99+L103+L107+L111+L115+L119+L123+L127+L131</f>
      </c>
      <c s="32">
        <f>0+M59+M63+M67+M71+M75+M79+M83+M87+M91+M95+M99+M103+M107+M111+M115+M119+M123+M127+M131</f>
      </c>
    </row>
    <row r="59" spans="1:16" ht="12.75">
      <c r="A59" t="s">
        <v>48</v>
      </c>
      <c s="34" t="s">
        <v>109</v>
      </c>
      <c s="34" t="s">
        <v>1708</v>
      </c>
      <c s="35" t="s">
        <v>5</v>
      </c>
      <c s="6" t="s">
        <v>1709</v>
      </c>
      <c s="36" t="s">
        <v>204</v>
      </c>
      <c s="37">
        <v>14.24</v>
      </c>
      <c s="36">
        <v>0</v>
      </c>
      <c s="36">
        <f>ROUND(G59*H59,6)</f>
      </c>
      <c r="L59" s="38">
        <v>0</v>
      </c>
      <c s="32">
        <f>ROUND(ROUND(L59,2)*ROUND(G59,3),2)</f>
      </c>
      <c s="36" t="s">
        <v>1432</v>
      </c>
      <c>
        <f>(M59*21)/100</f>
      </c>
      <c t="s">
        <v>27</v>
      </c>
    </row>
    <row r="60" spans="1:5" ht="12.75">
      <c r="A60" s="35" t="s">
        <v>55</v>
      </c>
      <c r="E60" s="39" t="s">
        <v>5</v>
      </c>
    </row>
    <row r="61" spans="1:5" ht="12.75">
      <c r="A61" s="35" t="s">
        <v>56</v>
      </c>
      <c r="E61" s="40" t="s">
        <v>1710</v>
      </c>
    </row>
    <row r="62" spans="1:5" ht="12.75">
      <c r="A62" t="s">
        <v>57</v>
      </c>
      <c r="E62" s="39" t="s">
        <v>207</v>
      </c>
    </row>
    <row r="63" spans="1:16" ht="12.75">
      <c r="A63" t="s">
        <v>48</v>
      </c>
      <c s="34" t="s">
        <v>113</v>
      </c>
      <c s="34" t="s">
        <v>1711</v>
      </c>
      <c s="35" t="s">
        <v>5</v>
      </c>
      <c s="6" t="s">
        <v>1712</v>
      </c>
      <c s="36" t="s">
        <v>53</v>
      </c>
      <c s="37">
        <v>1.235</v>
      </c>
      <c s="36">
        <v>0</v>
      </c>
      <c s="36">
        <f>ROUND(G63*H63,6)</f>
      </c>
      <c r="L63" s="38">
        <v>0</v>
      </c>
      <c s="32">
        <f>ROUND(ROUND(L63,2)*ROUND(G63,3),2)</f>
      </c>
      <c s="36" t="s">
        <v>1432</v>
      </c>
      <c>
        <f>(M63*21)/100</f>
      </c>
      <c t="s">
        <v>27</v>
      </c>
    </row>
    <row r="64" spans="1:5" ht="12.75">
      <c r="A64" s="35" t="s">
        <v>55</v>
      </c>
      <c r="E64" s="39" t="s">
        <v>5</v>
      </c>
    </row>
    <row r="65" spans="1:5" ht="12.75">
      <c r="A65" s="35" t="s">
        <v>56</v>
      </c>
      <c r="E65" s="40" t="s">
        <v>1713</v>
      </c>
    </row>
    <row r="66" spans="1:5" ht="12.75">
      <c r="A66" t="s">
        <v>57</v>
      </c>
      <c r="E66" s="39" t="s">
        <v>207</v>
      </c>
    </row>
    <row r="67" spans="1:16" ht="12.75">
      <c r="A67" t="s">
        <v>48</v>
      </c>
      <c s="34" t="s">
        <v>117</v>
      </c>
      <c s="34" t="s">
        <v>1714</v>
      </c>
      <c s="35" t="s">
        <v>5</v>
      </c>
      <c s="6" t="s">
        <v>1715</v>
      </c>
      <c s="36" t="s">
        <v>204</v>
      </c>
      <c s="37">
        <v>1.229</v>
      </c>
      <c s="36">
        <v>0</v>
      </c>
      <c s="36">
        <f>ROUND(G67*H67,6)</f>
      </c>
      <c r="L67" s="38">
        <v>0</v>
      </c>
      <c s="32">
        <f>ROUND(ROUND(L67,2)*ROUND(G67,3),2)</f>
      </c>
      <c s="36" t="s">
        <v>1432</v>
      </c>
      <c>
        <f>(M67*21)/100</f>
      </c>
      <c t="s">
        <v>27</v>
      </c>
    </row>
    <row r="68" spans="1:5" ht="12.75">
      <c r="A68" s="35" t="s">
        <v>55</v>
      </c>
      <c r="E68" s="39" t="s">
        <v>5</v>
      </c>
    </row>
    <row r="69" spans="1:5" ht="12.75">
      <c r="A69" s="35" t="s">
        <v>56</v>
      </c>
      <c r="E69" s="40" t="s">
        <v>1716</v>
      </c>
    </row>
    <row r="70" spans="1:5" ht="12.75">
      <c r="A70" t="s">
        <v>57</v>
      </c>
      <c r="E70" s="39" t="s">
        <v>207</v>
      </c>
    </row>
    <row r="71" spans="1:16" ht="12.75">
      <c r="A71" t="s">
        <v>48</v>
      </c>
      <c s="34" t="s">
        <v>121</v>
      </c>
      <c s="34" t="s">
        <v>1717</v>
      </c>
      <c s="35" t="s">
        <v>5</v>
      </c>
      <c s="6" t="s">
        <v>1718</v>
      </c>
      <c s="36" t="s">
        <v>53</v>
      </c>
      <c s="37">
        <v>68.766</v>
      </c>
      <c s="36">
        <v>0</v>
      </c>
      <c s="36">
        <f>ROUND(G71*H71,6)</f>
      </c>
      <c r="L71" s="38">
        <v>0</v>
      </c>
      <c s="32">
        <f>ROUND(ROUND(L71,2)*ROUND(G71,3),2)</f>
      </c>
      <c s="36" t="s">
        <v>1432</v>
      </c>
      <c>
        <f>(M71*21)/100</f>
      </c>
      <c t="s">
        <v>27</v>
      </c>
    </row>
    <row r="72" spans="1:5" ht="12.75">
      <c r="A72" s="35" t="s">
        <v>55</v>
      </c>
      <c r="E72" s="39" t="s">
        <v>5</v>
      </c>
    </row>
    <row r="73" spans="1:5" ht="63.75">
      <c r="A73" s="35" t="s">
        <v>56</v>
      </c>
      <c r="E73" s="40" t="s">
        <v>1719</v>
      </c>
    </row>
    <row r="74" spans="1:5" ht="12.75">
      <c r="A74" t="s">
        <v>57</v>
      </c>
      <c r="E74" s="39" t="s">
        <v>207</v>
      </c>
    </row>
    <row r="75" spans="1:16" ht="12.75">
      <c r="A75" t="s">
        <v>48</v>
      </c>
      <c s="34" t="s">
        <v>125</v>
      </c>
      <c s="34" t="s">
        <v>1450</v>
      </c>
      <c s="35" t="s">
        <v>5</v>
      </c>
      <c s="6" t="s">
        <v>1451</v>
      </c>
      <c s="36" t="s">
        <v>53</v>
      </c>
      <c s="37">
        <v>168.162</v>
      </c>
      <c s="36">
        <v>0</v>
      </c>
      <c s="36">
        <f>ROUND(G75*H75,6)</f>
      </c>
      <c r="L75" s="38">
        <v>0</v>
      </c>
      <c s="32">
        <f>ROUND(ROUND(L75,2)*ROUND(G75,3),2)</f>
      </c>
      <c s="36" t="s">
        <v>1432</v>
      </c>
      <c>
        <f>(M75*21)/100</f>
      </c>
      <c t="s">
        <v>27</v>
      </c>
    </row>
    <row r="76" spans="1:5" ht="12.75">
      <c r="A76" s="35" t="s">
        <v>55</v>
      </c>
      <c r="E76" s="39" t="s">
        <v>5</v>
      </c>
    </row>
    <row r="77" spans="1:5" ht="140.25">
      <c r="A77" s="35" t="s">
        <v>56</v>
      </c>
      <c r="E77" s="40" t="s">
        <v>1720</v>
      </c>
    </row>
    <row r="78" spans="1:5" ht="12.75">
      <c r="A78" t="s">
        <v>57</v>
      </c>
      <c r="E78" s="39" t="s">
        <v>207</v>
      </c>
    </row>
    <row r="79" spans="1:16" ht="12.75">
      <c r="A79" t="s">
        <v>48</v>
      </c>
      <c s="34" t="s">
        <v>129</v>
      </c>
      <c s="34" t="s">
        <v>1456</v>
      </c>
      <c s="35" t="s">
        <v>5</v>
      </c>
      <c s="6" t="s">
        <v>1457</v>
      </c>
      <c s="36" t="s">
        <v>53</v>
      </c>
      <c s="37">
        <v>168.162</v>
      </c>
      <c s="36">
        <v>0</v>
      </c>
      <c s="36">
        <f>ROUND(G79*H79,6)</f>
      </c>
      <c r="L79" s="38">
        <v>0</v>
      </c>
      <c s="32">
        <f>ROUND(ROUND(L79,2)*ROUND(G79,3),2)</f>
      </c>
      <c s="36" t="s">
        <v>1432</v>
      </c>
      <c>
        <f>(M79*21)/100</f>
      </c>
      <c t="s">
        <v>27</v>
      </c>
    </row>
    <row r="80" spans="1:5" ht="12.75">
      <c r="A80" s="35" t="s">
        <v>55</v>
      </c>
      <c r="E80" s="39" t="s">
        <v>5</v>
      </c>
    </row>
    <row r="81" spans="1:5" ht="12.75">
      <c r="A81" s="35" t="s">
        <v>56</v>
      </c>
      <c r="E81" s="40" t="s">
        <v>1721</v>
      </c>
    </row>
    <row r="82" spans="1:5" ht="12.75">
      <c r="A82" t="s">
        <v>57</v>
      </c>
      <c r="E82" s="39" t="s">
        <v>207</v>
      </c>
    </row>
    <row r="83" spans="1:16" ht="25.5">
      <c r="A83" t="s">
        <v>48</v>
      </c>
      <c s="34" t="s">
        <v>133</v>
      </c>
      <c s="34" t="s">
        <v>1722</v>
      </c>
      <c s="35" t="s">
        <v>5</v>
      </c>
      <c s="6" t="s">
        <v>1723</v>
      </c>
      <c s="36" t="s">
        <v>218</v>
      </c>
      <c s="37">
        <v>1984</v>
      </c>
      <c s="36">
        <v>0</v>
      </c>
      <c s="36">
        <f>ROUND(G83*H83,6)</f>
      </c>
      <c r="L83" s="38">
        <v>0</v>
      </c>
      <c s="32">
        <f>ROUND(ROUND(L83,2)*ROUND(G83,3),2)</f>
      </c>
      <c s="36" t="s">
        <v>1432</v>
      </c>
      <c>
        <f>(M83*21)/100</f>
      </c>
      <c t="s">
        <v>27</v>
      </c>
    </row>
    <row r="84" spans="1:5" ht="12.75">
      <c r="A84" s="35" t="s">
        <v>55</v>
      </c>
      <c r="E84" s="39" t="s">
        <v>5</v>
      </c>
    </row>
    <row r="85" spans="1:5" ht="25.5">
      <c r="A85" s="35" t="s">
        <v>56</v>
      </c>
      <c r="E85" s="40" t="s">
        <v>1724</v>
      </c>
    </row>
    <row r="86" spans="1:5" ht="12.75">
      <c r="A86" t="s">
        <v>57</v>
      </c>
      <c r="E86" s="39" t="s">
        <v>207</v>
      </c>
    </row>
    <row r="87" spans="1:16" ht="12.75">
      <c r="A87" t="s">
        <v>48</v>
      </c>
      <c s="34" t="s">
        <v>137</v>
      </c>
      <c s="34" t="s">
        <v>1725</v>
      </c>
      <c s="35" t="s">
        <v>5</v>
      </c>
      <c s="6" t="s">
        <v>1726</v>
      </c>
      <c s="36" t="s">
        <v>218</v>
      </c>
      <c s="37">
        <v>48</v>
      </c>
      <c s="36">
        <v>0</v>
      </c>
      <c s="36">
        <f>ROUND(G87*H87,6)</f>
      </c>
      <c r="L87" s="38">
        <v>0</v>
      </c>
      <c s="32">
        <f>ROUND(ROUND(L87,2)*ROUND(G87,3),2)</f>
      </c>
      <c s="36" t="s">
        <v>1432</v>
      </c>
      <c>
        <f>(M87*21)/100</f>
      </c>
      <c t="s">
        <v>27</v>
      </c>
    </row>
    <row r="88" spans="1:5" ht="12.75">
      <c r="A88" s="35" t="s">
        <v>55</v>
      </c>
      <c r="E88" s="39" t="s">
        <v>5</v>
      </c>
    </row>
    <row r="89" spans="1:5" ht="25.5">
      <c r="A89" s="35" t="s">
        <v>56</v>
      </c>
      <c r="E89" s="40" t="s">
        <v>1727</v>
      </c>
    </row>
    <row r="90" spans="1:5" ht="12.75">
      <c r="A90" t="s">
        <v>57</v>
      </c>
      <c r="E90" s="39" t="s">
        <v>207</v>
      </c>
    </row>
    <row r="91" spans="1:16" ht="12.75">
      <c r="A91" t="s">
        <v>48</v>
      </c>
      <c s="34" t="s">
        <v>141</v>
      </c>
      <c s="34" t="s">
        <v>1465</v>
      </c>
      <c s="35" t="s">
        <v>5</v>
      </c>
      <c s="6" t="s">
        <v>1466</v>
      </c>
      <c s="36" t="s">
        <v>204</v>
      </c>
      <c s="37">
        <v>123.24</v>
      </c>
      <c s="36">
        <v>0</v>
      </c>
      <c s="36">
        <f>ROUND(G91*H91,6)</f>
      </c>
      <c r="L91" s="38">
        <v>0</v>
      </c>
      <c s="32">
        <f>ROUND(ROUND(L91,2)*ROUND(G91,3),2)</f>
      </c>
      <c s="36" t="s">
        <v>1432</v>
      </c>
      <c>
        <f>(M91*21)/100</f>
      </c>
      <c t="s">
        <v>27</v>
      </c>
    </row>
    <row r="92" spans="1:5" ht="12.75">
      <c r="A92" s="35" t="s">
        <v>55</v>
      </c>
      <c r="E92" s="39" t="s">
        <v>5</v>
      </c>
    </row>
    <row r="93" spans="1:5" ht="25.5">
      <c r="A93" s="35" t="s">
        <v>56</v>
      </c>
      <c r="E93" s="40" t="s">
        <v>1728</v>
      </c>
    </row>
    <row r="94" spans="1:5" ht="12.75">
      <c r="A94" t="s">
        <v>57</v>
      </c>
      <c r="E94" s="39" t="s">
        <v>207</v>
      </c>
    </row>
    <row r="95" spans="1:16" ht="12.75">
      <c r="A95" t="s">
        <v>48</v>
      </c>
      <c s="34" t="s">
        <v>145</v>
      </c>
      <c s="34" t="s">
        <v>1468</v>
      </c>
      <c s="35" t="s">
        <v>5</v>
      </c>
      <c s="6" t="s">
        <v>1469</v>
      </c>
      <c s="36" t="s">
        <v>53</v>
      </c>
      <c s="37">
        <v>15.623</v>
      </c>
      <c s="36">
        <v>0</v>
      </c>
      <c s="36">
        <f>ROUND(G95*H95,6)</f>
      </c>
      <c r="L95" s="38">
        <v>0</v>
      </c>
      <c s="32">
        <f>ROUND(ROUND(L95,2)*ROUND(G95,3),2)</f>
      </c>
      <c s="36" t="s">
        <v>1432</v>
      </c>
      <c>
        <f>(M95*21)/100</f>
      </c>
      <c t="s">
        <v>27</v>
      </c>
    </row>
    <row r="96" spans="1:5" ht="12.75">
      <c r="A96" s="35" t="s">
        <v>55</v>
      </c>
      <c r="E96" s="39" t="s">
        <v>5</v>
      </c>
    </row>
    <row r="97" spans="1:5" ht="114.75">
      <c r="A97" s="35" t="s">
        <v>56</v>
      </c>
      <c r="E97" s="40" t="s">
        <v>1729</v>
      </c>
    </row>
    <row r="98" spans="1:5" ht="12.75">
      <c r="A98" t="s">
        <v>57</v>
      </c>
      <c r="E98" s="39" t="s">
        <v>207</v>
      </c>
    </row>
    <row r="99" spans="1:16" ht="12.75">
      <c r="A99" t="s">
        <v>48</v>
      </c>
      <c s="34" t="s">
        <v>149</v>
      </c>
      <c s="34" t="s">
        <v>1730</v>
      </c>
      <c s="35" t="s">
        <v>5</v>
      </c>
      <c s="6" t="s">
        <v>1731</v>
      </c>
      <c s="36" t="s">
        <v>213</v>
      </c>
      <c s="37">
        <v>6</v>
      </c>
      <c s="36">
        <v>0</v>
      </c>
      <c s="36">
        <f>ROUND(G99*H99,6)</f>
      </c>
      <c r="L99" s="38">
        <v>0</v>
      </c>
      <c s="32">
        <f>ROUND(ROUND(L99,2)*ROUND(G99,3),2)</f>
      </c>
      <c s="36" t="s">
        <v>1432</v>
      </c>
      <c>
        <f>(M99*21)/100</f>
      </c>
      <c t="s">
        <v>27</v>
      </c>
    </row>
    <row r="100" spans="1:5" ht="12.75">
      <c r="A100" s="35" t="s">
        <v>55</v>
      </c>
      <c r="E100" s="39" t="s">
        <v>5</v>
      </c>
    </row>
    <row r="101" spans="1:5" ht="25.5">
      <c r="A101" s="35" t="s">
        <v>56</v>
      </c>
      <c r="E101" s="40" t="s">
        <v>1732</v>
      </c>
    </row>
    <row r="102" spans="1:5" ht="12.75">
      <c r="A102" t="s">
        <v>57</v>
      </c>
      <c r="E102" s="39" t="s">
        <v>207</v>
      </c>
    </row>
    <row r="103" spans="1:16" ht="12.75">
      <c r="A103" t="s">
        <v>48</v>
      </c>
      <c s="34" t="s">
        <v>259</v>
      </c>
      <c s="34" t="s">
        <v>1733</v>
      </c>
      <c s="35" t="s">
        <v>5</v>
      </c>
      <c s="6" t="s">
        <v>1734</v>
      </c>
      <c s="36" t="s">
        <v>213</v>
      </c>
      <c s="37">
        <v>7</v>
      </c>
      <c s="36">
        <v>0</v>
      </c>
      <c s="36">
        <f>ROUND(G103*H103,6)</f>
      </c>
      <c r="L103" s="38">
        <v>0</v>
      </c>
      <c s="32">
        <f>ROUND(ROUND(L103,2)*ROUND(G103,3),2)</f>
      </c>
      <c s="36" t="s">
        <v>1432</v>
      </c>
      <c>
        <f>(M103*21)/100</f>
      </c>
      <c t="s">
        <v>27</v>
      </c>
    </row>
    <row r="104" spans="1:5" ht="12.75">
      <c r="A104" s="35" t="s">
        <v>55</v>
      </c>
      <c r="E104" s="39" t="s">
        <v>5</v>
      </c>
    </row>
    <row r="105" spans="1:5" ht="25.5">
      <c r="A105" s="35" t="s">
        <v>56</v>
      </c>
      <c r="E105" s="40" t="s">
        <v>1735</v>
      </c>
    </row>
    <row r="106" spans="1:5" ht="12.75">
      <c r="A106" t="s">
        <v>57</v>
      </c>
      <c r="E106" s="39" t="s">
        <v>207</v>
      </c>
    </row>
    <row r="107" spans="1:16" ht="12.75">
      <c r="A107" t="s">
        <v>48</v>
      </c>
      <c s="34" t="s">
        <v>262</v>
      </c>
      <c s="34" t="s">
        <v>1474</v>
      </c>
      <c s="35" t="s">
        <v>5</v>
      </c>
      <c s="6" t="s">
        <v>1475</v>
      </c>
      <c s="36" t="s">
        <v>213</v>
      </c>
      <c s="37">
        <v>12</v>
      </c>
      <c s="36">
        <v>0</v>
      </c>
      <c s="36">
        <f>ROUND(G107*H107,6)</f>
      </c>
      <c r="L107" s="38">
        <v>0</v>
      </c>
      <c s="32">
        <f>ROUND(ROUND(L107,2)*ROUND(G107,3),2)</f>
      </c>
      <c s="36" t="s">
        <v>1432</v>
      </c>
      <c>
        <f>(M107*21)/100</f>
      </c>
      <c t="s">
        <v>27</v>
      </c>
    </row>
    <row r="108" spans="1:5" ht="12.75">
      <c r="A108" s="35" t="s">
        <v>55</v>
      </c>
      <c r="E108" s="39" t="s">
        <v>5</v>
      </c>
    </row>
    <row r="109" spans="1:5" ht="25.5">
      <c r="A109" s="35" t="s">
        <v>56</v>
      </c>
      <c r="E109" s="40" t="s">
        <v>1736</v>
      </c>
    </row>
    <row r="110" spans="1:5" ht="12.75">
      <c r="A110" t="s">
        <v>57</v>
      </c>
      <c r="E110" s="39" t="s">
        <v>207</v>
      </c>
    </row>
    <row r="111" spans="1:16" ht="12.75">
      <c r="A111" t="s">
        <v>48</v>
      </c>
      <c s="34" t="s">
        <v>266</v>
      </c>
      <c s="34" t="s">
        <v>1737</v>
      </c>
      <c s="35" t="s">
        <v>1576</v>
      </c>
      <c s="6" t="s">
        <v>1738</v>
      </c>
      <c s="36" t="s">
        <v>213</v>
      </c>
      <c s="37">
        <v>51</v>
      </c>
      <c s="36">
        <v>0</v>
      </c>
      <c s="36">
        <f>ROUND(G111*H111,6)</f>
      </c>
      <c r="L111" s="38">
        <v>0</v>
      </c>
      <c s="32">
        <f>ROUND(ROUND(L111,2)*ROUND(G111,3),2)</f>
      </c>
      <c s="36" t="s">
        <v>1432</v>
      </c>
      <c>
        <f>(M111*21)/100</f>
      </c>
      <c t="s">
        <v>27</v>
      </c>
    </row>
    <row r="112" spans="1:5" ht="12.75">
      <c r="A112" s="35" t="s">
        <v>55</v>
      </c>
      <c r="E112" s="39" t="s">
        <v>5</v>
      </c>
    </row>
    <row r="113" spans="1:5" ht="38.25">
      <c r="A113" s="35" t="s">
        <v>56</v>
      </c>
      <c r="E113" s="40" t="s">
        <v>1739</v>
      </c>
    </row>
    <row r="114" spans="1:5" ht="12.75">
      <c r="A114" t="s">
        <v>57</v>
      </c>
      <c r="E114" s="39" t="s">
        <v>207</v>
      </c>
    </row>
    <row r="115" spans="1:16" ht="12.75">
      <c r="A115" t="s">
        <v>48</v>
      </c>
      <c s="34" t="s">
        <v>270</v>
      </c>
      <c s="34" t="s">
        <v>1737</v>
      </c>
      <c s="35" t="s">
        <v>1579</v>
      </c>
      <c s="6" t="s">
        <v>1738</v>
      </c>
      <c s="36" t="s">
        <v>213</v>
      </c>
      <c s="37">
        <v>29</v>
      </c>
      <c s="36">
        <v>0</v>
      </c>
      <c s="36">
        <f>ROUND(G115*H115,6)</f>
      </c>
      <c r="L115" s="38">
        <v>0</v>
      </c>
      <c s="32">
        <f>ROUND(ROUND(L115,2)*ROUND(G115,3),2)</f>
      </c>
      <c s="36" t="s">
        <v>1432</v>
      </c>
      <c>
        <f>(M115*21)/100</f>
      </c>
      <c t="s">
        <v>27</v>
      </c>
    </row>
    <row r="116" spans="1:5" ht="12.75">
      <c r="A116" s="35" t="s">
        <v>55</v>
      </c>
      <c r="E116" s="39" t="s">
        <v>5</v>
      </c>
    </row>
    <row r="117" spans="1:5" ht="38.25">
      <c r="A117" s="35" t="s">
        <v>56</v>
      </c>
      <c r="E117" s="40" t="s">
        <v>1740</v>
      </c>
    </row>
    <row r="118" spans="1:5" ht="12.75">
      <c r="A118" t="s">
        <v>57</v>
      </c>
      <c r="E118" s="39" t="s">
        <v>207</v>
      </c>
    </row>
    <row r="119" spans="1:16" ht="12.75">
      <c r="A119" t="s">
        <v>48</v>
      </c>
      <c s="34" t="s">
        <v>275</v>
      </c>
      <c s="34" t="s">
        <v>1737</v>
      </c>
      <c s="35" t="s">
        <v>1741</v>
      </c>
      <c s="6" t="s">
        <v>1738</v>
      </c>
      <c s="36" t="s">
        <v>213</v>
      </c>
      <c s="37">
        <v>25</v>
      </c>
      <c s="36">
        <v>0</v>
      </c>
      <c s="36">
        <f>ROUND(G119*H119,6)</f>
      </c>
      <c r="L119" s="38">
        <v>0</v>
      </c>
      <c s="32">
        <f>ROUND(ROUND(L119,2)*ROUND(G119,3),2)</f>
      </c>
      <c s="36" t="s">
        <v>1432</v>
      </c>
      <c>
        <f>(M119*21)/100</f>
      </c>
      <c t="s">
        <v>27</v>
      </c>
    </row>
    <row r="120" spans="1:5" ht="12.75">
      <c r="A120" s="35" t="s">
        <v>55</v>
      </c>
      <c r="E120" s="39" t="s">
        <v>5</v>
      </c>
    </row>
    <row r="121" spans="1:5" ht="38.25">
      <c r="A121" s="35" t="s">
        <v>56</v>
      </c>
      <c r="E121" s="40" t="s">
        <v>1742</v>
      </c>
    </row>
    <row r="122" spans="1:5" ht="12.75">
      <c r="A122" t="s">
        <v>57</v>
      </c>
      <c r="E122" s="39" t="s">
        <v>207</v>
      </c>
    </row>
    <row r="123" spans="1:16" ht="12.75">
      <c r="A123" t="s">
        <v>48</v>
      </c>
      <c s="34" t="s">
        <v>279</v>
      </c>
      <c s="34" t="s">
        <v>1743</v>
      </c>
      <c s="35" t="s">
        <v>5</v>
      </c>
      <c s="6" t="s">
        <v>1744</v>
      </c>
      <c s="36" t="s">
        <v>218</v>
      </c>
      <c s="37">
        <v>934</v>
      </c>
      <c s="36">
        <v>0</v>
      </c>
      <c s="36">
        <f>ROUND(G123*H123,6)</f>
      </c>
      <c r="L123" s="38">
        <v>0</v>
      </c>
      <c s="32">
        <f>ROUND(ROUND(L123,2)*ROUND(G123,3),2)</f>
      </c>
      <c s="36" t="s">
        <v>1432</v>
      </c>
      <c>
        <f>(M123*21)/100</f>
      </c>
      <c t="s">
        <v>27</v>
      </c>
    </row>
    <row r="124" spans="1:5" ht="12.75">
      <c r="A124" s="35" t="s">
        <v>55</v>
      </c>
      <c r="E124" s="39" t="s">
        <v>5</v>
      </c>
    </row>
    <row r="125" spans="1:5" ht="25.5">
      <c r="A125" s="35" t="s">
        <v>56</v>
      </c>
      <c r="E125" s="40" t="s">
        <v>1745</v>
      </c>
    </row>
    <row r="126" spans="1:5" ht="12.75">
      <c r="A126" t="s">
        <v>57</v>
      </c>
      <c r="E126" s="39" t="s">
        <v>207</v>
      </c>
    </row>
    <row r="127" spans="1:16" ht="12.75">
      <c r="A127" t="s">
        <v>48</v>
      </c>
      <c s="34" t="s">
        <v>282</v>
      </c>
      <c s="34" t="s">
        <v>1746</v>
      </c>
      <c s="35" t="s">
        <v>5</v>
      </c>
      <c s="6" t="s">
        <v>1747</v>
      </c>
      <c s="36" t="s">
        <v>678</v>
      </c>
      <c s="37">
        <v>288.2</v>
      </c>
      <c s="36">
        <v>0</v>
      </c>
      <c s="36">
        <f>ROUND(G127*H127,6)</f>
      </c>
      <c r="L127" s="38">
        <v>0</v>
      </c>
      <c s="32">
        <f>ROUND(ROUND(L127,2)*ROUND(G127,3),2)</f>
      </c>
      <c s="36" t="s">
        <v>1432</v>
      </c>
      <c>
        <f>(M127*21)/100</f>
      </c>
      <c t="s">
        <v>27</v>
      </c>
    </row>
    <row r="128" spans="1:5" ht="12.75">
      <c r="A128" s="35" t="s">
        <v>55</v>
      </c>
      <c r="E128" s="39" t="s">
        <v>5</v>
      </c>
    </row>
    <row r="129" spans="1:5" ht="25.5">
      <c r="A129" s="35" t="s">
        <v>56</v>
      </c>
      <c r="E129" s="40" t="s">
        <v>1748</v>
      </c>
    </row>
    <row r="130" spans="1:5" ht="12.75">
      <c r="A130" t="s">
        <v>57</v>
      </c>
      <c r="E130" s="39" t="s">
        <v>207</v>
      </c>
    </row>
    <row r="131" spans="1:16" ht="12.75">
      <c r="A131" t="s">
        <v>48</v>
      </c>
      <c s="34" t="s">
        <v>285</v>
      </c>
      <c s="34" t="s">
        <v>1749</v>
      </c>
      <c s="35" t="s">
        <v>5</v>
      </c>
      <c s="6" t="s">
        <v>1750</v>
      </c>
      <c s="36" t="s">
        <v>678</v>
      </c>
      <c s="37">
        <v>55.2</v>
      </c>
      <c s="36">
        <v>0</v>
      </c>
      <c s="36">
        <f>ROUND(G131*H131,6)</f>
      </c>
      <c r="L131" s="38">
        <v>0</v>
      </c>
      <c s="32">
        <f>ROUND(ROUND(L131,2)*ROUND(G131,3),2)</f>
      </c>
      <c s="36" t="s">
        <v>1432</v>
      </c>
      <c>
        <f>(M131*21)/100</f>
      </c>
      <c t="s">
        <v>27</v>
      </c>
    </row>
    <row r="132" spans="1:5" ht="12.75">
      <c r="A132" s="35" t="s">
        <v>55</v>
      </c>
      <c r="E132" s="39" t="s">
        <v>5</v>
      </c>
    </row>
    <row r="133" spans="1:5" ht="25.5">
      <c r="A133" s="35" t="s">
        <v>56</v>
      </c>
      <c r="E133" s="40" t="s">
        <v>1751</v>
      </c>
    </row>
    <row r="134" spans="1:5" ht="12.75">
      <c r="A134" t="s">
        <v>57</v>
      </c>
      <c r="E134" s="39" t="s">
        <v>207</v>
      </c>
    </row>
    <row r="135" spans="1:13" ht="12.75">
      <c r="A135" t="s">
        <v>46</v>
      </c>
      <c r="C135" s="31" t="s">
        <v>26</v>
      </c>
      <c r="E135" s="33" t="s">
        <v>1103</v>
      </c>
      <c r="J135" s="32">
        <f>0</f>
      </c>
      <c s="32">
        <f>0</f>
      </c>
      <c s="32">
        <f>0+L136+L140+L144+L148+L152+L156+L160+L164+L168</f>
      </c>
      <c s="32">
        <f>0+M136+M140+M144+M148+M152+M156+M160+M164+M168</f>
      </c>
    </row>
    <row r="136" spans="1:16" ht="12.75">
      <c r="A136" t="s">
        <v>48</v>
      </c>
      <c s="34" t="s">
        <v>288</v>
      </c>
      <c s="34" t="s">
        <v>1752</v>
      </c>
      <c s="35" t="s">
        <v>5</v>
      </c>
      <c s="6" t="s">
        <v>1753</v>
      </c>
      <c s="36" t="s">
        <v>53</v>
      </c>
      <c s="37">
        <v>0.807</v>
      </c>
      <c s="36">
        <v>0</v>
      </c>
      <c s="36">
        <f>ROUND(G136*H136,6)</f>
      </c>
      <c r="L136" s="38">
        <v>0</v>
      </c>
      <c s="32">
        <f>ROUND(ROUND(L136,2)*ROUND(G136,3),2)</f>
      </c>
      <c s="36" t="s">
        <v>1432</v>
      </c>
      <c>
        <f>(M136*21)/100</f>
      </c>
      <c t="s">
        <v>27</v>
      </c>
    </row>
    <row r="137" spans="1:5" ht="12.75">
      <c r="A137" s="35" t="s">
        <v>55</v>
      </c>
      <c r="E137" s="39" t="s">
        <v>5</v>
      </c>
    </row>
    <row r="138" spans="1:5" ht="12.75">
      <c r="A138" s="35" t="s">
        <v>56</v>
      </c>
      <c r="E138" s="40" t="s">
        <v>1754</v>
      </c>
    </row>
    <row r="139" spans="1:5" ht="12.75">
      <c r="A139" t="s">
        <v>57</v>
      </c>
      <c r="E139" s="39" t="s">
        <v>207</v>
      </c>
    </row>
    <row r="140" spans="1:16" ht="12.75">
      <c r="A140" t="s">
        <v>48</v>
      </c>
      <c s="34" t="s">
        <v>292</v>
      </c>
      <c s="34" t="s">
        <v>1755</v>
      </c>
      <c s="35" t="s">
        <v>5</v>
      </c>
      <c s="6" t="s">
        <v>1756</v>
      </c>
      <c s="36" t="s">
        <v>678</v>
      </c>
      <c s="37">
        <v>10.985</v>
      </c>
      <c s="36">
        <v>0</v>
      </c>
      <c s="36">
        <f>ROUND(G140*H140,6)</f>
      </c>
      <c r="L140" s="38">
        <v>0</v>
      </c>
      <c s="32">
        <f>ROUND(ROUND(L140,2)*ROUND(G140,3),2)</f>
      </c>
      <c s="36" t="s">
        <v>1432</v>
      </c>
      <c>
        <f>(M140*21)/100</f>
      </c>
      <c t="s">
        <v>27</v>
      </c>
    </row>
    <row r="141" spans="1:5" ht="12.75">
      <c r="A141" s="35" t="s">
        <v>55</v>
      </c>
      <c r="E141" s="39" t="s">
        <v>5</v>
      </c>
    </row>
    <row r="142" spans="1:5" ht="25.5">
      <c r="A142" s="35" t="s">
        <v>56</v>
      </c>
      <c r="E142" s="40" t="s">
        <v>1757</v>
      </c>
    </row>
    <row r="143" spans="1:5" ht="12.75">
      <c r="A143" t="s">
        <v>57</v>
      </c>
      <c r="E143" s="39" t="s">
        <v>207</v>
      </c>
    </row>
    <row r="144" spans="1:16" ht="12.75">
      <c r="A144" t="s">
        <v>48</v>
      </c>
      <c s="34" t="s">
        <v>295</v>
      </c>
      <c s="34" t="s">
        <v>1758</v>
      </c>
      <c s="35" t="s">
        <v>5</v>
      </c>
      <c s="6" t="s">
        <v>1759</v>
      </c>
      <c s="36" t="s">
        <v>53</v>
      </c>
      <c s="37">
        <v>0.305</v>
      </c>
      <c s="36">
        <v>0</v>
      </c>
      <c s="36">
        <f>ROUND(G144*H144,6)</f>
      </c>
      <c r="L144" s="38">
        <v>0</v>
      </c>
      <c s="32">
        <f>ROUND(ROUND(L144,2)*ROUND(G144,3),2)</f>
      </c>
      <c s="36" t="s">
        <v>1432</v>
      </c>
      <c>
        <f>(M144*21)/100</f>
      </c>
      <c t="s">
        <v>27</v>
      </c>
    </row>
    <row r="145" spans="1:5" ht="12.75">
      <c r="A145" s="35" t="s">
        <v>55</v>
      </c>
      <c r="E145" s="39" t="s">
        <v>5</v>
      </c>
    </row>
    <row r="146" spans="1:5" ht="38.25">
      <c r="A146" s="35" t="s">
        <v>56</v>
      </c>
      <c r="E146" s="40" t="s">
        <v>1760</v>
      </c>
    </row>
    <row r="147" spans="1:5" ht="12.75">
      <c r="A147" t="s">
        <v>57</v>
      </c>
      <c r="E147" s="39" t="s">
        <v>207</v>
      </c>
    </row>
    <row r="148" spans="1:16" ht="12.75">
      <c r="A148" t="s">
        <v>48</v>
      </c>
      <c s="34" t="s">
        <v>298</v>
      </c>
      <c s="34" t="s">
        <v>1761</v>
      </c>
      <c s="35" t="s">
        <v>5</v>
      </c>
      <c s="6" t="s">
        <v>1762</v>
      </c>
      <c s="36" t="s">
        <v>678</v>
      </c>
      <c s="37">
        <v>1.5</v>
      </c>
      <c s="36">
        <v>0</v>
      </c>
      <c s="36">
        <f>ROUND(G148*H148,6)</f>
      </c>
      <c r="L148" s="38">
        <v>0</v>
      </c>
      <c s="32">
        <f>ROUND(ROUND(L148,2)*ROUND(G148,3),2)</f>
      </c>
      <c s="36" t="s">
        <v>1432</v>
      </c>
      <c>
        <f>(M148*21)/100</f>
      </c>
      <c t="s">
        <v>27</v>
      </c>
    </row>
    <row r="149" spans="1:5" ht="12.75">
      <c r="A149" s="35" t="s">
        <v>55</v>
      </c>
      <c r="E149" s="39" t="s">
        <v>5</v>
      </c>
    </row>
    <row r="150" spans="1:5" ht="25.5">
      <c r="A150" s="35" t="s">
        <v>56</v>
      </c>
      <c r="E150" s="40" t="s">
        <v>1763</v>
      </c>
    </row>
    <row r="151" spans="1:5" ht="12.75">
      <c r="A151" t="s">
        <v>57</v>
      </c>
      <c r="E151" s="39" t="s">
        <v>207</v>
      </c>
    </row>
    <row r="152" spans="1:16" ht="12.75">
      <c r="A152" t="s">
        <v>48</v>
      </c>
      <c s="34" t="s">
        <v>301</v>
      </c>
      <c s="34" t="s">
        <v>1489</v>
      </c>
      <c s="35" t="s">
        <v>5</v>
      </c>
      <c s="6" t="s">
        <v>1490</v>
      </c>
      <c s="36" t="s">
        <v>53</v>
      </c>
      <c s="37">
        <v>0.337</v>
      </c>
      <c s="36">
        <v>0</v>
      </c>
      <c s="36">
        <f>ROUND(G152*H152,6)</f>
      </c>
      <c r="L152" s="38">
        <v>0</v>
      </c>
      <c s="32">
        <f>ROUND(ROUND(L152,2)*ROUND(G152,3),2)</f>
      </c>
      <c s="36" t="s">
        <v>1432</v>
      </c>
      <c>
        <f>(M152*21)/100</f>
      </c>
      <c t="s">
        <v>27</v>
      </c>
    </row>
    <row r="153" spans="1:5" ht="12.75">
      <c r="A153" s="35" t="s">
        <v>55</v>
      </c>
      <c r="E153" s="39" t="s">
        <v>5</v>
      </c>
    </row>
    <row r="154" spans="1:5" ht="25.5">
      <c r="A154" s="35" t="s">
        <v>56</v>
      </c>
      <c r="E154" s="40" t="s">
        <v>1764</v>
      </c>
    </row>
    <row r="155" spans="1:5" ht="12.75">
      <c r="A155" t="s">
        <v>57</v>
      </c>
      <c r="E155" s="39" t="s">
        <v>207</v>
      </c>
    </row>
    <row r="156" spans="1:16" ht="12.75">
      <c r="A156" t="s">
        <v>48</v>
      </c>
      <c s="34" t="s">
        <v>304</v>
      </c>
      <c s="34" t="s">
        <v>1492</v>
      </c>
      <c s="35" t="s">
        <v>5</v>
      </c>
      <c s="6" t="s">
        <v>1493</v>
      </c>
      <c s="36" t="s">
        <v>204</v>
      </c>
      <c s="37">
        <v>56.4</v>
      </c>
      <c s="36">
        <v>0</v>
      </c>
      <c s="36">
        <f>ROUND(G156*H156,6)</f>
      </c>
      <c r="L156" s="38">
        <v>0</v>
      </c>
      <c s="32">
        <f>ROUND(ROUND(L156,2)*ROUND(G156,3),2)</f>
      </c>
      <c s="36" t="s">
        <v>1432</v>
      </c>
      <c>
        <f>(M156*21)/100</f>
      </c>
      <c t="s">
        <v>27</v>
      </c>
    </row>
    <row r="157" spans="1:5" ht="12.75">
      <c r="A157" s="35" t="s">
        <v>55</v>
      </c>
      <c r="E157" s="39" t="s">
        <v>5</v>
      </c>
    </row>
    <row r="158" spans="1:5" ht="51">
      <c r="A158" s="35" t="s">
        <v>56</v>
      </c>
      <c r="E158" s="40" t="s">
        <v>1765</v>
      </c>
    </row>
    <row r="159" spans="1:5" ht="12.75">
      <c r="A159" t="s">
        <v>57</v>
      </c>
      <c r="E159" s="39" t="s">
        <v>207</v>
      </c>
    </row>
    <row r="160" spans="1:16" ht="12.75">
      <c r="A160" t="s">
        <v>48</v>
      </c>
      <c s="34" t="s">
        <v>307</v>
      </c>
      <c s="34" t="s">
        <v>1495</v>
      </c>
      <c s="35" t="s">
        <v>5</v>
      </c>
      <c s="6" t="s">
        <v>1496</v>
      </c>
      <c s="36" t="s">
        <v>53</v>
      </c>
      <c s="37">
        <v>8.013</v>
      </c>
      <c s="36">
        <v>0</v>
      </c>
      <c s="36">
        <f>ROUND(G160*H160,6)</f>
      </c>
      <c r="L160" s="38">
        <v>0</v>
      </c>
      <c s="32">
        <f>ROUND(ROUND(L160,2)*ROUND(G160,3),2)</f>
      </c>
      <c s="36" t="s">
        <v>1432</v>
      </c>
      <c>
        <f>(M160*21)/100</f>
      </c>
      <c t="s">
        <v>27</v>
      </c>
    </row>
    <row r="161" spans="1:5" ht="12.75">
      <c r="A161" s="35" t="s">
        <v>55</v>
      </c>
      <c r="E161" s="39" t="s">
        <v>5</v>
      </c>
    </row>
    <row r="162" spans="1:5" ht="25.5">
      <c r="A162" s="35" t="s">
        <v>56</v>
      </c>
      <c r="E162" s="40" t="s">
        <v>1766</v>
      </c>
    </row>
    <row r="163" spans="1:5" ht="12.75">
      <c r="A163" t="s">
        <v>57</v>
      </c>
      <c r="E163" s="39" t="s">
        <v>207</v>
      </c>
    </row>
    <row r="164" spans="1:16" ht="12.75">
      <c r="A164" t="s">
        <v>48</v>
      </c>
      <c s="34" t="s">
        <v>310</v>
      </c>
      <c s="34" t="s">
        <v>1498</v>
      </c>
      <c s="35" t="s">
        <v>5</v>
      </c>
      <c s="6" t="s">
        <v>1499</v>
      </c>
      <c s="36" t="s">
        <v>204</v>
      </c>
      <c s="37">
        <v>176.68</v>
      </c>
      <c s="36">
        <v>0</v>
      </c>
      <c s="36">
        <f>ROUND(G164*H164,6)</f>
      </c>
      <c r="L164" s="38">
        <v>0</v>
      </c>
      <c s="32">
        <f>ROUND(ROUND(L164,2)*ROUND(G164,3),2)</f>
      </c>
      <c s="36" t="s">
        <v>1432</v>
      </c>
      <c>
        <f>(M164*21)/100</f>
      </c>
      <c t="s">
        <v>27</v>
      </c>
    </row>
    <row r="165" spans="1:5" ht="12.75">
      <c r="A165" s="35" t="s">
        <v>55</v>
      </c>
      <c r="E165" s="39" t="s">
        <v>5</v>
      </c>
    </row>
    <row r="166" spans="1:5" ht="25.5">
      <c r="A166" s="35" t="s">
        <v>56</v>
      </c>
      <c r="E166" s="40" t="s">
        <v>1767</v>
      </c>
    </row>
    <row r="167" spans="1:5" ht="12.75">
      <c r="A167" t="s">
        <v>57</v>
      </c>
      <c r="E167" s="39" t="s">
        <v>207</v>
      </c>
    </row>
    <row r="168" spans="1:16" ht="12.75">
      <c r="A168" t="s">
        <v>48</v>
      </c>
      <c s="34" t="s">
        <v>313</v>
      </c>
      <c s="34" t="s">
        <v>1501</v>
      </c>
      <c s="35" t="s">
        <v>5</v>
      </c>
      <c s="6" t="s">
        <v>1502</v>
      </c>
      <c s="36" t="s">
        <v>53</v>
      </c>
      <c s="37">
        <v>27.29</v>
      </c>
      <c s="36">
        <v>0</v>
      </c>
      <c s="36">
        <f>ROUND(G168*H168,6)</f>
      </c>
      <c r="L168" s="38">
        <v>0</v>
      </c>
      <c s="32">
        <f>ROUND(ROUND(L168,2)*ROUND(G168,3),2)</f>
      </c>
      <c s="36" t="s">
        <v>1432</v>
      </c>
      <c>
        <f>(M168*21)/100</f>
      </c>
      <c t="s">
        <v>27</v>
      </c>
    </row>
    <row r="169" spans="1:5" ht="12.75">
      <c r="A169" s="35" t="s">
        <v>55</v>
      </c>
      <c r="E169" s="39" t="s">
        <v>5</v>
      </c>
    </row>
    <row r="170" spans="1:5" ht="89.25">
      <c r="A170" s="35" t="s">
        <v>56</v>
      </c>
      <c r="E170" s="40" t="s">
        <v>1768</v>
      </c>
    </row>
    <row r="171" spans="1:5" ht="12.75">
      <c r="A171" t="s">
        <v>57</v>
      </c>
      <c r="E171" s="39" t="s">
        <v>207</v>
      </c>
    </row>
    <row r="172" spans="1:13" ht="12.75">
      <c r="A172" t="s">
        <v>46</v>
      </c>
      <c r="C172" s="31" t="s">
        <v>65</v>
      </c>
      <c r="E172" s="33" t="s">
        <v>1109</v>
      </c>
      <c r="J172" s="32">
        <f>0</f>
      </c>
      <c s="32">
        <f>0</f>
      </c>
      <c s="32">
        <f>0+L173+L177+L181+L185+L189+L193+L197+L201+L205+L209+L213+L217+L221+L225</f>
      </c>
      <c s="32">
        <f>0+M173+M177+M181+M185+M189+M193+M197+M201+M205+M209+M213+M217+M221+M225</f>
      </c>
    </row>
    <row r="173" spans="1:16" ht="12.75">
      <c r="A173" t="s">
        <v>48</v>
      </c>
      <c s="34" t="s">
        <v>316</v>
      </c>
      <c s="34" t="s">
        <v>1504</v>
      </c>
      <c s="35" t="s">
        <v>1576</v>
      </c>
      <c s="6" t="s">
        <v>1505</v>
      </c>
      <c s="36" t="s">
        <v>204</v>
      </c>
      <c s="37">
        <v>34.73</v>
      </c>
      <c s="36">
        <v>0</v>
      </c>
      <c s="36">
        <f>ROUND(G173*H173,6)</f>
      </c>
      <c r="L173" s="38">
        <v>0</v>
      </c>
      <c s="32">
        <f>ROUND(ROUND(L173,2)*ROUND(G173,3),2)</f>
      </c>
      <c s="36" t="s">
        <v>1432</v>
      </c>
      <c>
        <f>(M173*21)/100</f>
      </c>
      <c t="s">
        <v>27</v>
      </c>
    </row>
    <row r="174" spans="1:5" ht="12.75">
      <c r="A174" s="35" t="s">
        <v>55</v>
      </c>
      <c r="E174" s="39" t="s">
        <v>5</v>
      </c>
    </row>
    <row r="175" spans="1:5" ht="25.5">
      <c r="A175" s="35" t="s">
        <v>56</v>
      </c>
      <c r="E175" s="40" t="s">
        <v>1769</v>
      </c>
    </row>
    <row r="176" spans="1:5" ht="12.75">
      <c r="A176" t="s">
        <v>57</v>
      </c>
      <c r="E176" s="39" t="s">
        <v>207</v>
      </c>
    </row>
    <row r="177" spans="1:16" ht="12.75">
      <c r="A177" t="s">
        <v>48</v>
      </c>
      <c s="34" t="s">
        <v>319</v>
      </c>
      <c s="34" t="s">
        <v>1504</v>
      </c>
      <c s="35" t="s">
        <v>1579</v>
      </c>
      <c s="6" t="s">
        <v>1505</v>
      </c>
      <c s="36" t="s">
        <v>204</v>
      </c>
      <c s="37">
        <v>87.94</v>
      </c>
      <c s="36">
        <v>0</v>
      </c>
      <c s="36">
        <f>ROUND(G177*H177,6)</f>
      </c>
      <c r="L177" s="38">
        <v>0</v>
      </c>
      <c s="32">
        <f>ROUND(ROUND(L177,2)*ROUND(G177,3),2)</f>
      </c>
      <c s="36" t="s">
        <v>1432</v>
      </c>
      <c>
        <f>(M177*21)/100</f>
      </c>
      <c t="s">
        <v>27</v>
      </c>
    </row>
    <row r="178" spans="1:5" ht="12.75">
      <c r="A178" s="35" t="s">
        <v>55</v>
      </c>
      <c r="E178" s="39" t="s">
        <v>5</v>
      </c>
    </row>
    <row r="179" spans="1:5" ht="63.75">
      <c r="A179" s="35" t="s">
        <v>56</v>
      </c>
      <c r="E179" s="40" t="s">
        <v>1770</v>
      </c>
    </row>
    <row r="180" spans="1:5" ht="12.75">
      <c r="A180" t="s">
        <v>57</v>
      </c>
      <c r="E180" s="39" t="s">
        <v>207</v>
      </c>
    </row>
    <row r="181" spans="1:16" ht="12.75">
      <c r="A181" t="s">
        <v>48</v>
      </c>
      <c s="34" t="s">
        <v>323</v>
      </c>
      <c s="34" t="s">
        <v>1513</v>
      </c>
      <c s="35" t="s">
        <v>5</v>
      </c>
      <c s="6" t="s">
        <v>1514</v>
      </c>
      <c s="36" t="s">
        <v>53</v>
      </c>
      <c s="37">
        <v>21.29</v>
      </c>
      <c s="36">
        <v>0</v>
      </c>
      <c s="36">
        <f>ROUND(G181*H181,6)</f>
      </c>
      <c r="L181" s="38">
        <v>0</v>
      </c>
      <c s="32">
        <f>ROUND(ROUND(L181,2)*ROUND(G181,3),2)</f>
      </c>
      <c s="36" t="s">
        <v>1432</v>
      </c>
      <c>
        <f>(M181*21)/100</f>
      </c>
      <c t="s">
        <v>27</v>
      </c>
    </row>
    <row r="182" spans="1:5" ht="12.75">
      <c r="A182" s="35" t="s">
        <v>55</v>
      </c>
      <c r="E182" s="39" t="s">
        <v>5</v>
      </c>
    </row>
    <row r="183" spans="1:5" ht="25.5">
      <c r="A183" s="35" t="s">
        <v>56</v>
      </c>
      <c r="E183" s="40" t="s">
        <v>1771</v>
      </c>
    </row>
    <row r="184" spans="1:5" ht="12.75">
      <c r="A184" t="s">
        <v>57</v>
      </c>
      <c r="E184" s="39" t="s">
        <v>207</v>
      </c>
    </row>
    <row r="185" spans="1:16" ht="12.75">
      <c r="A185" t="s">
        <v>48</v>
      </c>
      <c s="34" t="s">
        <v>326</v>
      </c>
      <c s="34" t="s">
        <v>1522</v>
      </c>
      <c s="35" t="s">
        <v>5</v>
      </c>
      <c s="6" t="s">
        <v>1523</v>
      </c>
      <c s="36" t="s">
        <v>204</v>
      </c>
      <c s="37">
        <v>59.452</v>
      </c>
      <c s="36">
        <v>0</v>
      </c>
      <c s="36">
        <f>ROUND(G185*H185,6)</f>
      </c>
      <c r="L185" s="38">
        <v>0</v>
      </c>
      <c s="32">
        <f>ROUND(ROUND(L185,2)*ROUND(G185,3),2)</f>
      </c>
      <c s="36" t="s">
        <v>1432</v>
      </c>
      <c>
        <f>(M185*21)/100</f>
      </c>
      <c t="s">
        <v>27</v>
      </c>
    </row>
    <row r="186" spans="1:5" ht="12.75">
      <c r="A186" s="35" t="s">
        <v>55</v>
      </c>
      <c r="E186" s="39" t="s">
        <v>5</v>
      </c>
    </row>
    <row r="187" spans="1:5" ht="63.75">
      <c r="A187" s="35" t="s">
        <v>56</v>
      </c>
      <c r="E187" s="40" t="s">
        <v>1772</v>
      </c>
    </row>
    <row r="188" spans="1:5" ht="12.75">
      <c r="A188" t="s">
        <v>57</v>
      </c>
      <c r="E188" s="39" t="s">
        <v>207</v>
      </c>
    </row>
    <row r="189" spans="1:16" ht="12.75">
      <c r="A189" t="s">
        <v>48</v>
      </c>
      <c s="34" t="s">
        <v>330</v>
      </c>
      <c s="34" t="s">
        <v>1528</v>
      </c>
      <c s="35" t="s">
        <v>5</v>
      </c>
      <c s="6" t="s">
        <v>1529</v>
      </c>
      <c s="36" t="s">
        <v>204</v>
      </c>
      <c s="37">
        <v>63.26</v>
      </c>
      <c s="36">
        <v>0</v>
      </c>
      <c s="36">
        <f>ROUND(G189*H189,6)</f>
      </c>
      <c r="L189" s="38">
        <v>0</v>
      </c>
      <c s="32">
        <f>ROUND(ROUND(L189,2)*ROUND(G189,3),2)</f>
      </c>
      <c s="36" t="s">
        <v>1432</v>
      </c>
      <c>
        <f>(M189*21)/100</f>
      </c>
      <c t="s">
        <v>27</v>
      </c>
    </row>
    <row r="190" spans="1:5" ht="12.75">
      <c r="A190" s="35" t="s">
        <v>55</v>
      </c>
      <c r="E190" s="39" t="s">
        <v>5</v>
      </c>
    </row>
    <row r="191" spans="1:5" ht="89.25">
      <c r="A191" s="35" t="s">
        <v>56</v>
      </c>
      <c r="E191" s="40" t="s">
        <v>1773</v>
      </c>
    </row>
    <row r="192" spans="1:5" ht="12.75">
      <c r="A192" t="s">
        <v>57</v>
      </c>
      <c r="E192" s="39" t="s">
        <v>207</v>
      </c>
    </row>
    <row r="193" spans="1:16" ht="12.75">
      <c r="A193" t="s">
        <v>48</v>
      </c>
      <c s="34" t="s">
        <v>333</v>
      </c>
      <c s="34" t="s">
        <v>1774</v>
      </c>
      <c s="35" t="s">
        <v>5</v>
      </c>
      <c s="6" t="s">
        <v>1775</v>
      </c>
      <c s="36" t="s">
        <v>204</v>
      </c>
      <c s="37">
        <v>26.82</v>
      </c>
      <c s="36">
        <v>0</v>
      </c>
      <c s="36">
        <f>ROUND(G193*H193,6)</f>
      </c>
      <c r="L193" s="38">
        <v>0</v>
      </c>
      <c s="32">
        <f>ROUND(ROUND(L193,2)*ROUND(G193,3),2)</f>
      </c>
      <c s="36" t="s">
        <v>1432</v>
      </c>
      <c>
        <f>(M193*21)/100</f>
      </c>
      <c t="s">
        <v>27</v>
      </c>
    </row>
    <row r="194" spans="1:5" ht="12.75">
      <c r="A194" s="35" t="s">
        <v>55</v>
      </c>
      <c r="E194" s="39" t="s">
        <v>5</v>
      </c>
    </row>
    <row r="195" spans="1:5" ht="25.5">
      <c r="A195" s="35" t="s">
        <v>56</v>
      </c>
      <c r="E195" s="40" t="s">
        <v>1776</v>
      </c>
    </row>
    <row r="196" spans="1:5" ht="12.75">
      <c r="A196" t="s">
        <v>57</v>
      </c>
      <c r="E196" s="39" t="s">
        <v>207</v>
      </c>
    </row>
    <row r="197" spans="1:16" ht="12.75">
      <c r="A197" t="s">
        <v>48</v>
      </c>
      <c s="34" t="s">
        <v>336</v>
      </c>
      <c s="34" t="s">
        <v>1777</v>
      </c>
      <c s="35" t="s">
        <v>5</v>
      </c>
      <c s="6" t="s">
        <v>1778</v>
      </c>
      <c s="36" t="s">
        <v>53</v>
      </c>
      <c s="37">
        <v>3.468</v>
      </c>
      <c s="36">
        <v>0</v>
      </c>
      <c s="36">
        <f>ROUND(G197*H197,6)</f>
      </c>
      <c r="L197" s="38">
        <v>0</v>
      </c>
      <c s="32">
        <f>ROUND(ROUND(L197,2)*ROUND(G197,3),2)</f>
      </c>
      <c s="36" t="s">
        <v>1432</v>
      </c>
      <c>
        <f>(M197*21)/100</f>
      </c>
      <c t="s">
        <v>27</v>
      </c>
    </row>
    <row r="198" spans="1:5" ht="12.75">
      <c r="A198" s="35" t="s">
        <v>55</v>
      </c>
      <c r="E198" s="39" t="s">
        <v>5</v>
      </c>
    </row>
    <row r="199" spans="1:5" ht="63.75">
      <c r="A199" s="35" t="s">
        <v>56</v>
      </c>
      <c r="E199" s="40" t="s">
        <v>1779</v>
      </c>
    </row>
    <row r="200" spans="1:5" ht="12.75">
      <c r="A200" t="s">
        <v>57</v>
      </c>
      <c r="E200" s="39" t="s">
        <v>207</v>
      </c>
    </row>
    <row r="201" spans="1:16" ht="12.75">
      <c r="A201" t="s">
        <v>48</v>
      </c>
      <c s="34" t="s">
        <v>339</v>
      </c>
      <c s="34" t="s">
        <v>1531</v>
      </c>
      <c s="35" t="s">
        <v>5</v>
      </c>
      <c s="6" t="s">
        <v>1532</v>
      </c>
      <c s="36" t="s">
        <v>53</v>
      </c>
      <c s="37">
        <v>4.116</v>
      </c>
      <c s="36">
        <v>0</v>
      </c>
      <c s="36">
        <f>ROUND(G201*H201,6)</f>
      </c>
      <c r="L201" s="38">
        <v>0</v>
      </c>
      <c s="32">
        <f>ROUND(ROUND(L201,2)*ROUND(G201,3),2)</f>
      </c>
      <c s="36" t="s">
        <v>1432</v>
      </c>
      <c>
        <f>(M201*21)/100</f>
      </c>
      <c t="s">
        <v>27</v>
      </c>
    </row>
    <row r="202" spans="1:5" ht="12.75">
      <c r="A202" s="35" t="s">
        <v>55</v>
      </c>
      <c r="E202" s="39" t="s">
        <v>5</v>
      </c>
    </row>
    <row r="203" spans="1:5" ht="25.5">
      <c r="A203" s="35" t="s">
        <v>56</v>
      </c>
      <c r="E203" s="40" t="s">
        <v>1780</v>
      </c>
    </row>
    <row r="204" spans="1:5" ht="12.75">
      <c r="A204" t="s">
        <v>57</v>
      </c>
      <c r="E204" s="39" t="s">
        <v>207</v>
      </c>
    </row>
    <row r="205" spans="1:16" ht="12.75">
      <c r="A205" t="s">
        <v>48</v>
      </c>
      <c s="34" t="s">
        <v>342</v>
      </c>
      <c s="34" t="s">
        <v>1781</v>
      </c>
      <c s="35" t="s">
        <v>5</v>
      </c>
      <c s="6" t="s">
        <v>1782</v>
      </c>
      <c s="36" t="s">
        <v>204</v>
      </c>
      <c s="37">
        <v>2.17</v>
      </c>
      <c s="36">
        <v>0</v>
      </c>
      <c s="36">
        <f>ROUND(G205*H205,6)</f>
      </c>
      <c r="L205" s="38">
        <v>0</v>
      </c>
      <c s="32">
        <f>ROUND(ROUND(L205,2)*ROUND(G205,3),2)</f>
      </c>
      <c s="36" t="s">
        <v>1432</v>
      </c>
      <c>
        <f>(M205*21)/100</f>
      </c>
      <c t="s">
        <v>27</v>
      </c>
    </row>
    <row r="206" spans="1:5" ht="12.75">
      <c r="A206" s="35" t="s">
        <v>55</v>
      </c>
      <c r="E206" s="39" t="s">
        <v>5</v>
      </c>
    </row>
    <row r="207" spans="1:5" ht="51">
      <c r="A207" s="35" t="s">
        <v>56</v>
      </c>
      <c r="E207" s="40" t="s">
        <v>1783</v>
      </c>
    </row>
    <row r="208" spans="1:5" ht="12.75">
      <c r="A208" t="s">
        <v>57</v>
      </c>
      <c r="E208" s="39" t="s">
        <v>207</v>
      </c>
    </row>
    <row r="209" spans="1:16" ht="12.75">
      <c r="A209" t="s">
        <v>48</v>
      </c>
      <c s="34" t="s">
        <v>346</v>
      </c>
      <c s="34" t="s">
        <v>1784</v>
      </c>
      <c s="35" t="s">
        <v>5</v>
      </c>
      <c s="6" t="s">
        <v>1785</v>
      </c>
      <c s="36" t="s">
        <v>204</v>
      </c>
      <c s="37">
        <v>24.42</v>
      </c>
      <c s="36">
        <v>0</v>
      </c>
      <c s="36">
        <f>ROUND(G209*H209,6)</f>
      </c>
      <c r="L209" s="38">
        <v>0</v>
      </c>
      <c s="32">
        <f>ROUND(ROUND(L209,2)*ROUND(G209,3),2)</f>
      </c>
      <c s="36" t="s">
        <v>1432</v>
      </c>
      <c>
        <f>(M209*21)/100</f>
      </c>
      <c t="s">
        <v>27</v>
      </c>
    </row>
    <row r="210" spans="1:5" ht="12.75">
      <c r="A210" s="35" t="s">
        <v>55</v>
      </c>
      <c r="E210" s="39" t="s">
        <v>5</v>
      </c>
    </row>
    <row r="211" spans="1:5" ht="25.5">
      <c r="A211" s="35" t="s">
        <v>56</v>
      </c>
      <c r="E211" s="40" t="s">
        <v>1786</v>
      </c>
    </row>
    <row r="212" spans="1:5" ht="12.75">
      <c r="A212" t="s">
        <v>57</v>
      </c>
      <c r="E212" s="39" t="s">
        <v>207</v>
      </c>
    </row>
    <row r="213" spans="1:16" ht="12.75">
      <c r="A213" t="s">
        <v>48</v>
      </c>
      <c s="34" t="s">
        <v>350</v>
      </c>
      <c s="34" t="s">
        <v>1537</v>
      </c>
      <c s="35" t="s">
        <v>5</v>
      </c>
      <c s="6" t="s">
        <v>1538</v>
      </c>
      <c s="36" t="s">
        <v>204</v>
      </c>
      <c s="37">
        <v>0.64</v>
      </c>
      <c s="36">
        <v>0</v>
      </c>
      <c s="36">
        <f>ROUND(G213*H213,6)</f>
      </c>
      <c r="L213" s="38">
        <v>0</v>
      </c>
      <c s="32">
        <f>ROUND(ROUND(L213,2)*ROUND(G213,3),2)</f>
      </c>
      <c s="36" t="s">
        <v>1432</v>
      </c>
      <c>
        <f>(M213*21)/100</f>
      </c>
      <c t="s">
        <v>27</v>
      </c>
    </row>
    <row r="214" spans="1:5" ht="12.75">
      <c r="A214" s="35" t="s">
        <v>55</v>
      </c>
      <c r="E214" s="39" t="s">
        <v>5</v>
      </c>
    </row>
    <row r="215" spans="1:5" ht="12.75">
      <c r="A215" s="35" t="s">
        <v>56</v>
      </c>
      <c r="E215" s="40" t="s">
        <v>1787</v>
      </c>
    </row>
    <row r="216" spans="1:5" ht="12.75">
      <c r="A216" t="s">
        <v>57</v>
      </c>
      <c r="E216" s="39" t="s">
        <v>207</v>
      </c>
    </row>
    <row r="217" spans="1:16" ht="12.75">
      <c r="A217" t="s">
        <v>48</v>
      </c>
      <c s="34" t="s">
        <v>353</v>
      </c>
      <c s="34" t="s">
        <v>1540</v>
      </c>
      <c s="35" t="s">
        <v>5</v>
      </c>
      <c s="6" t="s">
        <v>1541</v>
      </c>
      <c s="36" t="s">
        <v>204</v>
      </c>
      <c s="37">
        <v>311.19</v>
      </c>
      <c s="36">
        <v>0</v>
      </c>
      <c s="36">
        <f>ROUND(G217*H217,6)</f>
      </c>
      <c r="L217" s="38">
        <v>0</v>
      </c>
      <c s="32">
        <f>ROUND(ROUND(L217,2)*ROUND(G217,3),2)</f>
      </c>
      <c s="36" t="s">
        <v>1432</v>
      </c>
      <c>
        <f>(M217*21)/100</f>
      </c>
      <c t="s">
        <v>27</v>
      </c>
    </row>
    <row r="218" spans="1:5" ht="12.75">
      <c r="A218" s="35" t="s">
        <v>55</v>
      </c>
      <c r="E218" s="39" t="s">
        <v>5</v>
      </c>
    </row>
    <row r="219" spans="1:5" ht="76.5">
      <c r="A219" s="35" t="s">
        <v>56</v>
      </c>
      <c r="E219" s="40" t="s">
        <v>1788</v>
      </c>
    </row>
    <row r="220" spans="1:5" ht="12.75">
      <c r="A220" t="s">
        <v>57</v>
      </c>
      <c r="E220" s="39" t="s">
        <v>207</v>
      </c>
    </row>
    <row r="221" spans="1:16" ht="12.75">
      <c r="A221" t="s">
        <v>48</v>
      </c>
      <c s="34" t="s">
        <v>354</v>
      </c>
      <c s="34" t="s">
        <v>1789</v>
      </c>
      <c s="35" t="s">
        <v>5</v>
      </c>
      <c s="6" t="s">
        <v>1790</v>
      </c>
      <c s="36" t="s">
        <v>204</v>
      </c>
      <c s="37">
        <v>75.078</v>
      </c>
      <c s="36">
        <v>0</v>
      </c>
      <c s="36">
        <f>ROUND(G221*H221,6)</f>
      </c>
      <c r="L221" s="38">
        <v>0</v>
      </c>
      <c s="32">
        <f>ROUND(ROUND(L221,2)*ROUND(G221,3),2)</f>
      </c>
      <c s="36" t="s">
        <v>1432</v>
      </c>
      <c>
        <f>(M221*21)/100</f>
      </c>
      <c t="s">
        <v>27</v>
      </c>
    </row>
    <row r="222" spans="1:5" ht="12.75">
      <c r="A222" s="35" t="s">
        <v>55</v>
      </c>
      <c r="E222" s="39" t="s">
        <v>5</v>
      </c>
    </row>
    <row r="223" spans="1:5" ht="25.5">
      <c r="A223" s="35" t="s">
        <v>56</v>
      </c>
      <c r="E223" s="40" t="s">
        <v>1791</v>
      </c>
    </row>
    <row r="224" spans="1:5" ht="12.75">
      <c r="A224" t="s">
        <v>57</v>
      </c>
      <c r="E224" s="39" t="s">
        <v>207</v>
      </c>
    </row>
    <row r="225" spans="1:16" ht="12.75">
      <c r="A225" t="s">
        <v>48</v>
      </c>
      <c s="34" t="s">
        <v>355</v>
      </c>
      <c s="34" t="s">
        <v>1792</v>
      </c>
      <c s="35" t="s">
        <v>5</v>
      </c>
      <c s="6" t="s">
        <v>1793</v>
      </c>
      <c s="36" t="s">
        <v>204</v>
      </c>
      <c s="37">
        <v>1.28</v>
      </c>
      <c s="36">
        <v>0</v>
      </c>
      <c s="36">
        <f>ROUND(G225*H225,6)</f>
      </c>
      <c r="L225" s="38">
        <v>0</v>
      </c>
      <c s="32">
        <f>ROUND(ROUND(L225,2)*ROUND(G225,3),2)</f>
      </c>
      <c s="36" t="s">
        <v>1432</v>
      </c>
      <c>
        <f>(M225*21)/100</f>
      </c>
      <c t="s">
        <v>27</v>
      </c>
    </row>
    <row r="226" spans="1:5" ht="12.75">
      <c r="A226" s="35" t="s">
        <v>55</v>
      </c>
      <c r="E226" s="39" t="s">
        <v>5</v>
      </c>
    </row>
    <row r="227" spans="1:5" ht="12.75">
      <c r="A227" s="35" t="s">
        <v>56</v>
      </c>
      <c r="E227" s="40" t="s">
        <v>1794</v>
      </c>
    </row>
    <row r="228" spans="1:5" ht="12.75">
      <c r="A228" t="s">
        <v>57</v>
      </c>
      <c r="E228" s="39" t="s">
        <v>207</v>
      </c>
    </row>
    <row r="229" spans="1:13" ht="12.75">
      <c r="A229" t="s">
        <v>46</v>
      </c>
      <c r="C229" s="31" t="s">
        <v>73</v>
      </c>
      <c r="E229" s="33" t="s">
        <v>1543</v>
      </c>
      <c r="J229" s="32">
        <f>0</f>
      </c>
      <c s="32">
        <f>0</f>
      </c>
      <c s="32">
        <f>0+L230+L234+L238+L242+L246</f>
      </c>
      <c s="32">
        <f>0+M230+M234+M238+M242+M246</f>
      </c>
    </row>
    <row r="230" spans="1:16" ht="12.75">
      <c r="A230" t="s">
        <v>48</v>
      </c>
      <c s="34" t="s">
        <v>356</v>
      </c>
      <c s="34" t="s">
        <v>1544</v>
      </c>
      <c s="35" t="s">
        <v>5</v>
      </c>
      <c s="6" t="s">
        <v>1545</v>
      </c>
      <c s="36" t="s">
        <v>678</v>
      </c>
      <c s="37">
        <v>120.984</v>
      </c>
      <c s="36">
        <v>0</v>
      </c>
      <c s="36">
        <f>ROUND(G230*H230,6)</f>
      </c>
      <c r="L230" s="38">
        <v>0</v>
      </c>
      <c s="32">
        <f>ROUND(ROUND(L230,2)*ROUND(G230,3),2)</f>
      </c>
      <c s="36" t="s">
        <v>1432</v>
      </c>
      <c>
        <f>(M230*21)/100</f>
      </c>
      <c t="s">
        <v>27</v>
      </c>
    </row>
    <row r="231" spans="1:5" ht="12.75">
      <c r="A231" s="35" t="s">
        <v>55</v>
      </c>
      <c r="E231" s="39" t="s">
        <v>5</v>
      </c>
    </row>
    <row r="232" spans="1:5" ht="25.5">
      <c r="A232" s="35" t="s">
        <v>56</v>
      </c>
      <c r="E232" s="40" t="s">
        <v>1795</v>
      </c>
    </row>
    <row r="233" spans="1:5" ht="12.75">
      <c r="A233" t="s">
        <v>57</v>
      </c>
      <c r="E233" s="39" t="s">
        <v>207</v>
      </c>
    </row>
    <row r="234" spans="1:16" ht="12.75">
      <c r="A234" t="s">
        <v>48</v>
      </c>
      <c s="34" t="s">
        <v>445</v>
      </c>
      <c s="34" t="s">
        <v>1796</v>
      </c>
      <c s="35" t="s">
        <v>5</v>
      </c>
      <c s="6" t="s">
        <v>1797</v>
      </c>
      <c s="36" t="s">
        <v>678</v>
      </c>
      <c s="37">
        <v>121.17</v>
      </c>
      <c s="36">
        <v>0</v>
      </c>
      <c s="36">
        <f>ROUND(G234*H234,6)</f>
      </c>
      <c r="L234" s="38">
        <v>0</v>
      </c>
      <c s="32">
        <f>ROUND(ROUND(L234,2)*ROUND(G234,3),2)</f>
      </c>
      <c s="36" t="s">
        <v>1432</v>
      </c>
      <c>
        <f>(M234*21)/100</f>
      </c>
      <c t="s">
        <v>27</v>
      </c>
    </row>
    <row r="235" spans="1:5" ht="12.75">
      <c r="A235" s="35" t="s">
        <v>55</v>
      </c>
      <c r="E235" s="39" t="s">
        <v>5</v>
      </c>
    </row>
    <row r="236" spans="1:5" ht="51">
      <c r="A236" s="35" t="s">
        <v>56</v>
      </c>
      <c r="E236" s="40" t="s">
        <v>1798</v>
      </c>
    </row>
    <row r="237" spans="1:5" ht="12.75">
      <c r="A237" t="s">
        <v>57</v>
      </c>
      <c r="E237" s="39" t="s">
        <v>207</v>
      </c>
    </row>
    <row r="238" spans="1:16" ht="12.75">
      <c r="A238" t="s">
        <v>48</v>
      </c>
      <c s="34" t="s">
        <v>448</v>
      </c>
      <c s="34" t="s">
        <v>1799</v>
      </c>
      <c s="35" t="s">
        <v>5</v>
      </c>
      <c s="6" t="s">
        <v>1800</v>
      </c>
      <c s="36" t="s">
        <v>204</v>
      </c>
      <c s="37">
        <v>13.537</v>
      </c>
      <c s="36">
        <v>0</v>
      </c>
      <c s="36">
        <f>ROUND(G238*H238,6)</f>
      </c>
      <c r="L238" s="38">
        <v>0</v>
      </c>
      <c s="32">
        <f>ROUND(ROUND(L238,2)*ROUND(G238,3),2)</f>
      </c>
      <c s="36" t="s">
        <v>1432</v>
      </c>
      <c>
        <f>(M238*21)/100</f>
      </c>
      <c t="s">
        <v>27</v>
      </c>
    </row>
    <row r="239" spans="1:5" ht="12.75">
      <c r="A239" s="35" t="s">
        <v>55</v>
      </c>
      <c r="E239" s="39" t="s">
        <v>5</v>
      </c>
    </row>
    <row r="240" spans="1:5" ht="102">
      <c r="A240" s="35" t="s">
        <v>56</v>
      </c>
      <c r="E240" s="40" t="s">
        <v>1801</v>
      </c>
    </row>
    <row r="241" spans="1:5" ht="12.75">
      <c r="A241" t="s">
        <v>57</v>
      </c>
      <c r="E241" s="39" t="s">
        <v>207</v>
      </c>
    </row>
    <row r="242" spans="1:16" ht="12.75">
      <c r="A242" t="s">
        <v>48</v>
      </c>
      <c s="34" t="s">
        <v>451</v>
      </c>
      <c s="34" t="s">
        <v>1559</v>
      </c>
      <c s="35" t="s">
        <v>5</v>
      </c>
      <c s="6" t="s">
        <v>1560</v>
      </c>
      <c s="36" t="s">
        <v>53</v>
      </c>
      <c s="37">
        <v>0.696</v>
      </c>
      <c s="36">
        <v>0</v>
      </c>
      <c s="36">
        <f>ROUND(G242*H242,6)</f>
      </c>
      <c r="L242" s="38">
        <v>0</v>
      </c>
      <c s="32">
        <f>ROUND(ROUND(L242,2)*ROUND(G242,3),2)</f>
      </c>
      <c s="36" t="s">
        <v>1432</v>
      </c>
      <c>
        <f>(M242*21)/100</f>
      </c>
      <c t="s">
        <v>27</v>
      </c>
    </row>
    <row r="243" spans="1:5" ht="12.75">
      <c r="A243" s="35" t="s">
        <v>55</v>
      </c>
      <c r="E243" s="39" t="s">
        <v>5</v>
      </c>
    </row>
    <row r="244" spans="1:5" ht="63.75">
      <c r="A244" s="35" t="s">
        <v>56</v>
      </c>
      <c r="E244" s="40" t="s">
        <v>1802</v>
      </c>
    </row>
    <row r="245" spans="1:5" ht="12.75">
      <c r="A245" t="s">
        <v>57</v>
      </c>
      <c r="E245" s="39" t="s">
        <v>207</v>
      </c>
    </row>
    <row r="246" spans="1:16" ht="12.75">
      <c r="A246" t="s">
        <v>48</v>
      </c>
      <c s="34" t="s">
        <v>454</v>
      </c>
      <c s="34" t="s">
        <v>1803</v>
      </c>
      <c s="35" t="s">
        <v>5</v>
      </c>
      <c s="6" t="s">
        <v>1804</v>
      </c>
      <c s="36" t="s">
        <v>678</v>
      </c>
      <c s="37">
        <v>5.2</v>
      </c>
      <c s="36">
        <v>0</v>
      </c>
      <c s="36">
        <f>ROUND(G246*H246,6)</f>
      </c>
      <c r="L246" s="38">
        <v>0</v>
      </c>
      <c s="32">
        <f>ROUND(ROUND(L246,2)*ROUND(G246,3),2)</f>
      </c>
      <c s="36" t="s">
        <v>1432</v>
      </c>
      <c>
        <f>(M246*21)/100</f>
      </c>
      <c t="s">
        <v>27</v>
      </c>
    </row>
    <row r="247" spans="1:5" ht="12.75">
      <c r="A247" s="35" t="s">
        <v>55</v>
      </c>
      <c r="E247" s="39" t="s">
        <v>5</v>
      </c>
    </row>
    <row r="248" spans="1:5" ht="12.75">
      <c r="A248" s="35" t="s">
        <v>56</v>
      </c>
      <c r="E248" s="40" t="s">
        <v>1805</v>
      </c>
    </row>
    <row r="249" spans="1:5" ht="12.75">
      <c r="A249" t="s">
        <v>57</v>
      </c>
      <c r="E249" s="39" t="s">
        <v>207</v>
      </c>
    </row>
    <row r="250" spans="1:13" ht="12.75">
      <c r="A250" t="s">
        <v>46</v>
      </c>
      <c r="C250" s="31" t="s">
        <v>77</v>
      </c>
      <c r="E250" s="33" t="s">
        <v>718</v>
      </c>
      <c r="J250" s="32">
        <f>0</f>
      </c>
      <c s="32">
        <f>0</f>
      </c>
      <c s="32">
        <f>0+L251+L255+L259+L263+L267+L271+L275+L279+L283+L287+L291+L295+L299+L303+L307+L311+L315+L319+L323+L327+L331+L335+L339+L343+L347+L351+L355+L359</f>
      </c>
      <c s="32">
        <f>0+M251+M255+M259+M263+M267+M271+M275+M279+M283+M287+M291+M295+M299+M303+M307+M311+M315+M319+M323+M327+M331+M335+M339+M343+M347+M351+M355+M359</f>
      </c>
    </row>
    <row r="251" spans="1:16" ht="12.75">
      <c r="A251" t="s">
        <v>48</v>
      </c>
      <c s="34" t="s">
        <v>457</v>
      </c>
      <c s="34" t="s">
        <v>1563</v>
      </c>
      <c s="35" t="s">
        <v>5</v>
      </c>
      <c s="6" t="s">
        <v>1564</v>
      </c>
      <c s="36" t="s">
        <v>678</v>
      </c>
      <c s="37">
        <v>200.995</v>
      </c>
      <c s="36">
        <v>0</v>
      </c>
      <c s="36">
        <f>ROUND(G251*H251,6)</f>
      </c>
      <c r="L251" s="38">
        <v>0</v>
      </c>
      <c s="32">
        <f>ROUND(ROUND(L251,2)*ROUND(G251,3),2)</f>
      </c>
      <c s="36" t="s">
        <v>1432</v>
      </c>
      <c>
        <f>(M251*21)/100</f>
      </c>
      <c t="s">
        <v>27</v>
      </c>
    </row>
    <row r="252" spans="1:5" ht="12.75">
      <c r="A252" s="35" t="s">
        <v>55</v>
      </c>
      <c r="E252" s="39" t="s">
        <v>5</v>
      </c>
    </row>
    <row r="253" spans="1:5" ht="76.5">
      <c r="A253" s="35" t="s">
        <v>56</v>
      </c>
      <c r="E253" s="40" t="s">
        <v>1806</v>
      </c>
    </row>
    <row r="254" spans="1:5" ht="12.75">
      <c r="A254" t="s">
        <v>57</v>
      </c>
      <c r="E254" s="39" t="s">
        <v>207</v>
      </c>
    </row>
    <row r="255" spans="1:16" ht="25.5">
      <c r="A255" t="s">
        <v>48</v>
      </c>
      <c s="34" t="s">
        <v>460</v>
      </c>
      <c s="34" t="s">
        <v>1566</v>
      </c>
      <c s="35" t="s">
        <v>5</v>
      </c>
      <c s="6" t="s">
        <v>1567</v>
      </c>
      <c s="36" t="s">
        <v>678</v>
      </c>
      <c s="37">
        <v>598.902</v>
      </c>
      <c s="36">
        <v>0</v>
      </c>
      <c s="36">
        <f>ROUND(G255*H255,6)</f>
      </c>
      <c r="L255" s="38">
        <v>0</v>
      </c>
      <c s="32">
        <f>ROUND(ROUND(L255,2)*ROUND(G255,3),2)</f>
      </c>
      <c s="36" t="s">
        <v>1432</v>
      </c>
      <c>
        <f>(M255*21)/100</f>
      </c>
      <c t="s">
        <v>27</v>
      </c>
    </row>
    <row r="256" spans="1:5" ht="12.75">
      <c r="A256" s="35" t="s">
        <v>55</v>
      </c>
      <c r="E256" s="39" t="s">
        <v>5</v>
      </c>
    </row>
    <row r="257" spans="1:5" ht="114.75">
      <c r="A257" s="35" t="s">
        <v>56</v>
      </c>
      <c r="E257" s="40" t="s">
        <v>1807</v>
      </c>
    </row>
    <row r="258" spans="1:5" ht="12.75">
      <c r="A258" t="s">
        <v>57</v>
      </c>
      <c r="E258" s="39" t="s">
        <v>207</v>
      </c>
    </row>
    <row r="259" spans="1:16" ht="12.75">
      <c r="A259" t="s">
        <v>48</v>
      </c>
      <c s="34" t="s">
        <v>464</v>
      </c>
      <c s="34" t="s">
        <v>1808</v>
      </c>
      <c s="35" t="s">
        <v>5</v>
      </c>
      <c s="6" t="s">
        <v>1809</v>
      </c>
      <c s="36" t="s">
        <v>678</v>
      </c>
      <c s="37">
        <v>11.25</v>
      </c>
      <c s="36">
        <v>0</v>
      </c>
      <c s="36">
        <f>ROUND(G259*H259,6)</f>
      </c>
      <c r="L259" s="38">
        <v>0</v>
      </c>
      <c s="32">
        <f>ROUND(ROUND(L259,2)*ROUND(G259,3),2)</f>
      </c>
      <c s="36" t="s">
        <v>1432</v>
      </c>
      <c>
        <f>(M259*21)/100</f>
      </c>
      <c t="s">
        <v>27</v>
      </c>
    </row>
    <row r="260" spans="1:5" ht="12.75">
      <c r="A260" s="35" t="s">
        <v>55</v>
      </c>
      <c r="E260" s="39" t="s">
        <v>5</v>
      </c>
    </row>
    <row r="261" spans="1:5" ht="25.5">
      <c r="A261" s="35" t="s">
        <v>56</v>
      </c>
      <c r="E261" s="40" t="s">
        <v>1810</v>
      </c>
    </row>
    <row r="262" spans="1:5" ht="12.75">
      <c r="A262" t="s">
        <v>57</v>
      </c>
      <c r="E262" s="39" t="s">
        <v>207</v>
      </c>
    </row>
    <row r="263" spans="1:16" ht="12.75">
      <c r="A263" t="s">
        <v>48</v>
      </c>
      <c s="34" t="s">
        <v>465</v>
      </c>
      <c s="34" t="s">
        <v>1569</v>
      </c>
      <c s="35" t="s">
        <v>5</v>
      </c>
      <c s="6" t="s">
        <v>1570</v>
      </c>
      <c s="36" t="s">
        <v>678</v>
      </c>
      <c s="37">
        <v>448.647</v>
      </c>
      <c s="36">
        <v>0</v>
      </c>
      <c s="36">
        <f>ROUND(G263*H263,6)</f>
      </c>
      <c r="L263" s="38">
        <v>0</v>
      </c>
      <c s="32">
        <f>ROUND(ROUND(L263,2)*ROUND(G263,3),2)</f>
      </c>
      <c s="36" t="s">
        <v>1432</v>
      </c>
      <c>
        <f>(M263*21)/100</f>
      </c>
      <c t="s">
        <v>27</v>
      </c>
    </row>
    <row r="264" spans="1:5" ht="12.75">
      <c r="A264" s="35" t="s">
        <v>55</v>
      </c>
      <c r="E264" s="39" t="s">
        <v>5</v>
      </c>
    </row>
    <row r="265" spans="1:5" ht="89.25">
      <c r="A265" s="35" t="s">
        <v>56</v>
      </c>
      <c r="E265" s="40" t="s">
        <v>1811</v>
      </c>
    </row>
    <row r="266" spans="1:5" ht="12.75">
      <c r="A266" t="s">
        <v>57</v>
      </c>
      <c r="E266" s="39" t="s">
        <v>207</v>
      </c>
    </row>
    <row r="267" spans="1:16" ht="12.75">
      <c r="A267" t="s">
        <v>48</v>
      </c>
      <c s="34" t="s">
        <v>466</v>
      </c>
      <c s="34" t="s">
        <v>1572</v>
      </c>
      <c s="35" t="s">
        <v>5</v>
      </c>
      <c s="6" t="s">
        <v>1573</v>
      </c>
      <c s="36" t="s">
        <v>678</v>
      </c>
      <c s="37">
        <v>324.5</v>
      </c>
      <c s="36">
        <v>0</v>
      </c>
      <c s="36">
        <f>ROUND(G267*H267,6)</f>
      </c>
      <c r="L267" s="38">
        <v>0</v>
      </c>
      <c s="32">
        <f>ROUND(ROUND(L267,2)*ROUND(G267,3),2)</f>
      </c>
      <c s="36" t="s">
        <v>1432</v>
      </c>
      <c>
        <f>(M267*21)/100</f>
      </c>
      <c t="s">
        <v>27</v>
      </c>
    </row>
    <row r="268" spans="1:5" ht="12.75">
      <c r="A268" s="35" t="s">
        <v>55</v>
      </c>
      <c r="E268" s="39" t="s">
        <v>5</v>
      </c>
    </row>
    <row r="269" spans="1:5" ht="76.5">
      <c r="A269" s="35" t="s">
        <v>56</v>
      </c>
      <c r="E269" s="40" t="s">
        <v>1812</v>
      </c>
    </row>
    <row r="270" spans="1:5" ht="12.75">
      <c r="A270" t="s">
        <v>57</v>
      </c>
      <c r="E270" s="39" t="s">
        <v>207</v>
      </c>
    </row>
    <row r="271" spans="1:16" ht="12.75">
      <c r="A271" t="s">
        <v>48</v>
      </c>
      <c s="34" t="s">
        <v>467</v>
      </c>
      <c s="34" t="s">
        <v>1575</v>
      </c>
      <c s="35" t="s">
        <v>1576</v>
      </c>
      <c s="6" t="s">
        <v>1577</v>
      </c>
      <c s="36" t="s">
        <v>678</v>
      </c>
      <c s="37">
        <v>324.5</v>
      </c>
      <c s="36">
        <v>0</v>
      </c>
      <c s="36">
        <f>ROUND(G271*H271,6)</f>
      </c>
      <c r="L271" s="38">
        <v>0</v>
      </c>
      <c s="32">
        <f>ROUND(ROUND(L271,2)*ROUND(G271,3),2)</f>
      </c>
      <c s="36" t="s">
        <v>1432</v>
      </c>
      <c>
        <f>(M271*21)/100</f>
      </c>
      <c t="s">
        <v>27</v>
      </c>
    </row>
    <row r="272" spans="1:5" ht="12.75">
      <c r="A272" s="35" t="s">
        <v>55</v>
      </c>
      <c r="E272" s="39" t="s">
        <v>5</v>
      </c>
    </row>
    <row r="273" spans="1:5" ht="89.25">
      <c r="A273" s="35" t="s">
        <v>56</v>
      </c>
      <c r="E273" s="40" t="s">
        <v>1813</v>
      </c>
    </row>
    <row r="274" spans="1:5" ht="12.75">
      <c r="A274" t="s">
        <v>57</v>
      </c>
      <c r="E274" s="39" t="s">
        <v>207</v>
      </c>
    </row>
    <row r="275" spans="1:16" ht="12.75">
      <c r="A275" t="s">
        <v>48</v>
      </c>
      <c s="34" t="s">
        <v>468</v>
      </c>
      <c s="34" t="s">
        <v>1575</v>
      </c>
      <c s="35" t="s">
        <v>1579</v>
      </c>
      <c s="6" t="s">
        <v>1577</v>
      </c>
      <c s="36" t="s">
        <v>678</v>
      </c>
      <c s="37">
        <v>448.647</v>
      </c>
      <c s="36">
        <v>0</v>
      </c>
      <c s="36">
        <f>ROUND(G275*H275,6)</f>
      </c>
      <c r="L275" s="38">
        <v>0</v>
      </c>
      <c s="32">
        <f>ROUND(ROUND(L275,2)*ROUND(G275,3),2)</f>
      </c>
      <c s="36" t="s">
        <v>1432</v>
      </c>
      <c>
        <f>(M275*21)/100</f>
      </c>
      <c t="s">
        <v>27</v>
      </c>
    </row>
    <row r="276" spans="1:5" ht="12.75">
      <c r="A276" s="35" t="s">
        <v>55</v>
      </c>
      <c r="E276" s="39" t="s">
        <v>5</v>
      </c>
    </row>
    <row r="277" spans="1:5" ht="76.5">
      <c r="A277" s="35" t="s">
        <v>56</v>
      </c>
      <c r="E277" s="40" t="s">
        <v>1814</v>
      </c>
    </row>
    <row r="278" spans="1:5" ht="12.75">
      <c r="A278" t="s">
        <v>57</v>
      </c>
      <c r="E278" s="39" t="s">
        <v>207</v>
      </c>
    </row>
    <row r="279" spans="1:16" ht="12.75">
      <c r="A279" t="s">
        <v>48</v>
      </c>
      <c s="34" t="s">
        <v>558</v>
      </c>
      <c s="34" t="s">
        <v>1815</v>
      </c>
      <c s="35" t="s">
        <v>5</v>
      </c>
      <c s="6" t="s">
        <v>1816</v>
      </c>
      <c s="36" t="s">
        <v>213</v>
      </c>
      <c s="37">
        <v>1</v>
      </c>
      <c s="36">
        <v>0</v>
      </c>
      <c s="36">
        <f>ROUND(G279*H279,6)</f>
      </c>
      <c r="L279" s="38">
        <v>0</v>
      </c>
      <c s="32">
        <f>ROUND(ROUND(L279,2)*ROUND(G279,3),2)</f>
      </c>
      <c s="36" t="s">
        <v>1432</v>
      </c>
      <c>
        <f>(M279*21)/100</f>
      </c>
      <c t="s">
        <v>27</v>
      </c>
    </row>
    <row r="280" spans="1:5" ht="12.75">
      <c r="A280" s="35" t="s">
        <v>55</v>
      </c>
      <c r="E280" s="39" t="s">
        <v>5</v>
      </c>
    </row>
    <row r="281" spans="1:5" ht="12.75">
      <c r="A281" s="35" t="s">
        <v>56</v>
      </c>
      <c r="E281" s="40" t="s">
        <v>1817</v>
      </c>
    </row>
    <row r="282" spans="1:5" ht="12.75">
      <c r="A282" t="s">
        <v>57</v>
      </c>
      <c r="E282" s="39" t="s">
        <v>207</v>
      </c>
    </row>
    <row r="283" spans="1:16" ht="12.75">
      <c r="A283" t="s">
        <v>48</v>
      </c>
      <c s="34" t="s">
        <v>561</v>
      </c>
      <c s="34" t="s">
        <v>1581</v>
      </c>
      <c s="35" t="s">
        <v>5</v>
      </c>
      <c s="6" t="s">
        <v>1582</v>
      </c>
      <c s="36" t="s">
        <v>213</v>
      </c>
      <c s="37">
        <v>1</v>
      </c>
      <c s="36">
        <v>0</v>
      </c>
      <c s="36">
        <f>ROUND(G283*H283,6)</f>
      </c>
      <c r="L283" s="38">
        <v>0</v>
      </c>
      <c s="32">
        <f>ROUND(ROUND(L283,2)*ROUND(G283,3),2)</f>
      </c>
      <c s="36" t="s">
        <v>1432</v>
      </c>
      <c>
        <f>(M283*21)/100</f>
      </c>
      <c t="s">
        <v>27</v>
      </c>
    </row>
    <row r="284" spans="1:5" ht="12.75">
      <c r="A284" s="35" t="s">
        <v>55</v>
      </c>
      <c r="E284" s="39" t="s">
        <v>5</v>
      </c>
    </row>
    <row r="285" spans="1:5" ht="25.5">
      <c r="A285" s="35" t="s">
        <v>56</v>
      </c>
      <c r="E285" s="40" t="s">
        <v>1818</v>
      </c>
    </row>
    <row r="286" spans="1:5" ht="12.75">
      <c r="A286" t="s">
        <v>57</v>
      </c>
      <c r="E286" s="39" t="s">
        <v>207</v>
      </c>
    </row>
    <row r="287" spans="1:16" ht="12.75">
      <c r="A287" t="s">
        <v>48</v>
      </c>
      <c s="34" t="s">
        <v>564</v>
      </c>
      <c s="34" t="s">
        <v>1819</v>
      </c>
      <c s="35" t="s">
        <v>5</v>
      </c>
      <c s="6" t="s">
        <v>1820</v>
      </c>
      <c s="36" t="s">
        <v>1203</v>
      </c>
      <c s="37">
        <v>7226.2</v>
      </c>
      <c s="36">
        <v>0</v>
      </c>
      <c s="36">
        <f>ROUND(G287*H287,6)</f>
      </c>
      <c r="L287" s="38">
        <v>0</v>
      </c>
      <c s="32">
        <f>ROUND(ROUND(L287,2)*ROUND(G287,3),2)</f>
      </c>
      <c s="36" t="s">
        <v>1432</v>
      </c>
      <c>
        <f>(M287*21)/100</f>
      </c>
      <c t="s">
        <v>27</v>
      </c>
    </row>
    <row r="288" spans="1:5" ht="12.75">
      <c r="A288" s="35" t="s">
        <v>55</v>
      </c>
      <c r="E288" s="39" t="s">
        <v>5</v>
      </c>
    </row>
    <row r="289" spans="1:5" ht="25.5">
      <c r="A289" s="35" t="s">
        <v>56</v>
      </c>
      <c r="E289" s="40" t="s">
        <v>1821</v>
      </c>
    </row>
    <row r="290" spans="1:5" ht="76.5">
      <c r="A290" t="s">
        <v>57</v>
      </c>
      <c r="E290" s="39" t="s">
        <v>1822</v>
      </c>
    </row>
    <row r="291" spans="1:16" ht="12.75">
      <c r="A291" t="s">
        <v>48</v>
      </c>
      <c s="34" t="s">
        <v>567</v>
      </c>
      <c s="34" t="s">
        <v>1823</v>
      </c>
      <c s="35" t="s">
        <v>5</v>
      </c>
      <c s="6" t="s">
        <v>1824</v>
      </c>
      <c s="36" t="s">
        <v>678</v>
      </c>
      <c s="37">
        <v>36.942</v>
      </c>
      <c s="36">
        <v>0</v>
      </c>
      <c s="36">
        <f>ROUND(G291*H291,6)</f>
      </c>
      <c r="L291" s="38">
        <v>0</v>
      </c>
      <c s="32">
        <f>ROUND(ROUND(L291,2)*ROUND(G291,3),2)</f>
      </c>
      <c s="36" t="s">
        <v>1432</v>
      </c>
      <c>
        <f>(M291*21)/100</f>
      </c>
      <c t="s">
        <v>27</v>
      </c>
    </row>
    <row r="292" spans="1:5" ht="12.75">
      <c r="A292" s="35" t="s">
        <v>55</v>
      </c>
      <c r="E292" s="39" t="s">
        <v>5</v>
      </c>
    </row>
    <row r="293" spans="1:5" ht="12.75">
      <c r="A293" s="35" t="s">
        <v>56</v>
      </c>
      <c r="E293" s="40" t="s">
        <v>1825</v>
      </c>
    </row>
    <row r="294" spans="1:5" ht="51">
      <c r="A294" t="s">
        <v>57</v>
      </c>
      <c r="E294" s="39" t="s">
        <v>1826</v>
      </c>
    </row>
    <row r="295" spans="1:16" ht="12.75">
      <c r="A295" t="s">
        <v>48</v>
      </c>
      <c s="34" t="s">
        <v>570</v>
      </c>
      <c s="34" t="s">
        <v>1827</v>
      </c>
      <c s="35" t="s">
        <v>5</v>
      </c>
      <c s="6" t="s">
        <v>1828</v>
      </c>
      <c s="36" t="s">
        <v>678</v>
      </c>
      <c s="37">
        <v>32.24</v>
      </c>
      <c s="36">
        <v>0</v>
      </c>
      <c s="36">
        <f>ROUND(G295*H295,6)</f>
      </c>
      <c r="L295" s="38">
        <v>0</v>
      </c>
      <c s="32">
        <f>ROUND(ROUND(L295,2)*ROUND(G295,3),2)</f>
      </c>
      <c s="36" t="s">
        <v>1432</v>
      </c>
      <c>
        <f>(M295*21)/100</f>
      </c>
      <c t="s">
        <v>27</v>
      </c>
    </row>
    <row r="296" spans="1:5" ht="12.75">
      <c r="A296" s="35" t="s">
        <v>55</v>
      </c>
      <c r="E296" s="39" t="s">
        <v>5</v>
      </c>
    </row>
    <row r="297" spans="1:5" ht="12.75">
      <c r="A297" s="35" t="s">
        <v>56</v>
      </c>
      <c r="E297" s="40" t="s">
        <v>1829</v>
      </c>
    </row>
    <row r="298" spans="1:5" ht="38.25">
      <c r="A298" t="s">
        <v>57</v>
      </c>
      <c r="E298" s="39" t="s">
        <v>1830</v>
      </c>
    </row>
    <row r="299" spans="1:16" ht="12.75">
      <c r="A299" t="s">
        <v>48</v>
      </c>
      <c s="34" t="s">
        <v>573</v>
      </c>
      <c s="34" t="s">
        <v>1584</v>
      </c>
      <c s="35" t="s">
        <v>5</v>
      </c>
      <c s="6" t="s">
        <v>1585</v>
      </c>
      <c s="36" t="s">
        <v>678</v>
      </c>
      <c s="37">
        <v>30</v>
      </c>
      <c s="36">
        <v>0</v>
      </c>
      <c s="36">
        <f>ROUND(G299*H299,6)</f>
      </c>
      <c r="L299" s="38">
        <v>0</v>
      </c>
      <c s="32">
        <f>ROUND(ROUND(L299,2)*ROUND(G299,3),2)</f>
      </c>
      <c s="36" t="s">
        <v>1432</v>
      </c>
      <c>
        <f>(M299*21)/100</f>
      </c>
      <c t="s">
        <v>27</v>
      </c>
    </row>
    <row r="300" spans="1:5" ht="12.75">
      <c r="A300" s="35" t="s">
        <v>55</v>
      </c>
      <c r="E300" s="39" t="s">
        <v>5</v>
      </c>
    </row>
    <row r="301" spans="1:5" ht="25.5">
      <c r="A301" s="35" t="s">
        <v>56</v>
      </c>
      <c r="E301" s="40" t="s">
        <v>1831</v>
      </c>
    </row>
    <row r="302" spans="1:5" ht="12.75">
      <c r="A302" t="s">
        <v>57</v>
      </c>
      <c r="E302" s="39" t="s">
        <v>207</v>
      </c>
    </row>
    <row r="303" spans="1:16" ht="12.75">
      <c r="A303" t="s">
        <v>48</v>
      </c>
      <c s="34" t="s">
        <v>576</v>
      </c>
      <c s="34" t="s">
        <v>1832</v>
      </c>
      <c s="35" t="s">
        <v>5</v>
      </c>
      <c s="6" t="s">
        <v>1833</v>
      </c>
      <c s="36" t="s">
        <v>678</v>
      </c>
      <c s="37">
        <v>6.92</v>
      </c>
      <c s="36">
        <v>0</v>
      </c>
      <c s="36">
        <f>ROUND(G303*H303,6)</f>
      </c>
      <c r="L303" s="38">
        <v>0</v>
      </c>
      <c s="32">
        <f>ROUND(ROUND(L303,2)*ROUND(G303,3),2)</f>
      </c>
      <c s="36" t="s">
        <v>1432</v>
      </c>
      <c>
        <f>(M303*21)/100</f>
      </c>
      <c t="s">
        <v>27</v>
      </c>
    </row>
    <row r="304" spans="1:5" ht="12.75">
      <c r="A304" s="35" t="s">
        <v>55</v>
      </c>
      <c r="E304" s="39" t="s">
        <v>5</v>
      </c>
    </row>
    <row r="305" spans="1:5" ht="51">
      <c r="A305" s="35" t="s">
        <v>56</v>
      </c>
      <c r="E305" s="40" t="s">
        <v>1834</v>
      </c>
    </row>
    <row r="306" spans="1:5" ht="12.75">
      <c r="A306" t="s">
        <v>57</v>
      </c>
      <c r="E306" s="39" t="s">
        <v>207</v>
      </c>
    </row>
    <row r="307" spans="1:16" ht="12.75">
      <c r="A307" t="s">
        <v>48</v>
      </c>
      <c s="34" t="s">
        <v>580</v>
      </c>
      <c s="34" t="s">
        <v>1835</v>
      </c>
      <c s="35" t="s">
        <v>5</v>
      </c>
      <c s="6" t="s">
        <v>1836</v>
      </c>
      <c s="36" t="s">
        <v>218</v>
      </c>
      <c s="37">
        <v>37.3</v>
      </c>
      <c s="36">
        <v>0</v>
      </c>
      <c s="36">
        <f>ROUND(G307*H307,6)</f>
      </c>
      <c r="L307" s="38">
        <v>0</v>
      </c>
      <c s="32">
        <f>ROUND(ROUND(L307,2)*ROUND(G307,3),2)</f>
      </c>
      <c s="36" t="s">
        <v>1432</v>
      </c>
      <c>
        <f>(M307*21)/100</f>
      </c>
      <c t="s">
        <v>27</v>
      </c>
    </row>
    <row r="308" spans="1:5" ht="12.75">
      <c r="A308" s="35" t="s">
        <v>55</v>
      </c>
      <c r="E308" s="39" t="s">
        <v>5</v>
      </c>
    </row>
    <row r="309" spans="1:5" ht="12.75">
      <c r="A309" s="35" t="s">
        <v>56</v>
      </c>
      <c r="E309" s="40" t="s">
        <v>1837</v>
      </c>
    </row>
    <row r="310" spans="1:5" ht="38.25">
      <c r="A310" t="s">
        <v>57</v>
      </c>
      <c r="E310" s="39" t="s">
        <v>1838</v>
      </c>
    </row>
    <row r="311" spans="1:16" ht="12.75">
      <c r="A311" t="s">
        <v>48</v>
      </c>
      <c s="34" t="s">
        <v>583</v>
      </c>
      <c s="34" t="s">
        <v>1839</v>
      </c>
      <c s="35" t="s">
        <v>5</v>
      </c>
      <c s="6" t="s">
        <v>1840</v>
      </c>
      <c s="36" t="s">
        <v>218</v>
      </c>
      <c s="37">
        <v>8.9</v>
      </c>
      <c s="36">
        <v>0</v>
      </c>
      <c s="36">
        <f>ROUND(G311*H311,6)</f>
      </c>
      <c r="L311" s="38">
        <v>0</v>
      </c>
      <c s="32">
        <f>ROUND(ROUND(L311,2)*ROUND(G311,3),2)</f>
      </c>
      <c s="36" t="s">
        <v>1432</v>
      </c>
      <c>
        <f>(M311*21)/100</f>
      </c>
      <c t="s">
        <v>27</v>
      </c>
    </row>
    <row r="312" spans="1:5" ht="12.75">
      <c r="A312" s="35" t="s">
        <v>55</v>
      </c>
      <c r="E312" s="39" t="s">
        <v>5</v>
      </c>
    </row>
    <row r="313" spans="1:5" ht="12.75">
      <c r="A313" s="35" t="s">
        <v>56</v>
      </c>
      <c r="E313" s="40" t="s">
        <v>1841</v>
      </c>
    </row>
    <row r="314" spans="1:5" ht="38.25">
      <c r="A314" t="s">
        <v>57</v>
      </c>
      <c r="E314" s="39" t="s">
        <v>1842</v>
      </c>
    </row>
    <row r="315" spans="1:16" ht="12.75">
      <c r="A315" t="s">
        <v>48</v>
      </c>
      <c s="34" t="s">
        <v>586</v>
      </c>
      <c s="34" t="s">
        <v>1843</v>
      </c>
      <c s="35" t="s">
        <v>5</v>
      </c>
      <c s="6" t="s">
        <v>1844</v>
      </c>
      <c s="36" t="s">
        <v>218</v>
      </c>
      <c s="37">
        <v>12.756</v>
      </c>
      <c s="36">
        <v>0</v>
      </c>
      <c s="36">
        <f>ROUND(G315*H315,6)</f>
      </c>
      <c r="L315" s="38">
        <v>0</v>
      </c>
      <c s="32">
        <f>ROUND(ROUND(L315,2)*ROUND(G315,3),2)</f>
      </c>
      <c s="36" t="s">
        <v>1432</v>
      </c>
      <c>
        <f>(M315*21)/100</f>
      </c>
      <c t="s">
        <v>27</v>
      </c>
    </row>
    <row r="316" spans="1:5" ht="12.75">
      <c r="A316" s="35" t="s">
        <v>55</v>
      </c>
      <c r="E316" s="39" t="s">
        <v>5</v>
      </c>
    </row>
    <row r="317" spans="1:5" ht="12.75">
      <c r="A317" s="35" t="s">
        <v>56</v>
      </c>
      <c r="E317" s="40" t="s">
        <v>1845</v>
      </c>
    </row>
    <row r="318" spans="1:5" ht="25.5">
      <c r="A318" t="s">
        <v>57</v>
      </c>
      <c r="E318" s="39" t="s">
        <v>1846</v>
      </c>
    </row>
    <row r="319" spans="1:16" ht="12.75">
      <c r="A319" t="s">
        <v>48</v>
      </c>
      <c s="34" t="s">
        <v>589</v>
      </c>
      <c s="34" t="s">
        <v>1847</v>
      </c>
      <c s="35" t="s">
        <v>5</v>
      </c>
      <c s="6" t="s">
        <v>1848</v>
      </c>
      <c s="36" t="s">
        <v>678</v>
      </c>
      <c s="37">
        <v>36.942</v>
      </c>
      <c s="36">
        <v>0</v>
      </c>
      <c s="36">
        <f>ROUND(G319*H319,6)</f>
      </c>
      <c r="L319" s="38">
        <v>0</v>
      </c>
      <c s="32">
        <f>ROUND(ROUND(L319,2)*ROUND(G319,3),2)</f>
      </c>
      <c s="36" t="s">
        <v>1432</v>
      </c>
      <c>
        <f>(M319*21)/100</f>
      </c>
      <c t="s">
        <v>27</v>
      </c>
    </row>
    <row r="320" spans="1:5" ht="12.75">
      <c r="A320" s="35" t="s">
        <v>55</v>
      </c>
      <c r="E320" s="39" t="s">
        <v>5</v>
      </c>
    </row>
    <row r="321" spans="1:5" ht="12.75">
      <c r="A321" s="35" t="s">
        <v>56</v>
      </c>
      <c r="E321" s="40" t="s">
        <v>1825</v>
      </c>
    </row>
    <row r="322" spans="1:5" ht="76.5">
      <c r="A322" t="s">
        <v>57</v>
      </c>
      <c r="E322" s="39" t="s">
        <v>1849</v>
      </c>
    </row>
    <row r="323" spans="1:16" ht="12.75">
      <c r="A323" t="s">
        <v>48</v>
      </c>
      <c s="34" t="s">
        <v>592</v>
      </c>
      <c s="34" t="s">
        <v>1850</v>
      </c>
      <c s="35" t="s">
        <v>5</v>
      </c>
      <c s="6" t="s">
        <v>1851</v>
      </c>
      <c s="36" t="s">
        <v>218</v>
      </c>
      <c s="37">
        <v>2.5</v>
      </c>
      <c s="36">
        <v>0</v>
      </c>
      <c s="36">
        <f>ROUND(G323*H323,6)</f>
      </c>
      <c r="L323" s="38">
        <v>0</v>
      </c>
      <c s="32">
        <f>ROUND(ROUND(L323,2)*ROUND(G323,3),2)</f>
      </c>
      <c s="36" t="s">
        <v>1432</v>
      </c>
      <c>
        <f>(M323*21)/100</f>
      </c>
      <c t="s">
        <v>27</v>
      </c>
    </row>
    <row r="324" spans="1:5" ht="12.75">
      <c r="A324" s="35" t="s">
        <v>55</v>
      </c>
      <c r="E324" s="39" t="s">
        <v>5</v>
      </c>
    </row>
    <row r="325" spans="1:5" ht="12.75">
      <c r="A325" s="35" t="s">
        <v>56</v>
      </c>
      <c r="E325" s="40" t="s">
        <v>1852</v>
      </c>
    </row>
    <row r="326" spans="1:5" ht="12.75">
      <c r="A326" t="s">
        <v>57</v>
      </c>
      <c r="E326" s="39" t="s">
        <v>207</v>
      </c>
    </row>
    <row r="327" spans="1:16" ht="12.75">
      <c r="A327" t="s">
        <v>48</v>
      </c>
      <c s="34" t="s">
        <v>700</v>
      </c>
      <c s="34" t="s">
        <v>1853</v>
      </c>
      <c s="35" t="s">
        <v>5</v>
      </c>
      <c s="6" t="s">
        <v>1854</v>
      </c>
      <c s="36" t="s">
        <v>218</v>
      </c>
      <c s="37">
        <v>0.25</v>
      </c>
      <c s="36">
        <v>0</v>
      </c>
      <c s="36">
        <f>ROUND(G327*H327,6)</f>
      </c>
      <c r="L327" s="38">
        <v>0</v>
      </c>
      <c s="32">
        <f>ROUND(ROUND(L327,2)*ROUND(G327,3),2)</f>
      </c>
      <c s="36" t="s">
        <v>1432</v>
      </c>
      <c>
        <f>(M327*21)/100</f>
      </c>
      <c t="s">
        <v>27</v>
      </c>
    </row>
    <row r="328" spans="1:5" ht="12.75">
      <c r="A328" s="35" t="s">
        <v>55</v>
      </c>
      <c r="E328" s="39" t="s">
        <v>5</v>
      </c>
    </row>
    <row r="329" spans="1:5" ht="12.75">
      <c r="A329" s="35" t="s">
        <v>56</v>
      </c>
      <c r="E329" s="40" t="s">
        <v>1855</v>
      </c>
    </row>
    <row r="330" spans="1:5" ht="12.75">
      <c r="A330" t="s">
        <v>57</v>
      </c>
      <c r="E330" s="39" t="s">
        <v>207</v>
      </c>
    </row>
    <row r="331" spans="1:16" ht="12.75">
      <c r="A331" t="s">
        <v>48</v>
      </c>
      <c s="34" t="s">
        <v>703</v>
      </c>
      <c s="34" t="s">
        <v>1856</v>
      </c>
      <c s="35" t="s">
        <v>5</v>
      </c>
      <c s="6" t="s">
        <v>1857</v>
      </c>
      <c s="36" t="s">
        <v>218</v>
      </c>
      <c s="37">
        <v>5</v>
      </c>
      <c s="36">
        <v>0</v>
      </c>
      <c s="36">
        <f>ROUND(G331*H331,6)</f>
      </c>
      <c r="L331" s="38">
        <v>0</v>
      </c>
      <c s="32">
        <f>ROUND(ROUND(L331,2)*ROUND(G331,3),2)</f>
      </c>
      <c s="36" t="s">
        <v>1432</v>
      </c>
      <c>
        <f>(M331*21)/100</f>
      </c>
      <c t="s">
        <v>27</v>
      </c>
    </row>
    <row r="332" spans="1:5" ht="12.75">
      <c r="A332" s="35" t="s">
        <v>55</v>
      </c>
      <c r="E332" s="39" t="s">
        <v>5</v>
      </c>
    </row>
    <row r="333" spans="1:5" ht="38.25">
      <c r="A333" s="35" t="s">
        <v>56</v>
      </c>
      <c r="E333" s="40" t="s">
        <v>1858</v>
      </c>
    </row>
    <row r="334" spans="1:5" ht="12.75">
      <c r="A334" t="s">
        <v>57</v>
      </c>
      <c r="E334" s="39" t="s">
        <v>207</v>
      </c>
    </row>
    <row r="335" spans="1:16" ht="12.75">
      <c r="A335" t="s">
        <v>48</v>
      </c>
      <c s="34" t="s">
        <v>595</v>
      </c>
      <c s="34" t="s">
        <v>1859</v>
      </c>
      <c s="35" t="s">
        <v>5</v>
      </c>
      <c s="6" t="s">
        <v>1860</v>
      </c>
      <c s="36" t="s">
        <v>218</v>
      </c>
      <c s="37">
        <v>6</v>
      </c>
      <c s="36">
        <v>0</v>
      </c>
      <c s="36">
        <f>ROUND(G335*H335,6)</f>
      </c>
      <c r="L335" s="38">
        <v>0</v>
      </c>
      <c s="32">
        <f>ROUND(ROUND(L335,2)*ROUND(G335,3),2)</f>
      </c>
      <c s="36" t="s">
        <v>1432</v>
      </c>
      <c>
        <f>(M335*21)/100</f>
      </c>
      <c t="s">
        <v>27</v>
      </c>
    </row>
    <row r="336" spans="1:5" ht="12.75">
      <c r="A336" s="35" t="s">
        <v>55</v>
      </c>
      <c r="E336" s="39" t="s">
        <v>5</v>
      </c>
    </row>
    <row r="337" spans="1:5" ht="25.5">
      <c r="A337" s="35" t="s">
        <v>56</v>
      </c>
      <c r="E337" s="40" t="s">
        <v>1861</v>
      </c>
    </row>
    <row r="338" spans="1:5" ht="12.75">
      <c r="A338" t="s">
        <v>57</v>
      </c>
      <c r="E338" s="39" t="s">
        <v>207</v>
      </c>
    </row>
    <row r="339" spans="1:16" ht="12.75">
      <c r="A339" t="s">
        <v>48</v>
      </c>
      <c s="34" t="s">
        <v>598</v>
      </c>
      <c s="34" t="s">
        <v>1587</v>
      </c>
      <c s="35" t="s">
        <v>5</v>
      </c>
      <c s="6" t="s">
        <v>1588</v>
      </c>
      <c s="36" t="s">
        <v>678</v>
      </c>
      <c s="37">
        <v>121.17</v>
      </c>
      <c s="36">
        <v>0</v>
      </c>
      <c s="36">
        <f>ROUND(G339*H339,6)</f>
      </c>
      <c r="L339" s="38">
        <v>0</v>
      </c>
      <c s="32">
        <f>ROUND(ROUND(L339,2)*ROUND(G339,3),2)</f>
      </c>
      <c s="36" t="s">
        <v>1432</v>
      </c>
      <c>
        <f>(M339*21)/100</f>
      </c>
      <c t="s">
        <v>27</v>
      </c>
    </row>
    <row r="340" spans="1:5" ht="12.75">
      <c r="A340" s="35" t="s">
        <v>55</v>
      </c>
      <c r="E340" s="39" t="s">
        <v>5</v>
      </c>
    </row>
    <row r="341" spans="1:5" ht="63.75">
      <c r="A341" s="35" t="s">
        <v>56</v>
      </c>
      <c r="E341" s="40" t="s">
        <v>1862</v>
      </c>
    </row>
    <row r="342" spans="1:5" ht="12.75">
      <c r="A342" t="s">
        <v>57</v>
      </c>
      <c r="E342" s="39" t="s">
        <v>207</v>
      </c>
    </row>
    <row r="343" spans="1:16" ht="12.75">
      <c r="A343" t="s">
        <v>48</v>
      </c>
      <c s="34" t="s">
        <v>601</v>
      </c>
      <c s="34" t="s">
        <v>1590</v>
      </c>
      <c s="35" t="s">
        <v>5</v>
      </c>
      <c s="6" t="s">
        <v>1591</v>
      </c>
      <c s="36" t="s">
        <v>678</v>
      </c>
      <c s="37">
        <v>265.025</v>
      </c>
      <c s="36">
        <v>0</v>
      </c>
      <c s="36">
        <f>ROUND(G343*H343,6)</f>
      </c>
      <c r="L343" s="38">
        <v>0</v>
      </c>
      <c s="32">
        <f>ROUND(ROUND(L343,2)*ROUND(G343,3),2)</f>
      </c>
      <c s="36" t="s">
        <v>1432</v>
      </c>
      <c>
        <f>(M343*21)/100</f>
      </c>
      <c t="s">
        <v>27</v>
      </c>
    </row>
    <row r="344" spans="1:5" ht="12.75">
      <c r="A344" s="35" t="s">
        <v>55</v>
      </c>
      <c r="E344" s="39" t="s">
        <v>5</v>
      </c>
    </row>
    <row r="345" spans="1:5" ht="51">
      <c r="A345" s="35" t="s">
        <v>56</v>
      </c>
      <c r="E345" s="40" t="s">
        <v>1863</v>
      </c>
    </row>
    <row r="346" spans="1:5" ht="12.75">
      <c r="A346" t="s">
        <v>57</v>
      </c>
      <c r="E346" s="39" t="s">
        <v>207</v>
      </c>
    </row>
    <row r="347" spans="1:16" ht="12.75">
      <c r="A347" t="s">
        <v>48</v>
      </c>
      <c s="34" t="s">
        <v>604</v>
      </c>
      <c s="34" t="s">
        <v>1593</v>
      </c>
      <c s="35" t="s">
        <v>5</v>
      </c>
      <c s="6" t="s">
        <v>1594</v>
      </c>
      <c s="36" t="s">
        <v>678</v>
      </c>
      <c s="37">
        <v>40.4</v>
      </c>
      <c s="36">
        <v>0</v>
      </c>
      <c s="36">
        <f>ROUND(G347*H347,6)</f>
      </c>
      <c r="L347" s="38">
        <v>0</v>
      </c>
      <c s="32">
        <f>ROUND(ROUND(L347,2)*ROUND(G347,3),2)</f>
      </c>
      <c s="36" t="s">
        <v>1432</v>
      </c>
      <c>
        <f>(M347*21)/100</f>
      </c>
      <c t="s">
        <v>27</v>
      </c>
    </row>
    <row r="348" spans="1:5" ht="12.75">
      <c r="A348" s="35" t="s">
        <v>55</v>
      </c>
      <c r="E348" s="39" t="s">
        <v>5</v>
      </c>
    </row>
    <row r="349" spans="1:5" ht="76.5">
      <c r="A349" s="35" t="s">
        <v>56</v>
      </c>
      <c r="E349" s="40" t="s">
        <v>1864</v>
      </c>
    </row>
    <row r="350" spans="1:5" ht="38.25">
      <c r="A350" t="s">
        <v>57</v>
      </c>
      <c r="E350" s="39" t="s">
        <v>1596</v>
      </c>
    </row>
    <row r="351" spans="1:16" ht="12.75">
      <c r="A351" t="s">
        <v>48</v>
      </c>
      <c s="34" t="s">
        <v>607</v>
      </c>
      <c s="34" t="s">
        <v>1865</v>
      </c>
      <c s="35" t="s">
        <v>5</v>
      </c>
      <c s="6" t="s">
        <v>1866</v>
      </c>
      <c s="36" t="s">
        <v>678</v>
      </c>
      <c s="37">
        <v>296.5</v>
      </c>
      <c s="36">
        <v>0</v>
      </c>
      <c s="36">
        <f>ROUND(G351*H351,6)</f>
      </c>
      <c r="L351" s="38">
        <v>0</v>
      </c>
      <c s="32">
        <f>ROUND(ROUND(L351,2)*ROUND(G351,3),2)</f>
      </c>
      <c s="36" t="s">
        <v>1432</v>
      </c>
      <c>
        <f>(M351*21)/100</f>
      </c>
      <c t="s">
        <v>27</v>
      </c>
    </row>
    <row r="352" spans="1:5" ht="12.75">
      <c r="A352" s="35" t="s">
        <v>55</v>
      </c>
      <c r="E352" s="39" t="s">
        <v>5</v>
      </c>
    </row>
    <row r="353" spans="1:5" ht="38.25">
      <c r="A353" s="35" t="s">
        <v>56</v>
      </c>
      <c r="E353" s="40" t="s">
        <v>1867</v>
      </c>
    </row>
    <row r="354" spans="1:5" ht="12.75">
      <c r="A354" t="s">
        <v>57</v>
      </c>
      <c r="E354" s="39" t="s">
        <v>207</v>
      </c>
    </row>
    <row r="355" spans="1:16" ht="12.75">
      <c r="A355" t="s">
        <v>48</v>
      </c>
      <c s="34" t="s">
        <v>610</v>
      </c>
      <c s="34" t="s">
        <v>1597</v>
      </c>
      <c s="35" t="s">
        <v>5</v>
      </c>
      <c s="6" t="s">
        <v>1598</v>
      </c>
      <c s="36" t="s">
        <v>678</v>
      </c>
      <c s="37">
        <v>120.984</v>
      </c>
      <c s="36">
        <v>0</v>
      </c>
      <c s="36">
        <f>ROUND(G355*H355,6)</f>
      </c>
      <c r="L355" s="38">
        <v>0</v>
      </c>
      <c s="32">
        <f>ROUND(ROUND(L355,2)*ROUND(G355,3),2)</f>
      </c>
      <c s="36" t="s">
        <v>1432</v>
      </c>
      <c>
        <f>(M355*21)/100</f>
      </c>
      <c t="s">
        <v>27</v>
      </c>
    </row>
    <row r="356" spans="1:5" ht="12.75">
      <c r="A356" s="35" t="s">
        <v>55</v>
      </c>
      <c r="E356" s="39" t="s">
        <v>5</v>
      </c>
    </row>
    <row r="357" spans="1:5" ht="25.5">
      <c r="A357" s="35" t="s">
        <v>56</v>
      </c>
      <c r="E357" s="40" t="s">
        <v>1868</v>
      </c>
    </row>
    <row r="358" spans="1:5" ht="12.75">
      <c r="A358" t="s">
        <v>57</v>
      </c>
      <c r="E358" s="39" t="s">
        <v>207</v>
      </c>
    </row>
    <row r="359" spans="1:16" ht="12.75">
      <c r="A359" t="s">
        <v>48</v>
      </c>
      <c s="34" t="s">
        <v>613</v>
      </c>
      <c s="34" t="s">
        <v>1869</v>
      </c>
      <c s="35" t="s">
        <v>5</v>
      </c>
      <c s="6" t="s">
        <v>1870</v>
      </c>
      <c s="36" t="s">
        <v>678</v>
      </c>
      <c s="37">
        <v>93.168</v>
      </c>
      <c s="36">
        <v>0</v>
      </c>
      <c s="36">
        <f>ROUND(G359*H359,6)</f>
      </c>
      <c r="L359" s="38">
        <v>0</v>
      </c>
      <c s="32">
        <f>ROUND(ROUND(L359,2)*ROUND(G359,3),2)</f>
      </c>
      <c s="36" t="s">
        <v>1432</v>
      </c>
      <c>
        <f>(M359*21)/100</f>
      </c>
      <c t="s">
        <v>27</v>
      </c>
    </row>
    <row r="360" spans="1:5" ht="12.75">
      <c r="A360" s="35" t="s">
        <v>55</v>
      </c>
      <c r="E360" s="39" t="s">
        <v>5</v>
      </c>
    </row>
    <row r="361" spans="1:5" ht="25.5">
      <c r="A361" s="35" t="s">
        <v>56</v>
      </c>
      <c r="E361" s="40" t="s">
        <v>1871</v>
      </c>
    </row>
    <row r="362" spans="1:5" ht="12.75">
      <c r="A362" t="s">
        <v>57</v>
      </c>
      <c r="E362" s="39" t="s">
        <v>207</v>
      </c>
    </row>
    <row r="363" spans="1:13" ht="12.75">
      <c r="A363" t="s">
        <v>46</v>
      </c>
      <c r="C363" s="31" t="s">
        <v>81</v>
      </c>
      <c r="E363" s="33" t="s">
        <v>1031</v>
      </c>
      <c r="J363" s="32">
        <f>0</f>
      </c>
      <c s="32">
        <f>0</f>
      </c>
      <c s="32">
        <f>0+L364+L368+L372+L376+L380+L384+L388+L392</f>
      </c>
      <c s="32">
        <f>0+M364+M368+M372+M376+M380+M384+M388+M392</f>
      </c>
    </row>
    <row r="364" spans="1:16" ht="12.75">
      <c r="A364" t="s">
        <v>48</v>
      </c>
      <c s="34" t="s">
        <v>616</v>
      </c>
      <c s="34" t="s">
        <v>1600</v>
      </c>
      <c s="35" t="s">
        <v>5</v>
      </c>
      <c s="6" t="s">
        <v>1601</v>
      </c>
      <c s="36" t="s">
        <v>218</v>
      </c>
      <c s="37">
        <v>7.5</v>
      </c>
      <c s="36">
        <v>0</v>
      </c>
      <c s="36">
        <f>ROUND(G364*H364,6)</f>
      </c>
      <c r="L364" s="38">
        <v>0</v>
      </c>
      <c s="32">
        <f>ROUND(ROUND(L364,2)*ROUND(G364,3),2)</f>
      </c>
      <c s="36" t="s">
        <v>1432</v>
      </c>
      <c>
        <f>(M364*21)/100</f>
      </c>
      <c t="s">
        <v>27</v>
      </c>
    </row>
    <row r="365" spans="1:5" ht="12.75">
      <c r="A365" s="35" t="s">
        <v>55</v>
      </c>
      <c r="E365" s="39" t="s">
        <v>5</v>
      </c>
    </row>
    <row r="366" spans="1:5" ht="12.75">
      <c r="A366" s="35" t="s">
        <v>56</v>
      </c>
      <c r="E366" s="40" t="s">
        <v>1872</v>
      </c>
    </row>
    <row r="367" spans="1:5" ht="12.75">
      <c r="A367" t="s">
        <v>57</v>
      </c>
      <c r="E367" s="39" t="s">
        <v>207</v>
      </c>
    </row>
    <row r="368" spans="1:16" ht="12.75">
      <c r="A368" t="s">
        <v>48</v>
      </c>
      <c s="34" t="s">
        <v>619</v>
      </c>
      <c s="34" t="s">
        <v>1161</v>
      </c>
      <c s="35" t="s">
        <v>5</v>
      </c>
      <c s="6" t="s">
        <v>1162</v>
      </c>
      <c s="36" t="s">
        <v>218</v>
      </c>
      <c s="37">
        <v>0.25</v>
      </c>
      <c s="36">
        <v>0</v>
      </c>
      <c s="36">
        <f>ROUND(G368*H368,6)</f>
      </c>
      <c r="L368" s="38">
        <v>0</v>
      </c>
      <c s="32">
        <f>ROUND(ROUND(L368,2)*ROUND(G368,3),2)</f>
      </c>
      <c s="36" t="s">
        <v>1432</v>
      </c>
      <c>
        <f>(M368*21)/100</f>
      </c>
      <c t="s">
        <v>27</v>
      </c>
    </row>
    <row r="369" spans="1:5" ht="12.75">
      <c r="A369" s="35" t="s">
        <v>55</v>
      </c>
      <c r="E369" s="39" t="s">
        <v>5</v>
      </c>
    </row>
    <row r="370" spans="1:5" ht="12.75">
      <c r="A370" s="35" t="s">
        <v>56</v>
      </c>
      <c r="E370" s="40" t="s">
        <v>1873</v>
      </c>
    </row>
    <row r="371" spans="1:5" ht="12.75">
      <c r="A371" t="s">
        <v>57</v>
      </c>
      <c r="E371" s="39" t="s">
        <v>207</v>
      </c>
    </row>
    <row r="372" spans="1:16" ht="12.75">
      <c r="A372" t="s">
        <v>48</v>
      </c>
      <c s="34" t="s">
        <v>620</v>
      </c>
      <c s="34" t="s">
        <v>1874</v>
      </c>
      <c s="35" t="s">
        <v>5</v>
      </c>
      <c s="6" t="s">
        <v>1875</v>
      </c>
      <c s="36" t="s">
        <v>218</v>
      </c>
      <c s="37">
        <v>33.6</v>
      </c>
      <c s="36">
        <v>0</v>
      </c>
      <c s="36">
        <f>ROUND(G372*H372,6)</f>
      </c>
      <c r="L372" s="38">
        <v>0</v>
      </c>
      <c s="32">
        <f>ROUND(ROUND(L372,2)*ROUND(G372,3),2)</f>
      </c>
      <c s="36" t="s">
        <v>1432</v>
      </c>
      <c>
        <f>(M372*21)/100</f>
      </c>
      <c t="s">
        <v>27</v>
      </c>
    </row>
    <row r="373" spans="1:5" ht="12.75">
      <c r="A373" s="35" t="s">
        <v>55</v>
      </c>
      <c r="E373" s="39" t="s">
        <v>5</v>
      </c>
    </row>
    <row r="374" spans="1:5" ht="89.25">
      <c r="A374" s="35" t="s">
        <v>56</v>
      </c>
      <c r="E374" s="40" t="s">
        <v>1876</v>
      </c>
    </row>
    <row r="375" spans="1:5" ht="12.75">
      <c r="A375" t="s">
        <v>57</v>
      </c>
      <c r="E375" s="39" t="s">
        <v>207</v>
      </c>
    </row>
    <row r="376" spans="1:16" ht="12.75">
      <c r="A376" t="s">
        <v>48</v>
      </c>
      <c s="34" t="s">
        <v>621</v>
      </c>
      <c s="34" t="s">
        <v>1877</v>
      </c>
      <c s="35" t="s">
        <v>5</v>
      </c>
      <c s="6" t="s">
        <v>1878</v>
      </c>
      <c s="36" t="s">
        <v>218</v>
      </c>
      <c s="37">
        <v>69</v>
      </c>
      <c s="36">
        <v>0</v>
      </c>
      <c s="36">
        <f>ROUND(G376*H376,6)</f>
      </c>
      <c r="L376" s="38">
        <v>0</v>
      </c>
      <c s="32">
        <f>ROUND(ROUND(L376,2)*ROUND(G376,3),2)</f>
      </c>
      <c s="36" t="s">
        <v>1432</v>
      </c>
      <c>
        <f>(M376*21)/100</f>
      </c>
      <c t="s">
        <v>27</v>
      </c>
    </row>
    <row r="377" spans="1:5" ht="12.75">
      <c r="A377" s="35" t="s">
        <v>55</v>
      </c>
      <c r="E377" s="39" t="s">
        <v>5</v>
      </c>
    </row>
    <row r="378" spans="1:5" ht="12.75">
      <c r="A378" s="35" t="s">
        <v>56</v>
      </c>
      <c r="E378" s="40" t="s">
        <v>1879</v>
      </c>
    </row>
    <row r="379" spans="1:5" ht="12.75">
      <c r="A379" t="s">
        <v>57</v>
      </c>
      <c r="E379" s="39" t="s">
        <v>207</v>
      </c>
    </row>
    <row r="380" spans="1:16" ht="12.75">
      <c r="A380" t="s">
        <v>48</v>
      </c>
      <c s="34" t="s">
        <v>622</v>
      </c>
      <c s="34" t="s">
        <v>1609</v>
      </c>
      <c s="35" t="s">
        <v>5</v>
      </c>
      <c s="6" t="s">
        <v>1610</v>
      </c>
      <c s="36" t="s">
        <v>213</v>
      </c>
      <c s="37">
        <v>4</v>
      </c>
      <c s="36">
        <v>0</v>
      </c>
      <c s="36">
        <f>ROUND(G380*H380,6)</f>
      </c>
      <c r="L380" s="38">
        <v>0</v>
      </c>
      <c s="32">
        <f>ROUND(ROUND(L380,2)*ROUND(G380,3),2)</f>
      </c>
      <c s="36" t="s">
        <v>1432</v>
      </c>
      <c>
        <f>(M380*21)/100</f>
      </c>
      <c t="s">
        <v>27</v>
      </c>
    </row>
    <row r="381" spans="1:5" ht="12.75">
      <c r="A381" s="35" t="s">
        <v>55</v>
      </c>
      <c r="E381" s="39" t="s">
        <v>5</v>
      </c>
    </row>
    <row r="382" spans="1:5" ht="51">
      <c r="A382" s="35" t="s">
        <v>56</v>
      </c>
      <c r="E382" s="40" t="s">
        <v>1880</v>
      </c>
    </row>
    <row r="383" spans="1:5" ht="89.25">
      <c r="A383" t="s">
        <v>57</v>
      </c>
      <c r="E383" s="39" t="s">
        <v>1612</v>
      </c>
    </row>
    <row r="384" spans="1:16" ht="12.75">
      <c r="A384" t="s">
        <v>48</v>
      </c>
      <c s="34" t="s">
        <v>623</v>
      </c>
      <c s="34" t="s">
        <v>1613</v>
      </c>
      <c s="35" t="s">
        <v>1576</v>
      </c>
      <c s="6" t="s">
        <v>1614</v>
      </c>
      <c s="36" t="s">
        <v>213</v>
      </c>
      <c s="37">
        <v>3</v>
      </c>
      <c s="36">
        <v>0</v>
      </c>
      <c s="36">
        <f>ROUND(G384*H384,6)</f>
      </c>
      <c r="L384" s="38">
        <v>0</v>
      </c>
      <c s="32">
        <f>ROUND(ROUND(L384,2)*ROUND(G384,3),2)</f>
      </c>
      <c s="36" t="s">
        <v>1432</v>
      </c>
      <c>
        <f>(M384*21)/100</f>
      </c>
      <c t="s">
        <v>27</v>
      </c>
    </row>
    <row r="385" spans="1:5" ht="12.75">
      <c r="A385" s="35" t="s">
        <v>55</v>
      </c>
      <c r="E385" s="39" t="s">
        <v>5</v>
      </c>
    </row>
    <row r="386" spans="1:5" ht="12.75">
      <c r="A386" s="35" t="s">
        <v>56</v>
      </c>
      <c r="E386" s="40" t="s">
        <v>1881</v>
      </c>
    </row>
    <row r="387" spans="1:5" ht="12.75">
      <c r="A387" t="s">
        <v>57</v>
      </c>
      <c r="E387" s="39" t="s">
        <v>1882</v>
      </c>
    </row>
    <row r="388" spans="1:16" ht="12.75">
      <c r="A388" t="s">
        <v>48</v>
      </c>
      <c s="34" t="s">
        <v>736</v>
      </c>
      <c s="34" t="s">
        <v>1613</v>
      </c>
      <c s="35" t="s">
        <v>1579</v>
      </c>
      <c s="6" t="s">
        <v>1614</v>
      </c>
      <c s="36" t="s">
        <v>213</v>
      </c>
      <c s="37">
        <v>1</v>
      </c>
      <c s="36">
        <v>0</v>
      </c>
      <c s="36">
        <f>ROUND(G388*H388,6)</f>
      </c>
      <c r="L388" s="38">
        <v>0</v>
      </c>
      <c s="32">
        <f>ROUND(ROUND(L388,2)*ROUND(G388,3),2)</f>
      </c>
      <c s="36" t="s">
        <v>1432</v>
      </c>
      <c>
        <f>(M388*21)/100</f>
      </c>
      <c t="s">
        <v>27</v>
      </c>
    </row>
    <row r="389" spans="1:5" ht="12.75">
      <c r="A389" s="35" t="s">
        <v>55</v>
      </c>
      <c r="E389" s="39" t="s">
        <v>5</v>
      </c>
    </row>
    <row r="390" spans="1:5" ht="25.5">
      <c r="A390" s="35" t="s">
        <v>56</v>
      </c>
      <c r="E390" s="40" t="s">
        <v>1883</v>
      </c>
    </row>
    <row r="391" spans="1:5" ht="12.75">
      <c r="A391" t="s">
        <v>57</v>
      </c>
      <c r="E391" s="39" t="s">
        <v>1882</v>
      </c>
    </row>
    <row r="392" spans="1:16" ht="12.75">
      <c r="A392" t="s">
        <v>48</v>
      </c>
      <c s="34" t="s">
        <v>739</v>
      </c>
      <c s="34" t="s">
        <v>1884</v>
      </c>
      <c s="35" t="s">
        <v>5</v>
      </c>
      <c s="6" t="s">
        <v>1885</v>
      </c>
      <c s="36" t="s">
        <v>213</v>
      </c>
      <c s="37">
        <v>1</v>
      </c>
      <c s="36">
        <v>0</v>
      </c>
      <c s="36">
        <f>ROUND(G392*H392,6)</f>
      </c>
      <c r="L392" s="38">
        <v>0</v>
      </c>
      <c s="32">
        <f>ROUND(ROUND(L392,2)*ROUND(G392,3),2)</f>
      </c>
      <c s="36" t="s">
        <v>1432</v>
      </c>
      <c>
        <f>(M392*21)/100</f>
      </c>
      <c t="s">
        <v>27</v>
      </c>
    </row>
    <row r="393" spans="1:5" ht="12.75">
      <c r="A393" s="35" t="s">
        <v>55</v>
      </c>
      <c r="E393" s="39" t="s">
        <v>5</v>
      </c>
    </row>
    <row r="394" spans="1:5" ht="12.75">
      <c r="A394" s="35" t="s">
        <v>56</v>
      </c>
      <c r="E394" s="40" t="s">
        <v>1886</v>
      </c>
    </row>
    <row r="395" spans="1:5" ht="12.75">
      <c r="A395" t="s">
        <v>57</v>
      </c>
      <c r="E395" s="39" t="s">
        <v>207</v>
      </c>
    </row>
    <row r="396" spans="1:13" ht="12.75">
      <c r="A396" t="s">
        <v>46</v>
      </c>
      <c r="C396" s="31" t="s">
        <v>85</v>
      </c>
      <c r="E396" s="33" t="s">
        <v>965</v>
      </c>
      <c r="J396" s="32">
        <f>0</f>
      </c>
      <c s="32">
        <f>0</f>
      </c>
      <c s="32">
        <f>0+L397+L401+L405+L409+L413+L417+L421+L425+L429</f>
      </c>
      <c s="32">
        <f>0+M397+M401+M405+M409+M413+M417+M421+M425+M429</f>
      </c>
    </row>
    <row r="397" spans="1:16" ht="12.75">
      <c r="A397" t="s">
        <v>48</v>
      </c>
      <c s="34" t="s">
        <v>742</v>
      </c>
      <c s="34" t="s">
        <v>1887</v>
      </c>
      <c s="35" t="s">
        <v>5</v>
      </c>
      <c s="6" t="s">
        <v>1888</v>
      </c>
      <c s="36" t="s">
        <v>213</v>
      </c>
      <c s="37">
        <v>1</v>
      </c>
      <c s="36">
        <v>0</v>
      </c>
      <c s="36">
        <f>ROUND(G397*H397,6)</f>
      </c>
      <c r="L397" s="38">
        <v>0</v>
      </c>
      <c s="32">
        <f>ROUND(ROUND(L397,2)*ROUND(G397,3),2)</f>
      </c>
      <c s="36" t="s">
        <v>1432</v>
      </c>
      <c>
        <f>(M397*21)/100</f>
      </c>
      <c t="s">
        <v>27</v>
      </c>
    </row>
    <row r="398" spans="1:5" ht="12.75">
      <c r="A398" s="35" t="s">
        <v>55</v>
      </c>
      <c r="E398" s="39" t="s">
        <v>5</v>
      </c>
    </row>
    <row r="399" spans="1:5" ht="12.75">
      <c r="A399" s="35" t="s">
        <v>56</v>
      </c>
      <c r="E399" s="40" t="s">
        <v>1889</v>
      </c>
    </row>
    <row r="400" spans="1:5" ht="12.75">
      <c r="A400" t="s">
        <v>57</v>
      </c>
      <c r="E400" s="39" t="s">
        <v>1890</v>
      </c>
    </row>
    <row r="401" spans="1:16" ht="12.75">
      <c r="A401" t="s">
        <v>48</v>
      </c>
      <c s="34" t="s">
        <v>745</v>
      </c>
      <c s="34" t="s">
        <v>1891</v>
      </c>
      <c s="35" t="s">
        <v>5</v>
      </c>
      <c s="6" t="s">
        <v>1892</v>
      </c>
      <c s="36" t="s">
        <v>204</v>
      </c>
      <c s="37">
        <v>4.23</v>
      </c>
      <c s="36">
        <v>0</v>
      </c>
      <c s="36">
        <f>ROUND(G401*H401,6)</f>
      </c>
      <c r="L401" s="38">
        <v>0</v>
      </c>
      <c s="32">
        <f>ROUND(ROUND(L401,2)*ROUND(G401,3),2)</f>
      </c>
      <c s="36" t="s">
        <v>1432</v>
      </c>
      <c>
        <f>(M401*21)/100</f>
      </c>
      <c t="s">
        <v>27</v>
      </c>
    </row>
    <row r="402" spans="1:5" ht="12.75">
      <c r="A402" s="35" t="s">
        <v>55</v>
      </c>
      <c r="E402" s="39" t="s">
        <v>5</v>
      </c>
    </row>
    <row r="403" spans="1:5" ht="38.25">
      <c r="A403" s="35" t="s">
        <v>56</v>
      </c>
      <c r="E403" s="40" t="s">
        <v>1893</v>
      </c>
    </row>
    <row r="404" spans="1:5" ht="12.75">
      <c r="A404" t="s">
        <v>57</v>
      </c>
      <c r="E404" s="39" t="s">
        <v>207</v>
      </c>
    </row>
    <row r="405" spans="1:16" ht="25.5">
      <c r="A405" t="s">
        <v>48</v>
      </c>
      <c s="34" t="s">
        <v>373</v>
      </c>
      <c s="34" t="s">
        <v>1894</v>
      </c>
      <c s="35" t="s">
        <v>5</v>
      </c>
      <c s="6" t="s">
        <v>1895</v>
      </c>
      <c s="36" t="s">
        <v>213</v>
      </c>
      <c s="37">
        <v>8</v>
      </c>
      <c s="36">
        <v>0</v>
      </c>
      <c s="36">
        <f>ROUND(G405*H405,6)</f>
      </c>
      <c r="L405" s="38">
        <v>0</v>
      </c>
      <c s="32">
        <f>ROUND(ROUND(L405,2)*ROUND(G405,3),2)</f>
      </c>
      <c s="36" t="s">
        <v>1432</v>
      </c>
      <c>
        <f>(M405*21)/100</f>
      </c>
      <c t="s">
        <v>27</v>
      </c>
    </row>
    <row r="406" spans="1:5" ht="12.75">
      <c r="A406" s="35" t="s">
        <v>55</v>
      </c>
      <c r="E406" s="39" t="s">
        <v>5</v>
      </c>
    </row>
    <row r="407" spans="1:5" ht="12.75">
      <c r="A407" s="35" t="s">
        <v>56</v>
      </c>
      <c r="E407" s="40" t="s">
        <v>1896</v>
      </c>
    </row>
    <row r="408" spans="1:5" ht="12.75">
      <c r="A408" t="s">
        <v>57</v>
      </c>
      <c r="E408" s="39" t="s">
        <v>207</v>
      </c>
    </row>
    <row r="409" spans="1:16" ht="12.75">
      <c r="A409" t="s">
        <v>48</v>
      </c>
      <c s="34" t="s">
        <v>750</v>
      </c>
      <c s="34" t="s">
        <v>1635</v>
      </c>
      <c s="35" t="s">
        <v>5</v>
      </c>
      <c s="6" t="s">
        <v>1636</v>
      </c>
      <c s="36" t="s">
        <v>218</v>
      </c>
      <c s="37">
        <v>27.7</v>
      </c>
      <c s="36">
        <v>0</v>
      </c>
      <c s="36">
        <f>ROUND(G409*H409,6)</f>
      </c>
      <c r="L409" s="38">
        <v>0</v>
      </c>
      <c s="32">
        <f>ROUND(ROUND(L409,2)*ROUND(G409,3),2)</f>
      </c>
      <c s="36" t="s">
        <v>1432</v>
      </c>
      <c>
        <f>(M409*21)/100</f>
      </c>
      <c t="s">
        <v>27</v>
      </c>
    </row>
    <row r="410" spans="1:5" ht="12.75">
      <c r="A410" s="35" t="s">
        <v>55</v>
      </c>
      <c r="E410" s="39" t="s">
        <v>5</v>
      </c>
    </row>
    <row r="411" spans="1:5" ht="51">
      <c r="A411" s="35" t="s">
        <v>56</v>
      </c>
      <c r="E411" s="40" t="s">
        <v>1897</v>
      </c>
    </row>
    <row r="412" spans="1:5" ht="76.5">
      <c r="A412" t="s">
        <v>57</v>
      </c>
      <c r="E412" s="39" t="s">
        <v>1898</v>
      </c>
    </row>
    <row r="413" spans="1:16" ht="12.75">
      <c r="A413" t="s">
        <v>48</v>
      </c>
      <c s="34" t="s">
        <v>753</v>
      </c>
      <c s="34" t="s">
        <v>1899</v>
      </c>
      <c s="35" t="s">
        <v>5</v>
      </c>
      <c s="6" t="s">
        <v>1900</v>
      </c>
      <c s="36" t="s">
        <v>678</v>
      </c>
      <c s="37">
        <v>18</v>
      </c>
      <c s="36">
        <v>0</v>
      </c>
      <c s="36">
        <f>ROUND(G413*H413,6)</f>
      </c>
      <c r="L413" s="38">
        <v>0</v>
      </c>
      <c s="32">
        <f>ROUND(ROUND(L413,2)*ROUND(G413,3),2)</f>
      </c>
      <c s="36" t="s">
        <v>1432</v>
      </c>
      <c>
        <f>(M413*21)/100</f>
      </c>
      <c t="s">
        <v>27</v>
      </c>
    </row>
    <row r="414" spans="1:5" ht="12.75">
      <c r="A414" s="35" t="s">
        <v>55</v>
      </c>
      <c r="E414" s="39" t="s">
        <v>5</v>
      </c>
    </row>
    <row r="415" spans="1:5" ht="25.5">
      <c r="A415" s="35" t="s">
        <v>56</v>
      </c>
      <c r="E415" s="40" t="s">
        <v>1901</v>
      </c>
    </row>
    <row r="416" spans="1:5" ht="12.75">
      <c r="A416" t="s">
        <v>57</v>
      </c>
      <c r="E416" s="39" t="s">
        <v>207</v>
      </c>
    </row>
    <row r="417" spans="1:16" ht="12.75">
      <c r="A417" t="s">
        <v>48</v>
      </c>
      <c s="34" t="s">
        <v>756</v>
      </c>
      <c s="34" t="s">
        <v>1644</v>
      </c>
      <c s="35" t="s">
        <v>5</v>
      </c>
      <c s="6" t="s">
        <v>1645</v>
      </c>
      <c s="36" t="s">
        <v>213</v>
      </c>
      <c s="37">
        <v>8</v>
      </c>
      <c s="36">
        <v>0</v>
      </c>
      <c s="36">
        <f>ROUND(G417*H417,6)</f>
      </c>
      <c r="L417" s="38">
        <v>0</v>
      </c>
      <c s="32">
        <f>ROUND(ROUND(L417,2)*ROUND(G417,3),2)</f>
      </c>
      <c s="36" t="s">
        <v>1432</v>
      </c>
      <c>
        <f>(M417*21)/100</f>
      </c>
      <c t="s">
        <v>27</v>
      </c>
    </row>
    <row r="418" spans="1:5" ht="12.75">
      <c r="A418" s="35" t="s">
        <v>55</v>
      </c>
      <c r="E418" s="39" t="s">
        <v>5</v>
      </c>
    </row>
    <row r="419" spans="1:5" ht="51">
      <c r="A419" s="35" t="s">
        <v>56</v>
      </c>
      <c r="E419" s="40" t="s">
        <v>1902</v>
      </c>
    </row>
    <row r="420" spans="1:5" ht="12.75">
      <c r="A420" t="s">
        <v>57</v>
      </c>
      <c r="E420" s="39" t="s">
        <v>207</v>
      </c>
    </row>
    <row r="421" spans="1:16" ht="12.75">
      <c r="A421" t="s">
        <v>48</v>
      </c>
      <c s="34" t="s">
        <v>759</v>
      </c>
      <c s="34" t="s">
        <v>1903</v>
      </c>
      <c s="35" t="s">
        <v>5</v>
      </c>
      <c s="6" t="s">
        <v>1904</v>
      </c>
      <c s="36" t="s">
        <v>1905</v>
      </c>
      <c s="37">
        <v>30</v>
      </c>
      <c s="36">
        <v>0</v>
      </c>
      <c s="36">
        <f>ROUND(G421*H421,6)</f>
      </c>
      <c r="L421" s="38">
        <v>0</v>
      </c>
      <c s="32">
        <f>ROUND(ROUND(L421,2)*ROUND(G421,3),2)</f>
      </c>
      <c s="36" t="s">
        <v>1432</v>
      </c>
      <c>
        <f>(M421*21)/100</f>
      </c>
      <c t="s">
        <v>27</v>
      </c>
    </row>
    <row r="422" spans="1:5" ht="12.75">
      <c r="A422" s="35" t="s">
        <v>55</v>
      </c>
      <c r="E422" s="39" t="s">
        <v>5</v>
      </c>
    </row>
    <row r="423" spans="1:5" ht="25.5">
      <c r="A423" s="35" t="s">
        <v>56</v>
      </c>
      <c r="E423" s="40" t="s">
        <v>1906</v>
      </c>
    </row>
    <row r="424" spans="1:5" ht="12.75">
      <c r="A424" t="s">
        <v>57</v>
      </c>
      <c r="E424" s="39" t="s">
        <v>207</v>
      </c>
    </row>
    <row r="425" spans="1:16" ht="12.75">
      <c r="A425" t="s">
        <v>48</v>
      </c>
      <c s="34" t="s">
        <v>762</v>
      </c>
      <c s="34" t="s">
        <v>1660</v>
      </c>
      <c s="35" t="s">
        <v>5</v>
      </c>
      <c s="6" t="s">
        <v>1661</v>
      </c>
      <c s="36" t="s">
        <v>204</v>
      </c>
      <c s="37">
        <v>68.375</v>
      </c>
      <c s="36">
        <v>0</v>
      </c>
      <c s="36">
        <f>ROUND(G425*H425,6)</f>
      </c>
      <c r="L425" s="38">
        <v>0</v>
      </c>
      <c s="32">
        <f>ROUND(ROUND(L425,2)*ROUND(G425,3),2)</f>
      </c>
      <c s="36" t="s">
        <v>1432</v>
      </c>
      <c>
        <f>(M425*21)/100</f>
      </c>
      <c t="s">
        <v>27</v>
      </c>
    </row>
    <row r="426" spans="1:5" ht="12.75">
      <c r="A426" s="35" t="s">
        <v>55</v>
      </c>
      <c r="E426" s="39" t="s">
        <v>5</v>
      </c>
    </row>
    <row r="427" spans="1:5" ht="51">
      <c r="A427" s="35" t="s">
        <v>56</v>
      </c>
      <c r="E427" s="40" t="s">
        <v>1907</v>
      </c>
    </row>
    <row r="428" spans="1:5" ht="12.75">
      <c r="A428" t="s">
        <v>57</v>
      </c>
      <c r="E428" s="39" t="s">
        <v>207</v>
      </c>
    </row>
    <row r="429" spans="1:16" ht="12.75">
      <c r="A429" t="s">
        <v>48</v>
      </c>
      <c s="34" t="s">
        <v>763</v>
      </c>
      <c s="34" t="s">
        <v>1908</v>
      </c>
      <c s="35" t="s">
        <v>5</v>
      </c>
      <c s="6" t="s">
        <v>1909</v>
      </c>
      <c s="36" t="s">
        <v>678</v>
      </c>
      <c s="37">
        <v>68.75</v>
      </c>
      <c s="36">
        <v>0</v>
      </c>
      <c s="36">
        <f>ROUND(G429*H429,6)</f>
      </c>
      <c r="L429" s="38">
        <v>0</v>
      </c>
      <c s="32">
        <f>ROUND(ROUND(L429,2)*ROUND(G429,3),2)</f>
      </c>
      <c s="36" t="s">
        <v>1432</v>
      </c>
      <c>
        <f>(M429*21)/100</f>
      </c>
      <c t="s">
        <v>27</v>
      </c>
    </row>
    <row r="430" spans="1:5" ht="12.75">
      <c r="A430" s="35" t="s">
        <v>55</v>
      </c>
      <c r="E430" s="39" t="s">
        <v>5</v>
      </c>
    </row>
    <row r="431" spans="1:5" ht="25.5">
      <c r="A431" s="35" t="s">
        <v>56</v>
      </c>
      <c r="E431" s="40" t="s">
        <v>1910</v>
      </c>
    </row>
    <row r="432" spans="1:5" ht="12.75">
      <c r="A432" t="s">
        <v>57</v>
      </c>
      <c r="E432" s="39" t="s">
        <v>207</v>
      </c>
    </row>
    <row r="433" spans="1:13" ht="12.75">
      <c r="A433" t="s">
        <v>46</v>
      </c>
      <c r="C433" s="31" t="s">
        <v>47</v>
      </c>
      <c r="E433" s="33" t="s">
        <v>17</v>
      </c>
      <c r="J433" s="32">
        <f>0</f>
      </c>
      <c s="32">
        <f>0</f>
      </c>
      <c s="32">
        <f>0+L434+L438</f>
      </c>
      <c s="32">
        <f>0+M434+M438</f>
      </c>
    </row>
    <row r="434" spans="1:16" ht="25.5">
      <c r="A434" t="s">
        <v>48</v>
      </c>
      <c s="34" t="s">
        <v>49</v>
      </c>
      <c s="34" t="s">
        <v>50</v>
      </c>
      <c s="35" t="s">
        <v>51</v>
      </c>
      <c s="6" t="s">
        <v>52</v>
      </c>
      <c s="36" t="s">
        <v>53</v>
      </c>
      <c s="37">
        <v>3727.124</v>
      </c>
      <c s="36">
        <v>0</v>
      </c>
      <c s="36">
        <f>ROUND(G434*H434,6)</f>
      </c>
      <c r="L434" s="38">
        <v>0</v>
      </c>
      <c s="32">
        <f>ROUND(ROUND(L434,2)*ROUND(G434,3),2)</f>
      </c>
      <c s="36" t="s">
        <v>54</v>
      </c>
      <c>
        <f>(M434*21)/100</f>
      </c>
      <c t="s">
        <v>27</v>
      </c>
    </row>
    <row r="435" spans="1:5" ht="25.5">
      <c r="A435" s="35" t="s">
        <v>55</v>
      </c>
      <c r="E435" s="39" t="s">
        <v>351</v>
      </c>
    </row>
    <row r="436" spans="1:5" ht="38.25">
      <c r="A436" s="35" t="s">
        <v>56</v>
      </c>
      <c r="E436" s="40" t="s">
        <v>1911</v>
      </c>
    </row>
    <row r="437" spans="1:5" ht="102">
      <c r="A437" t="s">
        <v>57</v>
      </c>
      <c r="E437" s="39" t="s">
        <v>58</v>
      </c>
    </row>
    <row r="438" spans="1:16" ht="25.5">
      <c r="A438" t="s">
        <v>48</v>
      </c>
      <c s="34" t="s">
        <v>27</v>
      </c>
      <c s="34" t="s">
        <v>70</v>
      </c>
      <c s="35" t="s">
        <v>71</v>
      </c>
      <c s="6" t="s">
        <v>72</v>
      </c>
      <c s="36" t="s">
        <v>53</v>
      </c>
      <c s="37">
        <v>136.75</v>
      </c>
      <c s="36">
        <v>0</v>
      </c>
      <c s="36">
        <f>ROUND(G438*H438,6)</f>
      </c>
      <c r="L438" s="38">
        <v>0</v>
      </c>
      <c s="32">
        <f>ROUND(ROUND(L438,2)*ROUND(G438,3),2)</f>
      </c>
      <c s="36" t="s">
        <v>54</v>
      </c>
      <c>
        <f>(M438*21)/100</f>
      </c>
      <c t="s">
        <v>27</v>
      </c>
    </row>
    <row r="439" spans="1:5" ht="25.5">
      <c r="A439" s="35" t="s">
        <v>55</v>
      </c>
      <c r="E439" s="39" t="s">
        <v>351</v>
      </c>
    </row>
    <row r="440" spans="1:5" ht="12.75">
      <c r="A440" s="35" t="s">
        <v>56</v>
      </c>
      <c r="E440" s="40" t="s">
        <v>1912</v>
      </c>
    </row>
    <row r="441" spans="1:5" ht="102">
      <c r="A441" t="s">
        <v>57</v>
      </c>
      <c r="E441"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8.xml><?xml version="1.0" encoding="utf-8"?>
<worksheet xmlns="http://schemas.openxmlformats.org/spreadsheetml/2006/main" xmlns:r="http://schemas.openxmlformats.org/officeDocument/2006/relationships">
  <dimension ref="A1:T8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1425</v>
      </c>
      <c s="41">
        <f>Rekapitulace!C31</f>
      </c>
      <c s="20" t="s">
        <v>0</v>
      </c>
      <c t="s">
        <v>23</v>
      </c>
      <c t="s">
        <v>27</v>
      </c>
    </row>
    <row r="4" spans="1:16" ht="32" customHeight="1">
      <c r="A4" s="24" t="s">
        <v>20</v>
      </c>
      <c s="25" t="s">
        <v>28</v>
      </c>
      <c s="27" t="s">
        <v>1425</v>
      </c>
      <c r="E4" s="26" t="s">
        <v>1426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COUNTIFS(L8:L85,"=0",A8:A85,"P")+COUNTIFS(L8:L85,"",A8:A85,"P")+SUM(Q8:Q85)</f>
      </c>
    </row>
    <row r="8" spans="1:13" ht="12.75">
      <c r="A8" t="s">
        <v>44</v>
      </c>
      <c r="C8" s="28" t="s">
        <v>1915</v>
      </c>
      <c r="E8" s="30" t="s">
        <v>1914</v>
      </c>
      <c r="J8" s="29">
        <f>0+J9+J46+J59+J80</f>
      </c>
      <c s="29">
        <f>0+K9+K46+K59+K80</f>
      </c>
      <c s="29">
        <f>0+L9+L46+L59+L80</f>
      </c>
      <c s="29">
        <f>0+M9+M46+M59+M80</f>
      </c>
    </row>
    <row r="9" spans="1:13" ht="12.75">
      <c r="A9" t="s">
        <v>46</v>
      </c>
      <c r="C9" s="31" t="s">
        <v>49</v>
      </c>
      <c r="E9" s="33" t="s">
        <v>195</v>
      </c>
      <c r="J9" s="32">
        <f>0</f>
      </c>
      <c s="32">
        <f>0</f>
      </c>
      <c s="32">
        <f>0+L10+L14+L18+L22+L26+L30+L34+L38+L42</f>
      </c>
      <c s="32">
        <f>0+M10+M14+M18+M22+M26+M30+M34+M38+M42</f>
      </c>
    </row>
    <row r="10" spans="1:16" ht="12.75">
      <c r="A10" t="s">
        <v>48</v>
      </c>
      <c s="34" t="s">
        <v>65</v>
      </c>
      <c s="34" t="s">
        <v>1916</v>
      </c>
      <c s="35" t="s">
        <v>5</v>
      </c>
      <c s="6" t="s">
        <v>1917</v>
      </c>
      <c s="36" t="s">
        <v>678</v>
      </c>
      <c s="37">
        <v>73</v>
      </c>
      <c s="36">
        <v>0</v>
      </c>
      <c s="36">
        <f>ROUND(G10*H10,6)</f>
      </c>
      <c r="L10" s="38">
        <v>0</v>
      </c>
      <c s="32">
        <f>ROUND(ROUND(L10,2)*ROUND(G10,3),2)</f>
      </c>
      <c s="36" t="s">
        <v>205</v>
      </c>
      <c>
        <f>(M10*21)/100</f>
      </c>
      <c t="s">
        <v>27</v>
      </c>
    </row>
    <row r="11" spans="1:5" ht="12.75">
      <c r="A11" s="35" t="s">
        <v>55</v>
      </c>
      <c r="E11" s="39" t="s">
        <v>5</v>
      </c>
    </row>
    <row r="12" spans="1:5" ht="12.75">
      <c r="A12" s="35" t="s">
        <v>56</v>
      </c>
      <c r="E12" s="40" t="s">
        <v>1918</v>
      </c>
    </row>
    <row r="13" spans="1:5" ht="12.75">
      <c r="A13" t="s">
        <v>57</v>
      </c>
      <c r="E13" s="39" t="s">
        <v>1919</v>
      </c>
    </row>
    <row r="14" spans="1:16" ht="12.75">
      <c r="A14" t="s">
        <v>48</v>
      </c>
      <c s="34" t="s">
        <v>77</v>
      </c>
      <c s="34" t="s">
        <v>1920</v>
      </c>
      <c s="35" t="s">
        <v>5</v>
      </c>
      <c s="6" t="s">
        <v>1921</v>
      </c>
      <c s="36" t="s">
        <v>204</v>
      </c>
      <c s="37">
        <v>9.4</v>
      </c>
      <c s="36">
        <v>0</v>
      </c>
      <c s="36">
        <f>ROUND(G14*H14,6)</f>
      </c>
      <c r="L14" s="38">
        <v>0</v>
      </c>
      <c s="32">
        <f>ROUND(ROUND(L14,2)*ROUND(G14,3),2)</f>
      </c>
      <c s="36" t="s">
        <v>205</v>
      </c>
      <c>
        <f>(M14*21)/100</f>
      </c>
      <c t="s">
        <v>27</v>
      </c>
    </row>
    <row r="15" spans="1:5" ht="12.75">
      <c r="A15" s="35" t="s">
        <v>55</v>
      </c>
      <c r="E15" s="39" t="s">
        <v>5</v>
      </c>
    </row>
    <row r="16" spans="1:5" ht="12.75">
      <c r="A16" s="35" t="s">
        <v>56</v>
      </c>
      <c r="E16" s="40" t="s">
        <v>1922</v>
      </c>
    </row>
    <row r="17" spans="1:5" ht="63.75">
      <c r="A17" t="s">
        <v>57</v>
      </c>
      <c r="E17" s="39" t="s">
        <v>1923</v>
      </c>
    </row>
    <row r="18" spans="1:16" ht="12.75">
      <c r="A18" t="s">
        <v>48</v>
      </c>
      <c s="34" t="s">
        <v>81</v>
      </c>
      <c s="34" t="s">
        <v>1924</v>
      </c>
      <c s="35" t="s">
        <v>5</v>
      </c>
      <c s="6" t="s">
        <v>1925</v>
      </c>
      <c s="36" t="s">
        <v>204</v>
      </c>
      <c s="37">
        <v>15.6</v>
      </c>
      <c s="36">
        <v>0</v>
      </c>
      <c s="36">
        <f>ROUND(G18*H18,6)</f>
      </c>
      <c r="L18" s="38">
        <v>0</v>
      </c>
      <c s="32">
        <f>ROUND(ROUND(L18,2)*ROUND(G18,3),2)</f>
      </c>
      <c s="36" t="s">
        <v>205</v>
      </c>
      <c>
        <f>(M18*21)/100</f>
      </c>
      <c t="s">
        <v>27</v>
      </c>
    </row>
    <row r="19" spans="1:5" ht="12.75">
      <c r="A19" s="35" t="s">
        <v>55</v>
      </c>
      <c r="E19" s="39" t="s">
        <v>5</v>
      </c>
    </row>
    <row r="20" spans="1:5" ht="12.75">
      <c r="A20" s="35" t="s">
        <v>56</v>
      </c>
      <c r="E20" s="40" t="s">
        <v>1926</v>
      </c>
    </row>
    <row r="21" spans="1:5" ht="369.75">
      <c r="A21" t="s">
        <v>57</v>
      </c>
      <c r="E21" s="39" t="s">
        <v>1927</v>
      </c>
    </row>
    <row r="22" spans="1:16" ht="12.75">
      <c r="A22" t="s">
        <v>48</v>
      </c>
      <c s="34" t="s">
        <v>85</v>
      </c>
      <c s="34" t="s">
        <v>1017</v>
      </c>
      <c s="35" t="s">
        <v>5</v>
      </c>
      <c s="6" t="s">
        <v>1018</v>
      </c>
      <c s="36" t="s">
        <v>678</v>
      </c>
      <c s="37">
        <v>59</v>
      </c>
      <c s="36">
        <v>0</v>
      </c>
      <c s="36">
        <f>ROUND(G22*H22,6)</f>
      </c>
      <c r="L22" s="38">
        <v>0</v>
      </c>
      <c s="32">
        <f>ROUND(ROUND(L22,2)*ROUND(G22,3),2)</f>
      </c>
      <c s="36" t="s">
        <v>205</v>
      </c>
      <c>
        <f>(M22*21)/100</f>
      </c>
      <c t="s">
        <v>27</v>
      </c>
    </row>
    <row r="23" spans="1:5" ht="12.75">
      <c r="A23" s="35" t="s">
        <v>55</v>
      </c>
      <c r="E23" s="39" t="s">
        <v>5</v>
      </c>
    </row>
    <row r="24" spans="1:5" ht="12.75">
      <c r="A24" s="35" t="s">
        <v>56</v>
      </c>
      <c r="E24" s="40" t="s">
        <v>1928</v>
      </c>
    </row>
    <row r="25" spans="1:5" ht="25.5">
      <c r="A25" t="s">
        <v>57</v>
      </c>
      <c r="E25" s="39" t="s">
        <v>1020</v>
      </c>
    </row>
    <row r="26" spans="1:16" ht="12.75">
      <c r="A26" t="s">
        <v>48</v>
      </c>
      <c s="34" t="s">
        <v>89</v>
      </c>
      <c s="34" t="s">
        <v>1929</v>
      </c>
      <c s="35" t="s">
        <v>5</v>
      </c>
      <c s="6" t="s">
        <v>1930</v>
      </c>
      <c s="36" t="s">
        <v>678</v>
      </c>
      <c s="37">
        <v>16.47</v>
      </c>
      <c s="36">
        <v>0</v>
      </c>
      <c s="36">
        <f>ROUND(G26*H26,6)</f>
      </c>
      <c r="L26" s="38">
        <v>0</v>
      </c>
      <c s="32">
        <f>ROUND(ROUND(L26,2)*ROUND(G26,3),2)</f>
      </c>
      <c s="36" t="s">
        <v>205</v>
      </c>
      <c>
        <f>(M26*21)/100</f>
      </c>
      <c t="s">
        <v>27</v>
      </c>
    </row>
    <row r="27" spans="1:5" ht="12.75">
      <c r="A27" s="35" t="s">
        <v>55</v>
      </c>
      <c r="E27" s="39" t="s">
        <v>5</v>
      </c>
    </row>
    <row r="28" spans="1:5" ht="38.25">
      <c r="A28" s="35" t="s">
        <v>56</v>
      </c>
      <c r="E28" s="40" t="s">
        <v>1931</v>
      </c>
    </row>
    <row r="29" spans="1:5" ht="38.25">
      <c r="A29" t="s">
        <v>57</v>
      </c>
      <c r="E29" s="39" t="s">
        <v>1932</v>
      </c>
    </row>
    <row r="30" spans="1:16" ht="12.75">
      <c r="A30" t="s">
        <v>48</v>
      </c>
      <c s="34" t="s">
        <v>93</v>
      </c>
      <c s="34" t="s">
        <v>1933</v>
      </c>
      <c s="35" t="s">
        <v>5</v>
      </c>
      <c s="6" t="s">
        <v>1934</v>
      </c>
      <c s="36" t="s">
        <v>678</v>
      </c>
      <c s="37">
        <v>16.47</v>
      </c>
      <c s="36">
        <v>0</v>
      </c>
      <c s="36">
        <f>ROUND(G30*H30,6)</f>
      </c>
      <c r="L30" s="38">
        <v>0</v>
      </c>
      <c s="32">
        <f>ROUND(ROUND(L30,2)*ROUND(G30,3),2)</f>
      </c>
      <c s="36" t="s">
        <v>205</v>
      </c>
      <c>
        <f>(M30*21)/100</f>
      </c>
      <c t="s">
        <v>27</v>
      </c>
    </row>
    <row r="31" spans="1:5" ht="12.75">
      <c r="A31" s="35" t="s">
        <v>55</v>
      </c>
      <c r="E31" s="39" t="s">
        <v>5</v>
      </c>
    </row>
    <row r="32" spans="1:5" ht="38.25">
      <c r="A32" s="35" t="s">
        <v>56</v>
      </c>
      <c r="E32" s="40" t="s">
        <v>1931</v>
      </c>
    </row>
    <row r="33" spans="1:5" ht="25.5">
      <c r="A33" t="s">
        <v>57</v>
      </c>
      <c r="E33" s="39" t="s">
        <v>1935</v>
      </c>
    </row>
    <row r="34" spans="1:16" ht="25.5">
      <c r="A34" t="s">
        <v>48</v>
      </c>
      <c s="34" t="s">
        <v>97</v>
      </c>
      <c s="34" t="s">
        <v>1936</v>
      </c>
      <c s="35" t="s">
        <v>5</v>
      </c>
      <c s="6" t="s">
        <v>1937</v>
      </c>
      <c s="36" t="s">
        <v>213</v>
      </c>
      <c s="37">
        <v>42</v>
      </c>
      <c s="36">
        <v>0</v>
      </c>
      <c s="36">
        <f>ROUND(G34*H34,6)</f>
      </c>
      <c r="L34" s="38">
        <v>0</v>
      </c>
      <c s="32">
        <f>ROUND(ROUND(L34,2)*ROUND(G34,3),2)</f>
      </c>
      <c s="36" t="s">
        <v>205</v>
      </c>
      <c>
        <f>(M34*21)/100</f>
      </c>
      <c t="s">
        <v>27</v>
      </c>
    </row>
    <row r="35" spans="1:5" ht="153">
      <c r="A35" s="35" t="s">
        <v>55</v>
      </c>
      <c r="E35" s="39" t="s">
        <v>1938</v>
      </c>
    </row>
    <row r="36" spans="1:5" ht="12.75">
      <c r="A36" s="35" t="s">
        <v>56</v>
      </c>
      <c r="E36" s="40" t="s">
        <v>5</v>
      </c>
    </row>
    <row r="37" spans="1:5" ht="102">
      <c r="A37" t="s">
        <v>57</v>
      </c>
      <c r="E37" s="39" t="s">
        <v>1939</v>
      </c>
    </row>
    <row r="38" spans="1:16" ht="25.5">
      <c r="A38" t="s">
        <v>48</v>
      </c>
      <c s="34" t="s">
        <v>101</v>
      </c>
      <c s="34" t="s">
        <v>1940</v>
      </c>
      <c s="35" t="s">
        <v>5</v>
      </c>
      <c s="6" t="s">
        <v>1941</v>
      </c>
      <c s="36" t="s">
        <v>213</v>
      </c>
      <c s="37">
        <v>2</v>
      </c>
      <c s="36">
        <v>0</v>
      </c>
      <c s="36">
        <f>ROUND(G38*H38,6)</f>
      </c>
      <c r="L38" s="38">
        <v>0</v>
      </c>
      <c s="32">
        <f>ROUND(ROUND(L38,2)*ROUND(G38,3),2)</f>
      </c>
      <c s="36" t="s">
        <v>205</v>
      </c>
      <c>
        <f>(M38*21)/100</f>
      </c>
      <c t="s">
        <v>27</v>
      </c>
    </row>
    <row r="39" spans="1:5" ht="12.75">
      <c r="A39" s="35" t="s">
        <v>55</v>
      </c>
      <c r="E39" s="39" t="s">
        <v>1942</v>
      </c>
    </row>
    <row r="40" spans="1:5" ht="12.75">
      <c r="A40" s="35" t="s">
        <v>56</v>
      </c>
      <c r="E40" s="40" t="s">
        <v>5</v>
      </c>
    </row>
    <row r="41" spans="1:5" ht="102">
      <c r="A41" t="s">
        <v>57</v>
      </c>
      <c r="E41" s="39" t="s">
        <v>1939</v>
      </c>
    </row>
    <row r="42" spans="1:16" ht="12.75">
      <c r="A42" t="s">
        <v>48</v>
      </c>
      <c s="34" t="s">
        <v>105</v>
      </c>
      <c s="34" t="s">
        <v>1943</v>
      </c>
      <c s="35" t="s">
        <v>5</v>
      </c>
      <c s="6" t="s">
        <v>1944</v>
      </c>
      <c s="36" t="s">
        <v>204</v>
      </c>
      <c s="37">
        <v>308</v>
      </c>
      <c s="36">
        <v>0</v>
      </c>
      <c s="36">
        <f>ROUND(G42*H42,6)</f>
      </c>
      <c r="L42" s="38">
        <v>0</v>
      </c>
      <c s="32">
        <f>ROUND(ROUND(L42,2)*ROUND(G42,3),2)</f>
      </c>
      <c s="36" t="s">
        <v>205</v>
      </c>
      <c>
        <f>(M42*21)/100</f>
      </c>
      <c t="s">
        <v>27</v>
      </c>
    </row>
    <row r="43" spans="1:5" ht="12.75">
      <c r="A43" s="35" t="s">
        <v>55</v>
      </c>
      <c r="E43" s="39" t="s">
        <v>5</v>
      </c>
    </row>
    <row r="44" spans="1:5" ht="51">
      <c r="A44" s="35" t="s">
        <v>56</v>
      </c>
      <c r="E44" s="40" t="s">
        <v>1945</v>
      </c>
    </row>
    <row r="45" spans="1:5" ht="38.25">
      <c r="A45" t="s">
        <v>57</v>
      </c>
      <c r="E45" s="39" t="s">
        <v>1946</v>
      </c>
    </row>
    <row r="46" spans="1:13" ht="12.75">
      <c r="A46" t="s">
        <v>46</v>
      </c>
      <c r="C46" s="31" t="s">
        <v>69</v>
      </c>
      <c r="E46" s="33" t="s">
        <v>888</v>
      </c>
      <c r="J46" s="32">
        <f>0</f>
      </c>
      <c s="32">
        <f>0</f>
      </c>
      <c s="32">
        <f>0+L47+L51+L55</f>
      </c>
      <c s="32">
        <f>0+M47+M51+M55</f>
      </c>
    </row>
    <row r="47" spans="1:16" ht="12.75">
      <c r="A47" t="s">
        <v>48</v>
      </c>
      <c s="34" t="s">
        <v>109</v>
      </c>
      <c s="34" t="s">
        <v>1947</v>
      </c>
      <c s="35" t="s">
        <v>5</v>
      </c>
      <c s="6" t="s">
        <v>1948</v>
      </c>
      <c s="36" t="s">
        <v>678</v>
      </c>
      <c s="37">
        <v>59</v>
      </c>
      <c s="36">
        <v>0</v>
      </c>
      <c s="36">
        <f>ROUND(G47*H47,6)</f>
      </c>
      <c r="L47" s="38">
        <v>0</v>
      </c>
      <c s="32">
        <f>ROUND(ROUND(L47,2)*ROUND(G47,3),2)</f>
      </c>
      <c s="36" t="s">
        <v>205</v>
      </c>
      <c>
        <f>(M47*21)/100</f>
      </c>
      <c t="s">
        <v>27</v>
      </c>
    </row>
    <row r="48" spans="1:5" ht="12.75">
      <c r="A48" s="35" t="s">
        <v>55</v>
      </c>
      <c r="E48" s="39" t="s">
        <v>5</v>
      </c>
    </row>
    <row r="49" spans="1:5" ht="12.75">
      <c r="A49" s="35" t="s">
        <v>56</v>
      </c>
      <c r="E49" s="40" t="s">
        <v>1928</v>
      </c>
    </row>
    <row r="50" spans="1:5" ht="51">
      <c r="A50" t="s">
        <v>57</v>
      </c>
      <c r="E50" s="39" t="s">
        <v>1949</v>
      </c>
    </row>
    <row r="51" spans="1:16" ht="12.75">
      <c r="A51" t="s">
        <v>48</v>
      </c>
      <c s="34" t="s">
        <v>113</v>
      </c>
      <c s="34" t="s">
        <v>1950</v>
      </c>
      <c s="35" t="s">
        <v>5</v>
      </c>
      <c s="6" t="s">
        <v>1951</v>
      </c>
      <c s="36" t="s">
        <v>678</v>
      </c>
      <c s="37">
        <v>53.32</v>
      </c>
      <c s="36">
        <v>0</v>
      </c>
      <c s="36">
        <f>ROUND(G51*H51,6)</f>
      </c>
      <c r="L51" s="38">
        <v>0</v>
      </c>
      <c s="32">
        <f>ROUND(ROUND(L51,2)*ROUND(G51,3),2)</f>
      </c>
      <c s="36" t="s">
        <v>205</v>
      </c>
      <c>
        <f>(M51*21)/100</f>
      </c>
      <c t="s">
        <v>27</v>
      </c>
    </row>
    <row r="52" spans="1:5" ht="12.75">
      <c r="A52" s="35" t="s">
        <v>55</v>
      </c>
      <c r="E52" s="39" t="s">
        <v>5</v>
      </c>
    </row>
    <row r="53" spans="1:5" ht="12.75">
      <c r="A53" s="35" t="s">
        <v>56</v>
      </c>
      <c r="E53" s="40" t="s">
        <v>1952</v>
      </c>
    </row>
    <row r="54" spans="1:5" ht="153">
      <c r="A54" t="s">
        <v>57</v>
      </c>
      <c r="E54" s="39" t="s">
        <v>1953</v>
      </c>
    </row>
    <row r="55" spans="1:16" ht="25.5">
      <c r="A55" t="s">
        <v>48</v>
      </c>
      <c s="34" t="s">
        <v>117</v>
      </c>
      <c s="34" t="s">
        <v>1954</v>
      </c>
      <c s="35" t="s">
        <v>5</v>
      </c>
      <c s="6" t="s">
        <v>1955</v>
      </c>
      <c s="36" t="s">
        <v>678</v>
      </c>
      <c s="37">
        <v>5.68</v>
      </c>
      <c s="36">
        <v>0</v>
      </c>
      <c s="36">
        <f>ROUND(G55*H55,6)</f>
      </c>
      <c r="L55" s="38">
        <v>0</v>
      </c>
      <c s="32">
        <f>ROUND(ROUND(L55,2)*ROUND(G55,3),2)</f>
      </c>
      <c s="36" t="s">
        <v>205</v>
      </c>
      <c>
        <f>(M55*21)/100</f>
      </c>
      <c t="s">
        <v>27</v>
      </c>
    </row>
    <row r="56" spans="1:5" ht="12.75">
      <c r="A56" s="35" t="s">
        <v>55</v>
      </c>
      <c r="E56" s="39" t="s">
        <v>5</v>
      </c>
    </row>
    <row r="57" spans="1:5" ht="12.75">
      <c r="A57" s="35" t="s">
        <v>56</v>
      </c>
      <c r="E57" s="40" t="s">
        <v>1956</v>
      </c>
    </row>
    <row r="58" spans="1:5" ht="153">
      <c r="A58" t="s">
        <v>57</v>
      </c>
      <c r="E58" s="39" t="s">
        <v>1953</v>
      </c>
    </row>
    <row r="59" spans="1:13" ht="12.75">
      <c r="A59" t="s">
        <v>46</v>
      </c>
      <c r="C59" s="31" t="s">
        <v>85</v>
      </c>
      <c r="E59" s="33" t="s">
        <v>965</v>
      </c>
      <c r="J59" s="32">
        <f>0</f>
      </c>
      <c s="32">
        <f>0</f>
      </c>
      <c s="32">
        <f>0+L60+L64+L68+L72+L76</f>
      </c>
      <c s="32">
        <f>0+M60+M64+M68+M72+M76</f>
      </c>
    </row>
    <row r="60" spans="1:16" ht="25.5">
      <c r="A60" t="s">
        <v>48</v>
      </c>
      <c s="34" t="s">
        <v>121</v>
      </c>
      <c s="34" t="s">
        <v>1957</v>
      </c>
      <c s="35" t="s">
        <v>5</v>
      </c>
      <c s="6" t="s">
        <v>1958</v>
      </c>
      <c s="36" t="s">
        <v>213</v>
      </c>
      <c s="37">
        <v>2</v>
      </c>
      <c s="36">
        <v>0</v>
      </c>
      <c s="36">
        <f>ROUND(G60*H60,6)</f>
      </c>
      <c r="L60" s="38">
        <v>0</v>
      </c>
      <c s="32">
        <f>ROUND(ROUND(L60,2)*ROUND(G60,3),2)</f>
      </c>
      <c s="36" t="s">
        <v>205</v>
      </c>
      <c>
        <f>(M60*21)/100</f>
      </c>
      <c t="s">
        <v>27</v>
      </c>
    </row>
    <row r="61" spans="1:5" ht="12.75">
      <c r="A61" s="35" t="s">
        <v>55</v>
      </c>
      <c r="E61" s="39" t="s">
        <v>5</v>
      </c>
    </row>
    <row r="62" spans="1:5" ht="25.5">
      <c r="A62" s="35" t="s">
        <v>56</v>
      </c>
      <c r="E62" s="40" t="s">
        <v>1959</v>
      </c>
    </row>
    <row r="63" spans="1:5" ht="25.5">
      <c r="A63" t="s">
        <v>57</v>
      </c>
      <c r="E63" s="39" t="s">
        <v>1960</v>
      </c>
    </row>
    <row r="64" spans="1:16" ht="25.5">
      <c r="A64" t="s">
        <v>48</v>
      </c>
      <c s="34" t="s">
        <v>125</v>
      </c>
      <c s="34" t="s">
        <v>1961</v>
      </c>
      <c s="35" t="s">
        <v>5</v>
      </c>
      <c s="6" t="s">
        <v>1962</v>
      </c>
      <c s="36" t="s">
        <v>213</v>
      </c>
      <c s="37">
        <v>2</v>
      </c>
      <c s="36">
        <v>0</v>
      </c>
      <c s="36">
        <f>ROUND(G64*H64,6)</f>
      </c>
      <c r="L64" s="38">
        <v>0</v>
      </c>
      <c s="32">
        <f>ROUND(ROUND(L64,2)*ROUND(G64,3),2)</f>
      </c>
      <c s="36" t="s">
        <v>205</v>
      </c>
      <c>
        <f>(M64*21)/100</f>
      </c>
      <c t="s">
        <v>27</v>
      </c>
    </row>
    <row r="65" spans="1:5" ht="12.75">
      <c r="A65" s="35" t="s">
        <v>55</v>
      </c>
      <c r="E65" s="39" t="s">
        <v>5</v>
      </c>
    </row>
    <row r="66" spans="1:5" ht="12.75">
      <c r="A66" s="35" t="s">
        <v>56</v>
      </c>
      <c r="E66" s="40" t="s">
        <v>1963</v>
      </c>
    </row>
    <row r="67" spans="1:5" ht="25.5">
      <c r="A67" t="s">
        <v>57</v>
      </c>
      <c r="E67" s="39" t="s">
        <v>1964</v>
      </c>
    </row>
    <row r="68" spans="1:16" ht="25.5">
      <c r="A68" t="s">
        <v>48</v>
      </c>
      <c s="34" t="s">
        <v>129</v>
      </c>
      <c s="34" t="s">
        <v>1965</v>
      </c>
      <c s="35" t="s">
        <v>5</v>
      </c>
      <c s="6" t="s">
        <v>1966</v>
      </c>
      <c s="36" t="s">
        <v>678</v>
      </c>
      <c s="37">
        <v>1.6</v>
      </c>
      <c s="36">
        <v>0</v>
      </c>
      <c s="36">
        <f>ROUND(G68*H68,6)</f>
      </c>
      <c r="L68" s="38">
        <v>0</v>
      </c>
      <c s="32">
        <f>ROUND(ROUND(L68,2)*ROUND(G68,3),2)</f>
      </c>
      <c s="36" t="s">
        <v>205</v>
      </c>
      <c>
        <f>(M68*21)/100</f>
      </c>
      <c t="s">
        <v>27</v>
      </c>
    </row>
    <row r="69" spans="1:5" ht="12.75">
      <c r="A69" s="35" t="s">
        <v>55</v>
      </c>
      <c r="E69" s="39" t="s">
        <v>5</v>
      </c>
    </row>
    <row r="70" spans="1:5" ht="25.5">
      <c r="A70" s="35" t="s">
        <v>56</v>
      </c>
      <c r="E70" s="40" t="s">
        <v>1967</v>
      </c>
    </row>
    <row r="71" spans="1:5" ht="38.25">
      <c r="A71" t="s">
        <v>57</v>
      </c>
      <c r="E71" s="39" t="s">
        <v>1968</v>
      </c>
    </row>
    <row r="72" spans="1:16" ht="12.75">
      <c r="A72" t="s">
        <v>48</v>
      </c>
      <c s="34" t="s">
        <v>133</v>
      </c>
      <c s="34" t="s">
        <v>1176</v>
      </c>
      <c s="35" t="s">
        <v>5</v>
      </c>
      <c s="6" t="s">
        <v>1177</v>
      </c>
      <c s="36" t="s">
        <v>218</v>
      </c>
      <c s="37">
        <v>25.6</v>
      </c>
      <c s="36">
        <v>0</v>
      </c>
      <c s="36">
        <f>ROUND(G72*H72,6)</f>
      </c>
      <c r="L72" s="38">
        <v>0</v>
      </c>
      <c s="32">
        <f>ROUND(ROUND(L72,2)*ROUND(G72,3),2)</f>
      </c>
      <c s="36" t="s">
        <v>205</v>
      </c>
      <c>
        <f>(M72*21)/100</f>
      </c>
      <c t="s">
        <v>27</v>
      </c>
    </row>
    <row r="73" spans="1:5" ht="12.75">
      <c r="A73" s="35" t="s">
        <v>55</v>
      </c>
      <c r="E73" s="39" t="s">
        <v>5</v>
      </c>
    </row>
    <row r="74" spans="1:5" ht="12.75">
      <c r="A74" s="35" t="s">
        <v>56</v>
      </c>
      <c r="E74" s="40" t="s">
        <v>1969</v>
      </c>
    </row>
    <row r="75" spans="1:5" ht="51">
      <c r="A75" t="s">
        <v>57</v>
      </c>
      <c r="E75" s="39" t="s">
        <v>1970</v>
      </c>
    </row>
    <row r="76" spans="1:16" ht="12.75">
      <c r="A76" t="s">
        <v>48</v>
      </c>
      <c s="34" t="s">
        <v>137</v>
      </c>
      <c s="34" t="s">
        <v>1971</v>
      </c>
      <c s="35" t="s">
        <v>5</v>
      </c>
      <c s="6" t="s">
        <v>1972</v>
      </c>
      <c s="36" t="s">
        <v>218</v>
      </c>
      <c s="37">
        <v>24.71</v>
      </c>
      <c s="36">
        <v>0</v>
      </c>
      <c s="36">
        <f>ROUND(G76*H76,6)</f>
      </c>
      <c r="L76" s="38">
        <v>0</v>
      </c>
      <c s="32">
        <f>ROUND(ROUND(L76,2)*ROUND(G76,3),2)</f>
      </c>
      <c s="36" t="s">
        <v>205</v>
      </c>
      <c>
        <f>(M76*21)/100</f>
      </c>
      <c t="s">
        <v>27</v>
      </c>
    </row>
    <row r="77" spans="1:5" ht="12.75">
      <c r="A77" s="35" t="s">
        <v>55</v>
      </c>
      <c r="E77" s="39" t="s">
        <v>5</v>
      </c>
    </row>
    <row r="78" spans="1:5" ht="89.25">
      <c r="A78" s="35" t="s">
        <v>56</v>
      </c>
      <c r="E78" s="40" t="s">
        <v>1973</v>
      </c>
    </row>
    <row r="79" spans="1:5" ht="51">
      <c r="A79" t="s">
        <v>57</v>
      </c>
      <c r="E79" s="39" t="s">
        <v>1970</v>
      </c>
    </row>
    <row r="80" spans="1:13" ht="12.75">
      <c r="A80" t="s">
        <v>46</v>
      </c>
      <c r="C80" s="31" t="s">
        <v>47</v>
      </c>
      <c r="E80" s="33" t="s">
        <v>17</v>
      </c>
      <c r="J80" s="32">
        <f>0</f>
      </c>
      <c s="32">
        <f>0</f>
      </c>
      <c s="32">
        <f>0+L81+L85</f>
      </c>
      <c s="32">
        <f>0+M81+M85</f>
      </c>
    </row>
    <row r="81" spans="1:16" ht="25.5">
      <c r="A81" t="s">
        <v>48</v>
      </c>
      <c s="34" t="s">
        <v>49</v>
      </c>
      <c s="34" t="s">
        <v>50</v>
      </c>
      <c s="35" t="s">
        <v>51</v>
      </c>
      <c s="6" t="s">
        <v>52</v>
      </c>
      <c s="36" t="s">
        <v>53</v>
      </c>
      <c s="37">
        <v>37.57</v>
      </c>
      <c s="36">
        <v>0</v>
      </c>
      <c s="36">
        <f>ROUND(G81*H81,6)</f>
      </c>
      <c r="L81" s="38">
        <v>0</v>
      </c>
      <c s="32">
        <f>ROUND(ROUND(L81,2)*ROUND(G81,3),2)</f>
      </c>
      <c s="36" t="s">
        <v>54</v>
      </c>
      <c>
        <f>(M81*21)/100</f>
      </c>
      <c t="s">
        <v>27</v>
      </c>
    </row>
    <row r="82" spans="1:5" ht="25.5">
      <c r="A82" s="35" t="s">
        <v>55</v>
      </c>
      <c r="E82" s="39" t="s">
        <v>351</v>
      </c>
    </row>
    <row r="83" spans="1:5" ht="63.75">
      <c r="A83" s="35" t="s">
        <v>56</v>
      </c>
      <c r="E83" s="40" t="s">
        <v>1974</v>
      </c>
    </row>
    <row r="84" spans="1:5" ht="102">
      <c r="A84" t="s">
        <v>57</v>
      </c>
      <c r="E84" s="39" t="s">
        <v>58</v>
      </c>
    </row>
    <row r="85" spans="1:16" ht="25.5">
      <c r="A85" t="s">
        <v>48</v>
      </c>
      <c s="34" t="s">
        <v>27</v>
      </c>
      <c s="34" t="s">
        <v>66</v>
      </c>
      <c s="35" t="s">
        <v>67</v>
      </c>
      <c s="6" t="s">
        <v>68</v>
      </c>
      <c s="36" t="s">
        <v>53</v>
      </c>
      <c s="37">
        <v>22.56</v>
      </c>
      <c s="36">
        <v>0</v>
      </c>
      <c s="36">
        <f>ROUND(G85*H85,6)</f>
      </c>
      <c r="L85" s="38">
        <v>0</v>
      </c>
      <c s="32">
        <f>ROUND(ROUND(L85,2)*ROUND(G85,3),2)</f>
      </c>
      <c s="36" t="s">
        <v>54</v>
      </c>
      <c>
        <f>(M85*21)/100</f>
      </c>
      <c t="s">
        <v>27</v>
      </c>
    </row>
    <row r="86" spans="1:5" ht="25.5">
      <c r="A86" s="35" t="s">
        <v>55</v>
      </c>
      <c r="E86" s="39" t="s">
        <v>351</v>
      </c>
    </row>
    <row r="87" spans="1:5" ht="25.5">
      <c r="A87" s="35" t="s">
        <v>56</v>
      </c>
      <c r="E87" s="40" t="s">
        <v>1975</v>
      </c>
    </row>
    <row r="88" spans="1:5" ht="102">
      <c r="A88" t="s">
        <v>57</v>
      </c>
      <c r="E88"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9.xml><?xml version="1.0" encoding="utf-8"?>
<worksheet xmlns="http://schemas.openxmlformats.org/spreadsheetml/2006/main" xmlns:r="http://schemas.openxmlformats.org/officeDocument/2006/relationships">
  <dimension ref="A1:T13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1976</v>
      </c>
      <c s="41">
        <f>Rekapitulace!C35</f>
      </c>
      <c s="20" t="s">
        <v>0</v>
      </c>
      <c t="s">
        <v>23</v>
      </c>
      <c t="s">
        <v>27</v>
      </c>
    </row>
    <row r="4" spans="1:16" ht="32" customHeight="1">
      <c r="A4" s="24" t="s">
        <v>20</v>
      </c>
      <c s="25" t="s">
        <v>28</v>
      </c>
      <c s="27" t="s">
        <v>1976</v>
      </c>
      <c r="E4" s="26" t="s">
        <v>1977</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COUNTIFS(L8:L134,"=0",A8:A134,"P")+COUNTIFS(L8:L134,"",A8:A134,"P")+SUM(Q8:Q134)</f>
      </c>
    </row>
    <row r="8" spans="1:13" ht="12.75">
      <c r="A8" t="s">
        <v>44</v>
      </c>
      <c r="C8" s="28" t="s">
        <v>1980</v>
      </c>
      <c r="E8" s="30" t="s">
        <v>1979</v>
      </c>
      <c r="J8" s="29">
        <f>0+J9+J30+J35+J44+J57+J62+J83+J124+J133</f>
      </c>
      <c s="29">
        <f>0+K9+K30+K35+K44+K57+K62+K83+K124+K133</f>
      </c>
      <c s="29">
        <f>0+L9+L30+L35+L44+L57+L62+L83+L124+L133</f>
      </c>
      <c s="29">
        <f>0+M9+M30+M35+M44+M57+M62+M83+M124+M133</f>
      </c>
    </row>
    <row r="9" spans="1:13" ht="12.75">
      <c r="A9" t="s">
        <v>46</v>
      </c>
      <c r="C9" s="31" t="s">
        <v>49</v>
      </c>
      <c r="E9" s="33" t="s">
        <v>1981</v>
      </c>
      <c r="J9" s="32">
        <f>0</f>
      </c>
      <c s="32">
        <f>0</f>
      </c>
      <c s="32">
        <f>0+L10+L14+L18+L22+L26</f>
      </c>
      <c s="32">
        <f>0+M10+M14+M18+M22+M26</f>
      </c>
    </row>
    <row r="10" spans="1:16" ht="12.75">
      <c r="A10" t="s">
        <v>48</v>
      </c>
      <c s="34" t="s">
        <v>49</v>
      </c>
      <c s="34" t="s">
        <v>1982</v>
      </c>
      <c s="35" t="s">
        <v>5</v>
      </c>
      <c s="6" t="s">
        <v>1983</v>
      </c>
      <c s="36" t="s">
        <v>204</v>
      </c>
      <c s="37">
        <v>383.1</v>
      </c>
      <c s="36">
        <v>0</v>
      </c>
      <c s="36">
        <f>ROUND(G10*H10,6)</f>
      </c>
      <c r="L10" s="38">
        <v>0</v>
      </c>
      <c s="32">
        <f>ROUND(ROUND(L10,2)*ROUND(G10,3),2)</f>
      </c>
      <c s="36" t="s">
        <v>918</v>
      </c>
      <c>
        <f>(M10*21)/100</f>
      </c>
      <c t="s">
        <v>27</v>
      </c>
    </row>
    <row r="11" spans="1:5" ht="12.75">
      <c r="A11" s="35" t="s">
        <v>55</v>
      </c>
      <c r="E11" s="39" t="s">
        <v>1984</v>
      </c>
    </row>
    <row r="12" spans="1:5" ht="12.75">
      <c r="A12" s="35" t="s">
        <v>56</v>
      </c>
      <c r="E12" s="40" t="s">
        <v>1985</v>
      </c>
    </row>
    <row r="13" spans="1:5" ht="318.75">
      <c r="A13" t="s">
        <v>57</v>
      </c>
      <c r="E13" s="39" t="s">
        <v>1986</v>
      </c>
    </row>
    <row r="14" spans="1:16" ht="12.75">
      <c r="A14" t="s">
        <v>48</v>
      </c>
      <c s="34" t="s">
        <v>27</v>
      </c>
      <c s="34" t="s">
        <v>1987</v>
      </c>
      <c s="35" t="s">
        <v>5</v>
      </c>
      <c s="6" t="s">
        <v>1988</v>
      </c>
      <c s="36" t="s">
        <v>204</v>
      </c>
      <c s="37">
        <v>523</v>
      </c>
      <c s="36">
        <v>0</v>
      </c>
      <c s="36">
        <f>ROUND(G14*H14,6)</f>
      </c>
      <c r="L14" s="38">
        <v>0</v>
      </c>
      <c s="32">
        <f>ROUND(ROUND(L14,2)*ROUND(G14,3),2)</f>
      </c>
      <c s="36" t="s">
        <v>918</v>
      </c>
      <c>
        <f>(M14*21)/100</f>
      </c>
      <c t="s">
        <v>27</v>
      </c>
    </row>
    <row r="15" spans="1:5" ht="12.75">
      <c r="A15" s="35" t="s">
        <v>55</v>
      </c>
      <c r="E15" s="39" t="s">
        <v>1989</v>
      </c>
    </row>
    <row r="16" spans="1:5" ht="12.75">
      <c r="A16" s="35" t="s">
        <v>56</v>
      </c>
      <c r="E16" s="40" t="s">
        <v>1990</v>
      </c>
    </row>
    <row r="17" spans="1:5" ht="318.75">
      <c r="A17" t="s">
        <v>57</v>
      </c>
      <c r="E17" s="39" t="s">
        <v>1986</v>
      </c>
    </row>
    <row r="18" spans="1:16" ht="12.75">
      <c r="A18" t="s">
        <v>48</v>
      </c>
      <c s="34" t="s">
        <v>26</v>
      </c>
      <c s="34" t="s">
        <v>1013</v>
      </c>
      <c s="35" t="s">
        <v>5</v>
      </c>
      <c s="6" t="s">
        <v>1700</v>
      </c>
      <c s="36" t="s">
        <v>204</v>
      </c>
      <c s="37">
        <v>82.708</v>
      </c>
      <c s="36">
        <v>0</v>
      </c>
      <c s="36">
        <f>ROUND(G18*H18,6)</f>
      </c>
      <c r="L18" s="38">
        <v>0</v>
      </c>
      <c s="32">
        <f>ROUND(ROUND(L18,2)*ROUND(G18,3),2)</f>
      </c>
      <c s="36" t="s">
        <v>205</v>
      </c>
      <c>
        <f>(M18*21)/100</f>
      </c>
      <c t="s">
        <v>27</v>
      </c>
    </row>
    <row r="19" spans="1:5" ht="12.75">
      <c r="A19" s="35" t="s">
        <v>55</v>
      </c>
      <c r="E19" s="39" t="s">
        <v>1991</v>
      </c>
    </row>
    <row r="20" spans="1:5" ht="12.75">
      <c r="A20" s="35" t="s">
        <v>56</v>
      </c>
      <c r="E20" s="40" t="s">
        <v>1992</v>
      </c>
    </row>
    <row r="21" spans="1:5" ht="409.5">
      <c r="A21" t="s">
        <v>57</v>
      </c>
      <c r="E21" s="39" t="s">
        <v>1993</v>
      </c>
    </row>
    <row r="22" spans="1:16" ht="12.75">
      <c r="A22" t="s">
        <v>48</v>
      </c>
      <c s="34" t="s">
        <v>65</v>
      </c>
      <c s="34" t="s">
        <v>1447</v>
      </c>
      <c s="35" t="s">
        <v>5</v>
      </c>
      <c s="6" t="s">
        <v>1448</v>
      </c>
      <c s="36" t="s">
        <v>204</v>
      </c>
      <c s="37">
        <v>260.29</v>
      </c>
      <c s="36">
        <v>0</v>
      </c>
      <c s="36">
        <f>ROUND(G22*H22,6)</f>
      </c>
      <c r="L22" s="38">
        <v>0</v>
      </c>
      <c s="32">
        <f>ROUND(ROUND(L22,2)*ROUND(G22,3),2)</f>
      </c>
      <c s="36" t="s">
        <v>205</v>
      </c>
      <c>
        <f>(M22*21)/100</f>
      </c>
      <c t="s">
        <v>27</v>
      </c>
    </row>
    <row r="23" spans="1:5" ht="12.75">
      <c r="A23" s="35" t="s">
        <v>55</v>
      </c>
      <c r="E23" s="39" t="s">
        <v>1994</v>
      </c>
    </row>
    <row r="24" spans="1:5" ht="12.75">
      <c r="A24" s="35" t="s">
        <v>56</v>
      </c>
      <c r="E24" s="40" t="s">
        <v>1995</v>
      </c>
    </row>
    <row r="25" spans="1:5" ht="395.25">
      <c r="A25" t="s">
        <v>57</v>
      </c>
      <c r="E25" s="39" t="s">
        <v>1996</v>
      </c>
    </row>
    <row r="26" spans="1:16" ht="12.75">
      <c r="A26" t="s">
        <v>48</v>
      </c>
      <c s="34" t="s">
        <v>69</v>
      </c>
      <c s="34" t="s">
        <v>1017</v>
      </c>
      <c s="35" t="s">
        <v>5</v>
      </c>
      <c s="6" t="s">
        <v>1018</v>
      </c>
      <c s="36" t="s">
        <v>678</v>
      </c>
      <c s="37">
        <v>918.031</v>
      </c>
      <c s="36">
        <v>0</v>
      </c>
      <c s="36">
        <f>ROUND(G26*H26,6)</f>
      </c>
      <c r="L26" s="38">
        <v>0</v>
      </c>
      <c s="32">
        <f>ROUND(ROUND(L26,2)*ROUND(G26,3),2)</f>
      </c>
      <c s="36" t="s">
        <v>205</v>
      </c>
      <c>
        <f>(M26*21)/100</f>
      </c>
      <c t="s">
        <v>27</v>
      </c>
    </row>
    <row r="27" spans="1:5" ht="12.75">
      <c r="A27" s="35" t="s">
        <v>55</v>
      </c>
      <c r="E27" s="39" t="s">
        <v>1997</v>
      </c>
    </row>
    <row r="28" spans="1:5" ht="12.75">
      <c r="A28" s="35" t="s">
        <v>56</v>
      </c>
      <c r="E28" s="40" t="s">
        <v>1998</v>
      </c>
    </row>
    <row r="29" spans="1:5" ht="25.5">
      <c r="A29" t="s">
        <v>57</v>
      </c>
      <c r="E29" s="39" t="s">
        <v>1020</v>
      </c>
    </row>
    <row r="30" spans="1:13" ht="12.75">
      <c r="A30" t="s">
        <v>46</v>
      </c>
      <c r="C30" s="31" t="s">
        <v>133</v>
      </c>
      <c r="E30" s="33" t="s">
        <v>1999</v>
      </c>
      <c r="J30" s="32">
        <f>0</f>
      </c>
      <c s="32">
        <f>0</f>
      </c>
      <c s="32">
        <f>0+L31</f>
      </c>
      <c s="32">
        <f>0+M31</f>
      </c>
    </row>
    <row r="31" spans="1:16" ht="12.75">
      <c r="A31" t="s">
        <v>48</v>
      </c>
      <c s="34" t="s">
        <v>73</v>
      </c>
      <c s="34" t="s">
        <v>2000</v>
      </c>
      <c s="35" t="s">
        <v>5</v>
      </c>
      <c s="6" t="s">
        <v>2001</v>
      </c>
      <c s="36" t="s">
        <v>678</v>
      </c>
      <c s="37">
        <v>557.67</v>
      </c>
      <c s="36">
        <v>0</v>
      </c>
      <c s="36">
        <f>ROUND(G31*H31,6)</f>
      </c>
      <c r="L31" s="38">
        <v>0</v>
      </c>
      <c s="32">
        <f>ROUND(ROUND(L31,2)*ROUND(G31,3),2)</f>
      </c>
      <c s="36" t="s">
        <v>205</v>
      </c>
      <c>
        <f>(M31*21)/100</f>
      </c>
      <c t="s">
        <v>27</v>
      </c>
    </row>
    <row r="32" spans="1:5" ht="12.75">
      <c r="A32" s="35" t="s">
        <v>55</v>
      </c>
      <c r="E32" s="39" t="s">
        <v>2002</v>
      </c>
    </row>
    <row r="33" spans="1:5" ht="12.75">
      <c r="A33" s="35" t="s">
        <v>56</v>
      </c>
      <c r="E33" s="40" t="s">
        <v>2003</v>
      </c>
    </row>
    <row r="34" spans="1:5" ht="25.5">
      <c r="A34" t="s">
        <v>57</v>
      </c>
      <c r="E34" s="39" t="s">
        <v>2004</v>
      </c>
    </row>
    <row r="35" spans="1:13" ht="12.75">
      <c r="A35" t="s">
        <v>46</v>
      </c>
      <c r="C35" s="31" t="s">
        <v>301</v>
      </c>
      <c r="E35" s="33" t="s">
        <v>2005</v>
      </c>
      <c r="J35" s="32">
        <f>0</f>
      </c>
      <c s="32">
        <f>0</f>
      </c>
      <c s="32">
        <f>0+L36+L40</f>
      </c>
      <c s="32">
        <f>0+M36+M40</f>
      </c>
    </row>
    <row r="36" spans="1:16" ht="12.75">
      <c r="A36" t="s">
        <v>48</v>
      </c>
      <c s="34" t="s">
        <v>77</v>
      </c>
      <c s="34" t="s">
        <v>2006</v>
      </c>
      <c s="35" t="s">
        <v>5</v>
      </c>
      <c s="6" t="s">
        <v>2007</v>
      </c>
      <c s="36" t="s">
        <v>218</v>
      </c>
      <c s="37">
        <v>1019.66</v>
      </c>
      <c s="36">
        <v>0</v>
      </c>
      <c s="36">
        <f>ROUND(G36*H36,6)</f>
      </c>
      <c r="L36" s="38">
        <v>0</v>
      </c>
      <c s="32">
        <f>ROUND(ROUND(L36,2)*ROUND(G36,3),2)</f>
      </c>
      <c s="36" t="s">
        <v>918</v>
      </c>
      <c>
        <f>(M36*21)/100</f>
      </c>
      <c t="s">
        <v>27</v>
      </c>
    </row>
    <row r="37" spans="1:5" ht="12.75">
      <c r="A37" s="35" t="s">
        <v>55</v>
      </c>
      <c r="E37" s="39" t="s">
        <v>2008</v>
      </c>
    </row>
    <row r="38" spans="1:5" ht="12.75">
      <c r="A38" s="35" t="s">
        <v>56</v>
      </c>
      <c r="E38" s="40" t="s">
        <v>2009</v>
      </c>
    </row>
    <row r="39" spans="1:5" ht="38.25">
      <c r="A39" t="s">
        <v>57</v>
      </c>
      <c r="E39" s="39" t="s">
        <v>1114</v>
      </c>
    </row>
    <row r="40" spans="1:16" ht="12.75">
      <c r="A40" t="s">
        <v>48</v>
      </c>
      <c s="34" t="s">
        <v>81</v>
      </c>
      <c s="34" t="s">
        <v>2010</v>
      </c>
      <c s="35" t="s">
        <v>5</v>
      </c>
      <c s="6" t="s">
        <v>2011</v>
      </c>
      <c s="36" t="s">
        <v>218</v>
      </c>
      <c s="37">
        <v>80</v>
      </c>
      <c s="36">
        <v>0</v>
      </c>
      <c s="36">
        <f>ROUND(G40*H40,6)</f>
      </c>
      <c r="L40" s="38">
        <v>0</v>
      </c>
      <c s="32">
        <f>ROUND(ROUND(L40,2)*ROUND(G40,3),2)</f>
      </c>
      <c s="36" t="s">
        <v>918</v>
      </c>
      <c>
        <f>(M40*21)/100</f>
      </c>
      <c t="s">
        <v>27</v>
      </c>
    </row>
    <row r="41" spans="1:5" ht="12.75">
      <c r="A41" s="35" t="s">
        <v>55</v>
      </c>
      <c r="E41" s="39" t="s">
        <v>2012</v>
      </c>
    </row>
    <row r="42" spans="1:5" ht="12.75">
      <c r="A42" s="35" t="s">
        <v>56</v>
      </c>
      <c r="E42" s="40" t="s">
        <v>592</v>
      </c>
    </row>
    <row r="43" spans="1:5" ht="38.25">
      <c r="A43" t="s">
        <v>57</v>
      </c>
      <c r="E43" s="39" t="s">
        <v>1114</v>
      </c>
    </row>
    <row r="44" spans="1:13" ht="12.75">
      <c r="A44" t="s">
        <v>46</v>
      </c>
      <c r="C44" s="31" t="s">
        <v>65</v>
      </c>
      <c r="E44" s="33" t="s">
        <v>2013</v>
      </c>
      <c r="J44" s="32">
        <f>0</f>
      </c>
      <c s="32">
        <f>0</f>
      </c>
      <c s="32">
        <f>0+L45+L49+L53</f>
      </c>
      <c s="32">
        <f>0+M45+M49+M53</f>
      </c>
    </row>
    <row r="45" spans="1:16" ht="12.75">
      <c r="A45" t="s">
        <v>48</v>
      </c>
      <c s="34" t="s">
        <v>85</v>
      </c>
      <c s="34" t="s">
        <v>2014</v>
      </c>
      <c s="35" t="s">
        <v>5</v>
      </c>
      <c s="6" t="s">
        <v>2015</v>
      </c>
      <c s="36" t="s">
        <v>204</v>
      </c>
      <c s="37">
        <v>148.124</v>
      </c>
      <c s="36">
        <v>0</v>
      </c>
      <c s="36">
        <f>ROUND(G45*H45,6)</f>
      </c>
      <c r="L45" s="38">
        <v>0</v>
      </c>
      <c s="32">
        <f>ROUND(ROUND(L45,2)*ROUND(G45,3),2)</f>
      </c>
      <c s="36" t="s">
        <v>205</v>
      </c>
      <c>
        <f>(M45*21)/100</f>
      </c>
      <c t="s">
        <v>27</v>
      </c>
    </row>
    <row r="46" spans="1:5" ht="12.75">
      <c r="A46" s="35" t="s">
        <v>55</v>
      </c>
      <c r="E46" s="39" t="s">
        <v>2016</v>
      </c>
    </row>
    <row r="47" spans="1:5" ht="12.75">
      <c r="A47" s="35" t="s">
        <v>56</v>
      </c>
      <c r="E47" s="40" t="s">
        <v>2017</v>
      </c>
    </row>
    <row r="48" spans="1:5" ht="51">
      <c r="A48" t="s">
        <v>57</v>
      </c>
      <c r="E48" s="39" t="s">
        <v>2018</v>
      </c>
    </row>
    <row r="49" spans="1:16" ht="12.75">
      <c r="A49" t="s">
        <v>48</v>
      </c>
      <c s="34" t="s">
        <v>89</v>
      </c>
      <c s="34" t="s">
        <v>2019</v>
      </c>
      <c s="35" t="s">
        <v>5</v>
      </c>
      <c s="6" t="s">
        <v>2020</v>
      </c>
      <c s="36" t="s">
        <v>204</v>
      </c>
      <c s="37">
        <v>17.282</v>
      </c>
      <c s="36">
        <v>0</v>
      </c>
      <c s="36">
        <f>ROUND(G49*H49,6)</f>
      </c>
      <c r="L49" s="38">
        <v>0</v>
      </c>
      <c s="32">
        <f>ROUND(ROUND(L49,2)*ROUND(G49,3),2)</f>
      </c>
      <c s="36" t="s">
        <v>205</v>
      </c>
      <c>
        <f>(M49*21)/100</f>
      </c>
      <c t="s">
        <v>27</v>
      </c>
    </row>
    <row r="50" spans="1:5" ht="12.75">
      <c r="A50" s="35" t="s">
        <v>55</v>
      </c>
      <c r="E50" s="39" t="s">
        <v>2021</v>
      </c>
    </row>
    <row r="51" spans="1:5" ht="12.75">
      <c r="A51" s="35" t="s">
        <v>56</v>
      </c>
      <c r="E51" s="40" t="s">
        <v>2022</v>
      </c>
    </row>
    <row r="52" spans="1:5" ht="409.5">
      <c r="A52" t="s">
        <v>57</v>
      </c>
      <c r="E52" s="39" t="s">
        <v>2023</v>
      </c>
    </row>
    <row r="53" spans="1:16" ht="12.75">
      <c r="A53" t="s">
        <v>48</v>
      </c>
      <c s="34" t="s">
        <v>93</v>
      </c>
      <c s="34" t="s">
        <v>2024</v>
      </c>
      <c s="35" t="s">
        <v>5</v>
      </c>
      <c s="6" t="s">
        <v>2025</v>
      </c>
      <c s="36" t="s">
        <v>204</v>
      </c>
      <c s="37">
        <v>0.656</v>
      </c>
      <c s="36">
        <v>0</v>
      </c>
      <c s="36">
        <f>ROUND(G53*H53,6)</f>
      </c>
      <c r="L53" s="38">
        <v>0</v>
      </c>
      <c s="32">
        <f>ROUND(ROUND(L53,2)*ROUND(G53,3),2)</f>
      </c>
      <c s="36" t="s">
        <v>205</v>
      </c>
      <c>
        <f>(M53*21)/100</f>
      </c>
      <c t="s">
        <v>27</v>
      </c>
    </row>
    <row r="54" spans="1:5" ht="12.75">
      <c r="A54" s="35" t="s">
        <v>55</v>
      </c>
      <c r="E54" s="39" t="s">
        <v>2026</v>
      </c>
    </row>
    <row r="55" spans="1:5" ht="12.75">
      <c r="A55" s="35" t="s">
        <v>56</v>
      </c>
      <c r="E55" s="40" t="s">
        <v>2027</v>
      </c>
    </row>
    <row r="56" spans="1:5" ht="51">
      <c r="A56" t="s">
        <v>57</v>
      </c>
      <c r="E56" s="39" t="s">
        <v>2028</v>
      </c>
    </row>
    <row r="57" spans="1:13" ht="12.75">
      <c r="A57" t="s">
        <v>46</v>
      </c>
      <c r="C57" s="31" t="s">
        <v>2029</v>
      </c>
      <c r="E57" s="33" t="s">
        <v>2030</v>
      </c>
      <c r="J57" s="32">
        <f>0</f>
      </c>
      <c s="32">
        <f>0</f>
      </c>
      <c s="32">
        <f>0+L58</f>
      </c>
      <c s="32">
        <f>0+M58</f>
      </c>
    </row>
    <row r="58" spans="1:16" ht="12.75">
      <c r="A58" t="s">
        <v>48</v>
      </c>
      <c s="34" t="s">
        <v>97</v>
      </c>
      <c s="34" t="s">
        <v>2031</v>
      </c>
      <c s="35" t="s">
        <v>5</v>
      </c>
      <c s="6" t="s">
        <v>2032</v>
      </c>
      <c s="36" t="s">
        <v>678</v>
      </c>
      <c s="37">
        <v>501.576</v>
      </c>
      <c s="36">
        <v>0</v>
      </c>
      <c s="36">
        <f>ROUND(G58*H58,6)</f>
      </c>
      <c r="L58" s="38">
        <v>0</v>
      </c>
      <c s="32">
        <f>ROUND(ROUND(L58,2)*ROUND(G58,3),2)</f>
      </c>
      <c s="36" t="s">
        <v>205</v>
      </c>
      <c>
        <f>(M58*21)/100</f>
      </c>
      <c t="s">
        <v>27</v>
      </c>
    </row>
    <row r="59" spans="1:5" ht="12.75">
      <c r="A59" s="35" t="s">
        <v>55</v>
      </c>
      <c r="E59" s="39" t="s">
        <v>2033</v>
      </c>
    </row>
    <row r="60" spans="1:5" ht="12.75">
      <c r="A60" s="35" t="s">
        <v>56</v>
      </c>
      <c r="E60" s="40" t="s">
        <v>2034</v>
      </c>
    </row>
    <row r="61" spans="1:5" ht="318.75">
      <c r="A61" t="s">
        <v>57</v>
      </c>
      <c r="E61" s="39" t="s">
        <v>2035</v>
      </c>
    </row>
    <row r="62" spans="1:13" ht="12.75">
      <c r="A62" t="s">
        <v>46</v>
      </c>
      <c r="C62" s="31" t="s">
        <v>81</v>
      </c>
      <c r="E62" s="33" t="s">
        <v>2036</v>
      </c>
      <c r="J62" s="32">
        <f>0</f>
      </c>
      <c s="32">
        <f>0</f>
      </c>
      <c s="32">
        <f>0+L63+L67+L71+L75+L79</f>
      </c>
      <c s="32">
        <f>0+M63+M67+M71+M75+M79</f>
      </c>
    </row>
    <row r="63" spans="1:16" ht="12.75">
      <c r="A63" t="s">
        <v>48</v>
      </c>
      <c s="34" t="s">
        <v>101</v>
      </c>
      <c s="34" t="s">
        <v>2037</v>
      </c>
      <c s="35" t="s">
        <v>5</v>
      </c>
      <c s="6" t="s">
        <v>2038</v>
      </c>
      <c s="36" t="s">
        <v>218</v>
      </c>
      <c s="37">
        <v>1236.73</v>
      </c>
      <c s="36">
        <v>0</v>
      </c>
      <c s="36">
        <f>ROUND(G63*H63,6)</f>
      </c>
      <c r="L63" s="38">
        <v>0</v>
      </c>
      <c s="32">
        <f>ROUND(ROUND(L63,2)*ROUND(G63,3),2)</f>
      </c>
      <c s="36" t="s">
        <v>205</v>
      </c>
      <c>
        <f>(M63*21)/100</f>
      </c>
      <c t="s">
        <v>27</v>
      </c>
    </row>
    <row r="64" spans="1:5" ht="12.75">
      <c r="A64" s="35" t="s">
        <v>55</v>
      </c>
      <c r="E64" s="39" t="s">
        <v>2039</v>
      </c>
    </row>
    <row r="65" spans="1:5" ht="12.75">
      <c r="A65" s="35" t="s">
        <v>56</v>
      </c>
      <c r="E65" s="40" t="s">
        <v>2040</v>
      </c>
    </row>
    <row r="66" spans="1:5" ht="409.5">
      <c r="A66" t="s">
        <v>57</v>
      </c>
      <c r="E66" s="39" t="s">
        <v>2023</v>
      </c>
    </row>
    <row r="67" spans="1:16" ht="12.75">
      <c r="A67" t="s">
        <v>48</v>
      </c>
      <c s="34" t="s">
        <v>105</v>
      </c>
      <c s="34" t="s">
        <v>1600</v>
      </c>
      <c s="35" t="s">
        <v>5</v>
      </c>
      <c s="6" t="s">
        <v>1601</v>
      </c>
      <c s="36" t="s">
        <v>218</v>
      </c>
      <c s="37">
        <v>30</v>
      </c>
      <c s="36">
        <v>0</v>
      </c>
      <c s="36">
        <f>ROUND(G67*H67,6)</f>
      </c>
      <c r="L67" s="38">
        <v>0</v>
      </c>
      <c s="32">
        <f>ROUND(ROUND(L67,2)*ROUND(G67,3),2)</f>
      </c>
      <c s="36" t="s">
        <v>205</v>
      </c>
      <c>
        <f>(M67*21)/100</f>
      </c>
      <c t="s">
        <v>27</v>
      </c>
    </row>
    <row r="68" spans="1:5" ht="12.75">
      <c r="A68" s="35" t="s">
        <v>55</v>
      </c>
      <c r="E68" s="39" t="s">
        <v>2041</v>
      </c>
    </row>
    <row r="69" spans="1:5" ht="12.75">
      <c r="A69" s="35" t="s">
        <v>56</v>
      </c>
      <c r="E69" s="40" t="s">
        <v>2042</v>
      </c>
    </row>
    <row r="70" spans="1:5" ht="408">
      <c r="A70" t="s">
        <v>57</v>
      </c>
      <c r="E70" s="39" t="s">
        <v>2043</v>
      </c>
    </row>
    <row r="71" spans="1:16" ht="12.75">
      <c r="A71" t="s">
        <v>48</v>
      </c>
      <c s="34" t="s">
        <v>109</v>
      </c>
      <c s="34" t="s">
        <v>1052</v>
      </c>
      <c s="35" t="s">
        <v>5</v>
      </c>
      <c s="6" t="s">
        <v>2044</v>
      </c>
      <c s="36" t="s">
        <v>204</v>
      </c>
      <c s="37">
        <v>49.4</v>
      </c>
      <c s="36">
        <v>0</v>
      </c>
      <c s="36">
        <f>ROUND(G71*H71,6)</f>
      </c>
      <c r="L71" s="38">
        <v>0</v>
      </c>
      <c s="32">
        <f>ROUND(ROUND(L71,2)*ROUND(G71,3),2)</f>
      </c>
      <c s="36" t="s">
        <v>205</v>
      </c>
      <c>
        <f>(M71*21)/100</f>
      </c>
      <c t="s">
        <v>27</v>
      </c>
    </row>
    <row r="72" spans="1:5" ht="12.75">
      <c r="A72" s="35" t="s">
        <v>55</v>
      </c>
      <c r="E72" s="39" t="s">
        <v>2045</v>
      </c>
    </row>
    <row r="73" spans="1:5" ht="12.75">
      <c r="A73" s="35" t="s">
        <v>56</v>
      </c>
      <c r="E73" s="40" t="s">
        <v>2046</v>
      </c>
    </row>
    <row r="74" spans="1:5" ht="409.5">
      <c r="A74" t="s">
        <v>57</v>
      </c>
      <c r="E74" s="39" t="s">
        <v>2023</v>
      </c>
    </row>
    <row r="75" spans="1:16" ht="12.75">
      <c r="A75" t="s">
        <v>48</v>
      </c>
      <c s="34" t="s">
        <v>113</v>
      </c>
      <c s="34" t="s">
        <v>2047</v>
      </c>
      <c s="35" t="s">
        <v>5</v>
      </c>
      <c s="6" t="s">
        <v>2048</v>
      </c>
      <c s="36" t="s">
        <v>204</v>
      </c>
      <c s="37">
        <v>135.384</v>
      </c>
      <c s="36">
        <v>0</v>
      </c>
      <c s="36">
        <f>ROUND(G75*H75,6)</f>
      </c>
      <c r="L75" s="38">
        <v>0</v>
      </c>
      <c s="32">
        <f>ROUND(ROUND(L75,2)*ROUND(G75,3),2)</f>
      </c>
      <c s="36" t="s">
        <v>205</v>
      </c>
      <c>
        <f>(M75*21)/100</f>
      </c>
      <c t="s">
        <v>27</v>
      </c>
    </row>
    <row r="76" spans="1:5" ht="12.75">
      <c r="A76" s="35" t="s">
        <v>55</v>
      </c>
      <c r="E76" s="39" t="s">
        <v>2049</v>
      </c>
    </row>
    <row r="77" spans="1:5" ht="12.75">
      <c r="A77" s="35" t="s">
        <v>56</v>
      </c>
      <c r="E77" s="40" t="s">
        <v>2050</v>
      </c>
    </row>
    <row r="78" spans="1:5" ht="409.5">
      <c r="A78" t="s">
        <v>57</v>
      </c>
      <c r="E78" s="39" t="s">
        <v>2023</v>
      </c>
    </row>
    <row r="79" spans="1:16" ht="12.75">
      <c r="A79" t="s">
        <v>48</v>
      </c>
      <c s="34" t="s">
        <v>117</v>
      </c>
      <c s="34" t="s">
        <v>2051</v>
      </c>
      <c s="35" t="s">
        <v>5</v>
      </c>
      <c s="6" t="s">
        <v>2052</v>
      </c>
      <c s="36" t="s">
        <v>204</v>
      </c>
      <c s="37">
        <v>17.731</v>
      </c>
      <c s="36">
        <v>0</v>
      </c>
      <c s="36">
        <f>ROUND(G79*H79,6)</f>
      </c>
      <c r="L79" s="38">
        <v>0</v>
      </c>
      <c s="32">
        <f>ROUND(ROUND(L79,2)*ROUND(G79,3),2)</f>
      </c>
      <c s="36" t="s">
        <v>205</v>
      </c>
      <c>
        <f>(M79*21)/100</f>
      </c>
      <c t="s">
        <v>27</v>
      </c>
    </row>
    <row r="80" spans="1:5" ht="12.75">
      <c r="A80" s="35" t="s">
        <v>55</v>
      </c>
      <c r="E80" s="39" t="s">
        <v>2053</v>
      </c>
    </row>
    <row r="81" spans="1:5" ht="12.75">
      <c r="A81" s="35" t="s">
        <v>56</v>
      </c>
      <c r="E81" s="40" t="s">
        <v>2054</v>
      </c>
    </row>
    <row r="82" spans="1:5" ht="409.5">
      <c r="A82" t="s">
        <v>57</v>
      </c>
      <c r="E82" s="39" t="s">
        <v>2023</v>
      </c>
    </row>
    <row r="83" spans="1:13" ht="12.75">
      <c r="A83" t="s">
        <v>46</v>
      </c>
      <c r="C83" s="31" t="s">
        <v>613</v>
      </c>
      <c r="E83" s="33" t="s">
        <v>2055</v>
      </c>
      <c r="J83" s="32">
        <f>0</f>
      </c>
      <c s="32">
        <f>0</f>
      </c>
      <c s="32">
        <f>0+L84+L88+L92+L96+L100+L104+L108+L112+L116+L120</f>
      </c>
      <c s="32">
        <f>0+M84+M88+M92+M96+M100+M104+M108+M112+M116+M120</f>
      </c>
    </row>
    <row r="84" spans="1:16" ht="12.75">
      <c r="A84" t="s">
        <v>48</v>
      </c>
      <c s="34" t="s">
        <v>121</v>
      </c>
      <c s="34" t="s">
        <v>2056</v>
      </c>
      <c s="35" t="s">
        <v>5</v>
      </c>
      <c s="6" t="s">
        <v>2057</v>
      </c>
      <c s="36" t="s">
        <v>213</v>
      </c>
      <c s="37">
        <v>1</v>
      </c>
      <c s="36">
        <v>0</v>
      </c>
      <c s="36">
        <f>ROUND(G84*H84,6)</f>
      </c>
      <c r="L84" s="38">
        <v>0</v>
      </c>
      <c s="32">
        <f>ROUND(ROUND(L84,2)*ROUND(G84,3),2)</f>
      </c>
      <c s="36" t="s">
        <v>205</v>
      </c>
      <c>
        <f>(M84*21)/100</f>
      </c>
      <c t="s">
        <v>27</v>
      </c>
    </row>
    <row r="85" spans="1:5" ht="12.75">
      <c r="A85" s="35" t="s">
        <v>55</v>
      </c>
      <c r="E85" s="39" t="s">
        <v>2058</v>
      </c>
    </row>
    <row r="86" spans="1:5" ht="12.75">
      <c r="A86" s="35" t="s">
        <v>56</v>
      </c>
      <c r="E86" s="40" t="s">
        <v>2059</v>
      </c>
    </row>
    <row r="87" spans="1:5" ht="409.5">
      <c r="A87" t="s">
        <v>57</v>
      </c>
      <c r="E87" s="39" t="s">
        <v>2060</v>
      </c>
    </row>
    <row r="88" spans="1:16" ht="12.75">
      <c r="A88" t="s">
        <v>48</v>
      </c>
      <c s="34" t="s">
        <v>125</v>
      </c>
      <c s="34" t="s">
        <v>2061</v>
      </c>
      <c s="35" t="s">
        <v>5</v>
      </c>
      <c s="6" t="s">
        <v>2062</v>
      </c>
      <c s="36" t="s">
        <v>213</v>
      </c>
      <c s="37">
        <v>4</v>
      </c>
      <c s="36">
        <v>0</v>
      </c>
      <c s="36">
        <f>ROUND(G88*H88,6)</f>
      </c>
      <c r="L88" s="38">
        <v>0</v>
      </c>
      <c s="32">
        <f>ROUND(ROUND(L88,2)*ROUND(G88,3),2)</f>
      </c>
      <c s="36" t="s">
        <v>205</v>
      </c>
      <c>
        <f>(M88*21)/100</f>
      </c>
      <c t="s">
        <v>27</v>
      </c>
    </row>
    <row r="89" spans="1:5" ht="12.75">
      <c r="A89" s="35" t="s">
        <v>55</v>
      </c>
      <c r="E89" s="39" t="s">
        <v>2063</v>
      </c>
    </row>
    <row r="90" spans="1:5" ht="12.75">
      <c r="A90" s="35" t="s">
        <v>56</v>
      </c>
      <c r="E90" s="40" t="s">
        <v>2064</v>
      </c>
    </row>
    <row r="91" spans="1:5" ht="409.5">
      <c r="A91" t="s">
        <v>57</v>
      </c>
      <c r="E91" s="39" t="s">
        <v>2060</v>
      </c>
    </row>
    <row r="92" spans="1:16" ht="12.75">
      <c r="A92" t="s">
        <v>48</v>
      </c>
      <c s="34" t="s">
        <v>129</v>
      </c>
      <c s="34" t="s">
        <v>2065</v>
      </c>
      <c s="35" t="s">
        <v>5</v>
      </c>
      <c s="6" t="s">
        <v>2066</v>
      </c>
      <c s="36" t="s">
        <v>213</v>
      </c>
      <c s="37">
        <v>2</v>
      </c>
      <c s="36">
        <v>0</v>
      </c>
      <c s="36">
        <f>ROUND(G92*H92,6)</f>
      </c>
      <c r="L92" s="38">
        <v>0</v>
      </c>
      <c s="32">
        <f>ROUND(ROUND(L92,2)*ROUND(G92,3),2)</f>
      </c>
      <c s="36" t="s">
        <v>205</v>
      </c>
      <c>
        <f>(M92*21)/100</f>
      </c>
      <c t="s">
        <v>27</v>
      </c>
    </row>
    <row r="93" spans="1:5" ht="12.75">
      <c r="A93" s="35" t="s">
        <v>55</v>
      </c>
      <c r="E93" s="39" t="s">
        <v>2067</v>
      </c>
    </row>
    <row r="94" spans="1:5" ht="12.75">
      <c r="A94" s="35" t="s">
        <v>56</v>
      </c>
      <c r="E94" s="40" t="s">
        <v>2064</v>
      </c>
    </row>
    <row r="95" spans="1:5" ht="409.5">
      <c r="A95" t="s">
        <v>57</v>
      </c>
      <c r="E95" s="39" t="s">
        <v>2060</v>
      </c>
    </row>
    <row r="96" spans="1:16" ht="12.75">
      <c r="A96" t="s">
        <v>48</v>
      </c>
      <c s="34" t="s">
        <v>133</v>
      </c>
      <c s="34" t="s">
        <v>2068</v>
      </c>
      <c s="35" t="s">
        <v>5</v>
      </c>
      <c s="6" t="s">
        <v>2069</v>
      </c>
      <c s="36" t="s">
        <v>213</v>
      </c>
      <c s="37">
        <v>3</v>
      </c>
      <c s="36">
        <v>0</v>
      </c>
      <c s="36">
        <f>ROUND(G96*H96,6)</f>
      </c>
      <c r="L96" s="38">
        <v>0</v>
      </c>
      <c s="32">
        <f>ROUND(ROUND(L96,2)*ROUND(G96,3),2)</f>
      </c>
      <c s="36" t="s">
        <v>205</v>
      </c>
      <c>
        <f>(M96*21)/100</f>
      </c>
      <c t="s">
        <v>27</v>
      </c>
    </row>
    <row r="97" spans="1:5" ht="12.75">
      <c r="A97" s="35" t="s">
        <v>55</v>
      </c>
      <c r="E97" s="39" t="s">
        <v>2070</v>
      </c>
    </row>
    <row r="98" spans="1:5" ht="12.75">
      <c r="A98" s="35" t="s">
        <v>56</v>
      </c>
      <c r="E98" s="40" t="s">
        <v>2071</v>
      </c>
    </row>
    <row r="99" spans="1:5" ht="409.5">
      <c r="A99" t="s">
        <v>57</v>
      </c>
      <c r="E99" s="39" t="s">
        <v>2060</v>
      </c>
    </row>
    <row r="100" spans="1:16" ht="25.5">
      <c r="A100" t="s">
        <v>48</v>
      </c>
      <c s="34" t="s">
        <v>137</v>
      </c>
      <c s="34" t="s">
        <v>2072</v>
      </c>
      <c s="35" t="s">
        <v>5</v>
      </c>
      <c s="6" t="s">
        <v>2073</v>
      </c>
      <c s="36" t="s">
        <v>213</v>
      </c>
      <c s="37">
        <v>2</v>
      </c>
      <c s="36">
        <v>0</v>
      </c>
      <c s="36">
        <f>ROUND(G100*H100,6)</f>
      </c>
      <c r="L100" s="38">
        <v>0</v>
      </c>
      <c s="32">
        <f>ROUND(ROUND(L100,2)*ROUND(G100,3),2)</f>
      </c>
      <c s="36" t="s">
        <v>918</v>
      </c>
      <c>
        <f>(M100*21)/100</f>
      </c>
      <c t="s">
        <v>27</v>
      </c>
    </row>
    <row r="101" spans="1:5" ht="12.75">
      <c r="A101" s="35" t="s">
        <v>55</v>
      </c>
      <c r="E101" s="39" t="s">
        <v>2074</v>
      </c>
    </row>
    <row r="102" spans="1:5" ht="12.75">
      <c r="A102" s="35" t="s">
        <v>56</v>
      </c>
      <c r="E102" s="40" t="s">
        <v>2075</v>
      </c>
    </row>
    <row r="103" spans="1:5" ht="409.5">
      <c r="A103" t="s">
        <v>57</v>
      </c>
      <c r="E103" s="39" t="s">
        <v>2076</v>
      </c>
    </row>
    <row r="104" spans="1:16" ht="25.5">
      <c r="A104" t="s">
        <v>48</v>
      </c>
      <c s="34" t="s">
        <v>141</v>
      </c>
      <c s="34" t="s">
        <v>2077</v>
      </c>
      <c s="35" t="s">
        <v>5</v>
      </c>
      <c s="6" t="s">
        <v>2078</v>
      </c>
      <c s="36" t="s">
        <v>213</v>
      </c>
      <c s="37">
        <v>2</v>
      </c>
      <c s="36">
        <v>0</v>
      </c>
      <c s="36">
        <f>ROUND(G104*H104,6)</f>
      </c>
      <c r="L104" s="38">
        <v>0</v>
      </c>
      <c s="32">
        <f>ROUND(ROUND(L104,2)*ROUND(G104,3),2)</f>
      </c>
      <c s="36" t="s">
        <v>918</v>
      </c>
      <c>
        <f>(M104*21)/100</f>
      </c>
      <c t="s">
        <v>27</v>
      </c>
    </row>
    <row r="105" spans="1:5" ht="12.75">
      <c r="A105" s="35" t="s">
        <v>55</v>
      </c>
      <c r="E105" s="39" t="s">
        <v>2079</v>
      </c>
    </row>
    <row r="106" spans="1:5" ht="12.75">
      <c r="A106" s="35" t="s">
        <v>56</v>
      </c>
      <c r="E106" s="40" t="s">
        <v>2080</v>
      </c>
    </row>
    <row r="107" spans="1:5" ht="409.5">
      <c r="A107" t="s">
        <v>57</v>
      </c>
      <c r="E107" s="39" t="s">
        <v>2076</v>
      </c>
    </row>
    <row r="108" spans="1:16" ht="25.5">
      <c r="A108" t="s">
        <v>48</v>
      </c>
      <c s="34" t="s">
        <v>145</v>
      </c>
      <c s="34" t="s">
        <v>2081</v>
      </c>
      <c s="35" t="s">
        <v>5</v>
      </c>
      <c s="6" t="s">
        <v>2082</v>
      </c>
      <c s="36" t="s">
        <v>213</v>
      </c>
      <c s="37">
        <v>11</v>
      </c>
      <c s="36">
        <v>0</v>
      </c>
      <c s="36">
        <f>ROUND(G108*H108,6)</f>
      </c>
      <c r="L108" s="38">
        <v>0</v>
      </c>
      <c s="32">
        <f>ROUND(ROUND(L108,2)*ROUND(G108,3),2)</f>
      </c>
      <c s="36" t="s">
        <v>918</v>
      </c>
      <c>
        <f>(M108*21)/100</f>
      </c>
      <c t="s">
        <v>27</v>
      </c>
    </row>
    <row r="109" spans="1:5" ht="25.5">
      <c r="A109" s="35" t="s">
        <v>55</v>
      </c>
      <c r="E109" s="39" t="s">
        <v>2083</v>
      </c>
    </row>
    <row r="110" spans="1:5" ht="12.75">
      <c r="A110" s="35" t="s">
        <v>56</v>
      </c>
      <c r="E110" s="40" t="s">
        <v>2084</v>
      </c>
    </row>
    <row r="111" spans="1:5" ht="409.5">
      <c r="A111" t="s">
        <v>57</v>
      </c>
      <c r="E111" s="39" t="s">
        <v>2076</v>
      </c>
    </row>
    <row r="112" spans="1:16" ht="25.5">
      <c r="A112" t="s">
        <v>48</v>
      </c>
      <c s="34" t="s">
        <v>149</v>
      </c>
      <c s="34" t="s">
        <v>2085</v>
      </c>
      <c s="35" t="s">
        <v>5</v>
      </c>
      <c s="6" t="s">
        <v>2086</v>
      </c>
      <c s="36" t="s">
        <v>213</v>
      </c>
      <c s="37">
        <v>1</v>
      </c>
      <c s="36">
        <v>0</v>
      </c>
      <c s="36">
        <f>ROUND(G112*H112,6)</f>
      </c>
      <c r="L112" s="38">
        <v>0</v>
      </c>
      <c s="32">
        <f>ROUND(ROUND(L112,2)*ROUND(G112,3),2)</f>
      </c>
      <c s="36" t="s">
        <v>918</v>
      </c>
      <c>
        <f>(M112*21)/100</f>
      </c>
      <c t="s">
        <v>27</v>
      </c>
    </row>
    <row r="113" spans="1:5" ht="12.75">
      <c r="A113" s="35" t="s">
        <v>55</v>
      </c>
      <c r="E113" s="39" t="s">
        <v>2087</v>
      </c>
    </row>
    <row r="114" spans="1:5" ht="12.75">
      <c r="A114" s="35" t="s">
        <v>56</v>
      </c>
      <c r="E114" s="40" t="s">
        <v>5</v>
      </c>
    </row>
    <row r="115" spans="1:5" ht="12.75">
      <c r="A115" t="s">
        <v>57</v>
      </c>
      <c r="E115" s="39" t="s">
        <v>1616</v>
      </c>
    </row>
    <row r="116" spans="1:16" ht="25.5">
      <c r="A116" t="s">
        <v>48</v>
      </c>
      <c s="34" t="s">
        <v>259</v>
      </c>
      <c s="34" t="s">
        <v>2088</v>
      </c>
      <c s="35" t="s">
        <v>5</v>
      </c>
      <c s="6" t="s">
        <v>2089</v>
      </c>
      <c s="36" t="s">
        <v>213</v>
      </c>
      <c s="37">
        <v>12</v>
      </c>
      <c s="36">
        <v>0</v>
      </c>
      <c s="36">
        <f>ROUND(G116*H116,6)</f>
      </c>
      <c r="L116" s="38">
        <v>0</v>
      </c>
      <c s="32">
        <f>ROUND(ROUND(L116,2)*ROUND(G116,3),2)</f>
      </c>
      <c s="36" t="s">
        <v>918</v>
      </c>
      <c>
        <f>(M116*21)/100</f>
      </c>
      <c t="s">
        <v>27</v>
      </c>
    </row>
    <row r="117" spans="1:5" ht="25.5">
      <c r="A117" s="35" t="s">
        <v>55</v>
      </c>
      <c r="E117" s="39" t="s">
        <v>2090</v>
      </c>
    </row>
    <row r="118" spans="1:5" ht="12.75">
      <c r="A118" s="35" t="s">
        <v>56</v>
      </c>
      <c r="E118" s="40" t="s">
        <v>2091</v>
      </c>
    </row>
    <row r="119" spans="1:5" ht="12.75">
      <c r="A119" t="s">
        <v>57</v>
      </c>
      <c r="E119" s="39" t="s">
        <v>1616</v>
      </c>
    </row>
    <row r="120" spans="1:16" ht="12.75">
      <c r="A120" t="s">
        <v>48</v>
      </c>
      <c s="34" t="s">
        <v>262</v>
      </c>
      <c s="34" t="s">
        <v>2092</v>
      </c>
      <c s="35" t="s">
        <v>5</v>
      </c>
      <c s="6" t="s">
        <v>2093</v>
      </c>
      <c s="36" t="s">
        <v>213</v>
      </c>
      <c s="37">
        <v>4</v>
      </c>
      <c s="36">
        <v>0</v>
      </c>
      <c s="36">
        <f>ROUND(G120*H120,6)</f>
      </c>
      <c r="L120" s="38">
        <v>0</v>
      </c>
      <c s="32">
        <f>ROUND(ROUND(L120,2)*ROUND(G120,3),2)</f>
      </c>
      <c s="36" t="s">
        <v>385</v>
      </c>
      <c>
        <f>(M120*21)/100</f>
      </c>
      <c t="s">
        <v>27</v>
      </c>
    </row>
    <row r="121" spans="1:5" ht="12.75">
      <c r="A121" s="35" t="s">
        <v>55</v>
      </c>
      <c r="E121" s="39" t="s">
        <v>2094</v>
      </c>
    </row>
    <row r="122" spans="1:5" ht="12.75">
      <c r="A122" s="35" t="s">
        <v>56</v>
      </c>
      <c r="E122" s="40" t="s">
        <v>5</v>
      </c>
    </row>
    <row r="123" spans="1:5" ht="25.5">
      <c r="A123" t="s">
        <v>57</v>
      </c>
      <c r="E123" s="39" t="s">
        <v>2095</v>
      </c>
    </row>
    <row r="124" spans="1:13" ht="12.75">
      <c r="A124" t="s">
        <v>46</v>
      </c>
      <c r="C124" s="31" t="s">
        <v>621</v>
      </c>
      <c r="E124" s="33" t="s">
        <v>2096</v>
      </c>
      <c r="J124" s="32">
        <f>0</f>
      </c>
      <c s="32">
        <f>0</f>
      </c>
      <c s="32">
        <f>0+L125+L129</f>
      </c>
      <c s="32">
        <f>0+M125+M129</f>
      </c>
    </row>
    <row r="125" spans="1:16" ht="12.75">
      <c r="A125" t="s">
        <v>48</v>
      </c>
      <c s="34" t="s">
        <v>266</v>
      </c>
      <c s="34" t="s">
        <v>2097</v>
      </c>
      <c s="35" t="s">
        <v>5</v>
      </c>
      <c s="6" t="s">
        <v>2098</v>
      </c>
      <c s="36" t="s">
        <v>218</v>
      </c>
      <c s="37">
        <v>15.2</v>
      </c>
      <c s="36">
        <v>0</v>
      </c>
      <c s="36">
        <f>ROUND(G125*H125,6)</f>
      </c>
      <c r="L125" s="38">
        <v>0</v>
      </c>
      <c s="32">
        <f>ROUND(ROUND(L125,2)*ROUND(G125,3),2)</f>
      </c>
      <c s="36" t="s">
        <v>205</v>
      </c>
      <c>
        <f>(M125*21)/100</f>
      </c>
      <c t="s">
        <v>27</v>
      </c>
    </row>
    <row r="126" spans="1:5" ht="12.75">
      <c r="A126" s="35" t="s">
        <v>55</v>
      </c>
      <c r="E126" s="39" t="s">
        <v>2099</v>
      </c>
    </row>
    <row r="127" spans="1:5" ht="12.75">
      <c r="A127" s="35" t="s">
        <v>56</v>
      </c>
      <c r="E127" s="40" t="s">
        <v>2100</v>
      </c>
    </row>
    <row r="128" spans="1:5" ht="127.5">
      <c r="A128" t="s">
        <v>57</v>
      </c>
      <c r="E128" s="39" t="s">
        <v>2101</v>
      </c>
    </row>
    <row r="129" spans="1:16" ht="12.75">
      <c r="A129" t="s">
        <v>48</v>
      </c>
      <c s="34" t="s">
        <v>270</v>
      </c>
      <c s="34" t="s">
        <v>2102</v>
      </c>
      <c s="35" t="s">
        <v>5</v>
      </c>
      <c s="6" t="s">
        <v>2103</v>
      </c>
      <c s="36" t="s">
        <v>218</v>
      </c>
      <c s="37">
        <v>164.6</v>
      </c>
      <c s="36">
        <v>0</v>
      </c>
      <c s="36">
        <f>ROUND(G129*H129,6)</f>
      </c>
      <c r="L129" s="38">
        <v>0</v>
      </c>
      <c s="32">
        <f>ROUND(ROUND(L129,2)*ROUND(G129,3),2)</f>
      </c>
      <c s="36" t="s">
        <v>918</v>
      </c>
      <c>
        <f>(M129*21)/100</f>
      </c>
      <c t="s">
        <v>27</v>
      </c>
    </row>
    <row r="130" spans="1:5" ht="12.75">
      <c r="A130" s="35" t="s">
        <v>55</v>
      </c>
      <c r="E130" s="39" t="s">
        <v>2104</v>
      </c>
    </row>
    <row r="131" spans="1:5" ht="12.75">
      <c r="A131" s="35" t="s">
        <v>56</v>
      </c>
      <c r="E131" s="40" t="s">
        <v>2105</v>
      </c>
    </row>
    <row r="132" spans="1:5" ht="25.5">
      <c r="A132" t="s">
        <v>57</v>
      </c>
      <c r="E132" s="39" t="s">
        <v>2106</v>
      </c>
    </row>
    <row r="133" spans="1:13" ht="12.75">
      <c r="A133" t="s">
        <v>46</v>
      </c>
      <c r="C133" s="31" t="s">
        <v>47</v>
      </c>
      <c r="E133" s="33" t="s">
        <v>17</v>
      </c>
      <c r="J133" s="32">
        <f>0</f>
      </c>
      <c s="32">
        <f>0</f>
      </c>
      <c s="32">
        <f>0+L134</f>
      </c>
      <c s="32">
        <f>0+M134</f>
      </c>
    </row>
    <row r="134" spans="1:16" ht="25.5">
      <c r="A134" t="s">
        <v>48</v>
      </c>
      <c s="34" t="s">
        <v>275</v>
      </c>
      <c s="34" t="s">
        <v>50</v>
      </c>
      <c s="35" t="s">
        <v>51</v>
      </c>
      <c s="6" t="s">
        <v>2107</v>
      </c>
      <c s="36" t="s">
        <v>53</v>
      </c>
      <c s="37">
        <v>1630.98</v>
      </c>
      <c s="36">
        <v>0</v>
      </c>
      <c s="36">
        <f>ROUND(G134*H134,6)</f>
      </c>
      <c r="L134" s="38">
        <v>0</v>
      </c>
      <c s="32">
        <f>ROUND(ROUND(L134,2)*ROUND(G134,3),2)</f>
      </c>
      <c s="36" t="s">
        <v>2108</v>
      </c>
      <c>
        <f>(M134*21)/100</f>
      </c>
      <c t="s">
        <v>27</v>
      </c>
    </row>
    <row r="135" spans="1:5" ht="25.5">
      <c r="A135" s="35" t="s">
        <v>55</v>
      </c>
      <c r="E135" s="39" t="s">
        <v>351</v>
      </c>
    </row>
    <row r="136" spans="1:5" ht="12.75">
      <c r="A136" s="35" t="s">
        <v>56</v>
      </c>
      <c r="E136" s="40" t="s">
        <v>2109</v>
      </c>
    </row>
    <row r="137" spans="1:5" ht="102">
      <c r="A137" t="s">
        <v>57</v>
      </c>
      <c r="E137"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xml><?xml version="1.0" encoding="utf-8"?>
<worksheet xmlns="http://schemas.openxmlformats.org/spreadsheetml/2006/main" xmlns:r="http://schemas.openxmlformats.org/officeDocument/2006/relationships">
  <dimension ref="A1:T10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14</v>
      </c>
      <c s="41">
        <f>Rekapitulace!C10</f>
      </c>
      <c s="20" t="s">
        <v>0</v>
      </c>
      <c t="s">
        <v>23</v>
      </c>
      <c t="s">
        <v>27</v>
      </c>
    </row>
    <row r="4" spans="1:16" ht="32" customHeight="1">
      <c r="A4" s="24" t="s">
        <v>20</v>
      </c>
      <c s="25" t="s">
        <v>28</v>
      </c>
      <c s="27" t="s">
        <v>14</v>
      </c>
      <c r="E4" s="26" t="s">
        <v>15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COUNTIFS(L8:L106,"=0",A8:A106,"P")+COUNTIFS(L8:L106,"",A8:A106,"P")+SUM(Q8:Q106)</f>
      </c>
    </row>
    <row r="8" spans="1:13" ht="12.75">
      <c r="A8" t="s">
        <v>44</v>
      </c>
      <c r="C8" s="28" t="s">
        <v>45</v>
      </c>
      <c r="E8" s="30" t="s">
        <v>17</v>
      </c>
      <c r="J8" s="29">
        <f>0+J9</f>
      </c>
      <c s="29">
        <f>0+K9</f>
      </c>
      <c s="29">
        <f>0+L9</f>
      </c>
      <c s="29">
        <f>0+M9</f>
      </c>
    </row>
    <row r="9" spans="1:13" ht="12.75">
      <c r="A9" t="s">
        <v>46</v>
      </c>
      <c r="C9" s="31" t="s">
        <v>47</v>
      </c>
      <c r="E9" s="33" t="s">
        <v>17</v>
      </c>
      <c r="J9" s="32">
        <f>0</f>
      </c>
      <c s="32">
        <f>0</f>
      </c>
      <c s="32">
        <f>0+L10+L14+L18+L22+L26+L30+L34+L38+L42+L46+L50+L54+L58+L62+L66+L70+L74+L78+L82+L86+L90+L94+L98+L102+L106</f>
      </c>
      <c s="32">
        <f>0+M10+M14+M18+M22+M26+M30+M34+M38+M42+M46+M50+M54+M58+M62+M66+M70+M74+M78+M82+M86+M90+M94+M98+M102+M106</f>
      </c>
    </row>
    <row r="10" spans="1:16" ht="25.5">
      <c r="A10" t="s">
        <v>48</v>
      </c>
      <c s="34" t="s">
        <v>49</v>
      </c>
      <c s="34" t="s">
        <v>50</v>
      </c>
      <c s="35" t="s">
        <v>51</v>
      </c>
      <c s="6" t="s">
        <v>52</v>
      </c>
      <c s="36" t="s">
        <v>53</v>
      </c>
      <c s="37">
        <v>13590.423</v>
      </c>
      <c s="36">
        <v>0</v>
      </c>
      <c s="36">
        <f>ROUND(G10*H10,6)</f>
      </c>
      <c r="L10" s="38">
        <v>0</v>
      </c>
      <c s="32">
        <f>ROUND(ROUND(L10,2)*ROUND(G10,3),2)</f>
      </c>
      <c s="36" t="s">
        <v>54</v>
      </c>
      <c>
        <f>(M10*21)/100</f>
      </c>
      <c t="s">
        <v>27</v>
      </c>
    </row>
    <row r="11" spans="1:5" ht="12.75">
      <c r="A11" s="35" t="s">
        <v>55</v>
      </c>
      <c r="E11" s="39" t="s">
        <v>5</v>
      </c>
    </row>
    <row r="12" spans="1:5" ht="12.75">
      <c r="A12" s="35" t="s">
        <v>56</v>
      </c>
      <c r="E12" s="40" t="s">
        <v>5</v>
      </c>
    </row>
    <row r="13" spans="1:5" ht="102">
      <c r="A13" t="s">
        <v>57</v>
      </c>
      <c r="E13" s="39" t="s">
        <v>58</v>
      </c>
    </row>
    <row r="14" spans="1:16" ht="25.5">
      <c r="A14" t="s">
        <v>48</v>
      </c>
      <c s="34" t="s">
        <v>27</v>
      </c>
      <c s="34" t="s">
        <v>59</v>
      </c>
      <c s="35" t="s">
        <v>60</v>
      </c>
      <c s="6" t="s">
        <v>61</v>
      </c>
      <c s="36" t="s">
        <v>53</v>
      </c>
      <c s="37">
        <v>441.27</v>
      </c>
      <c s="36">
        <v>0</v>
      </c>
      <c s="36">
        <f>ROUND(G14*H14,6)</f>
      </c>
      <c r="L14" s="38">
        <v>0</v>
      </c>
      <c s="32">
        <f>ROUND(ROUND(L14,2)*ROUND(G14,3),2)</f>
      </c>
      <c s="36" t="s">
        <v>54</v>
      </c>
      <c>
        <f>(M14*21)/100</f>
      </c>
      <c t="s">
        <v>27</v>
      </c>
    </row>
    <row r="15" spans="1:5" ht="12.75">
      <c r="A15" s="35" t="s">
        <v>55</v>
      </c>
      <c r="E15" s="39" t="s">
        <v>5</v>
      </c>
    </row>
    <row r="16" spans="1:5" ht="12.75">
      <c r="A16" s="35" t="s">
        <v>56</v>
      </c>
      <c r="E16" s="40" t="s">
        <v>5</v>
      </c>
    </row>
    <row r="17" spans="1:5" ht="102">
      <c r="A17" t="s">
        <v>57</v>
      </c>
      <c r="E17" s="39" t="s">
        <v>58</v>
      </c>
    </row>
    <row r="18" spans="1:16" ht="25.5">
      <c r="A18" t="s">
        <v>48</v>
      </c>
      <c s="34" t="s">
        <v>26</v>
      </c>
      <c s="34" t="s">
        <v>62</v>
      </c>
      <c s="35" t="s">
        <v>63</v>
      </c>
      <c s="6" t="s">
        <v>64</v>
      </c>
      <c s="36" t="s">
        <v>53</v>
      </c>
      <c s="37">
        <v>53.829</v>
      </c>
      <c s="36">
        <v>0</v>
      </c>
      <c s="36">
        <f>ROUND(G18*H18,6)</f>
      </c>
      <c r="L18" s="38">
        <v>0</v>
      </c>
      <c s="32">
        <f>ROUND(ROUND(L18,2)*ROUND(G18,3),2)</f>
      </c>
      <c s="36" t="s">
        <v>54</v>
      </c>
      <c>
        <f>(M18*21)/100</f>
      </c>
      <c t="s">
        <v>27</v>
      </c>
    </row>
    <row r="19" spans="1:5" ht="12.75">
      <c r="A19" s="35" t="s">
        <v>55</v>
      </c>
      <c r="E19" s="39" t="s">
        <v>5</v>
      </c>
    </row>
    <row r="20" spans="1:5" ht="12.75">
      <c r="A20" s="35" t="s">
        <v>56</v>
      </c>
      <c r="E20" s="40" t="s">
        <v>5</v>
      </c>
    </row>
    <row r="21" spans="1:5" ht="102">
      <c r="A21" t="s">
        <v>57</v>
      </c>
      <c r="E21" s="39" t="s">
        <v>58</v>
      </c>
    </row>
    <row r="22" spans="1:16" ht="25.5">
      <c r="A22" t="s">
        <v>48</v>
      </c>
      <c s="34" t="s">
        <v>65</v>
      </c>
      <c s="34" t="s">
        <v>66</v>
      </c>
      <c s="35" t="s">
        <v>67</v>
      </c>
      <c s="6" t="s">
        <v>68</v>
      </c>
      <c s="36" t="s">
        <v>53</v>
      </c>
      <c s="37">
        <v>5953.619</v>
      </c>
      <c s="36">
        <v>0</v>
      </c>
      <c s="36">
        <f>ROUND(G22*H22,6)</f>
      </c>
      <c r="L22" s="38">
        <v>0</v>
      </c>
      <c s="32">
        <f>ROUND(ROUND(L22,2)*ROUND(G22,3),2)</f>
      </c>
      <c s="36" t="s">
        <v>54</v>
      </c>
      <c>
        <f>(M22*21)/100</f>
      </c>
      <c t="s">
        <v>27</v>
      </c>
    </row>
    <row r="23" spans="1:5" ht="12.75">
      <c r="A23" s="35" t="s">
        <v>55</v>
      </c>
      <c r="E23" s="39" t="s">
        <v>5</v>
      </c>
    </row>
    <row r="24" spans="1:5" ht="12.75">
      <c r="A24" s="35" t="s">
        <v>56</v>
      </c>
      <c r="E24" s="40" t="s">
        <v>5</v>
      </c>
    </row>
    <row r="25" spans="1:5" ht="102">
      <c r="A25" t="s">
        <v>57</v>
      </c>
      <c r="E25" s="39" t="s">
        <v>58</v>
      </c>
    </row>
    <row r="26" spans="1:16" ht="25.5">
      <c r="A26" t="s">
        <v>48</v>
      </c>
      <c s="34" t="s">
        <v>69</v>
      </c>
      <c s="34" t="s">
        <v>70</v>
      </c>
      <c s="35" t="s">
        <v>71</v>
      </c>
      <c s="6" t="s">
        <v>72</v>
      </c>
      <c s="36" t="s">
        <v>53</v>
      </c>
      <c s="37">
        <v>935.543</v>
      </c>
      <c s="36">
        <v>0</v>
      </c>
      <c s="36">
        <f>ROUND(G26*H26,6)</f>
      </c>
      <c r="L26" s="38">
        <v>0</v>
      </c>
      <c s="32">
        <f>ROUND(ROUND(L26,2)*ROUND(G26,3),2)</f>
      </c>
      <c s="36" t="s">
        <v>54</v>
      </c>
      <c>
        <f>(M26*21)/100</f>
      </c>
      <c t="s">
        <v>27</v>
      </c>
    </row>
    <row r="27" spans="1:5" ht="12.75">
      <c r="A27" s="35" t="s">
        <v>55</v>
      </c>
      <c r="E27" s="39" t="s">
        <v>5</v>
      </c>
    </row>
    <row r="28" spans="1:5" ht="12.75">
      <c r="A28" s="35" t="s">
        <v>56</v>
      </c>
      <c r="E28" s="40" t="s">
        <v>5</v>
      </c>
    </row>
    <row r="29" spans="1:5" ht="102">
      <c r="A29" t="s">
        <v>57</v>
      </c>
      <c r="E29" s="39" t="s">
        <v>58</v>
      </c>
    </row>
    <row r="30" spans="1:16" ht="25.5">
      <c r="A30" t="s">
        <v>48</v>
      </c>
      <c s="34" t="s">
        <v>73</v>
      </c>
      <c s="34" t="s">
        <v>74</v>
      </c>
      <c s="35" t="s">
        <v>75</v>
      </c>
      <c s="6" t="s">
        <v>76</v>
      </c>
      <c s="36" t="s">
        <v>53</v>
      </c>
      <c s="37">
        <v>1242.195</v>
      </c>
      <c s="36">
        <v>0</v>
      </c>
      <c s="36">
        <f>ROUND(G30*H30,6)</f>
      </c>
      <c r="L30" s="38">
        <v>0</v>
      </c>
      <c s="32">
        <f>ROUND(ROUND(L30,2)*ROUND(G30,3),2)</f>
      </c>
      <c s="36" t="s">
        <v>54</v>
      </c>
      <c>
        <f>(M30*21)/100</f>
      </c>
      <c t="s">
        <v>27</v>
      </c>
    </row>
    <row r="31" spans="1:5" ht="12.75">
      <c r="A31" s="35" t="s">
        <v>55</v>
      </c>
      <c r="E31" s="39" t="s">
        <v>5</v>
      </c>
    </row>
    <row r="32" spans="1:5" ht="12.75">
      <c r="A32" s="35" t="s">
        <v>56</v>
      </c>
      <c r="E32" s="40" t="s">
        <v>5</v>
      </c>
    </row>
    <row r="33" spans="1:5" ht="102">
      <c r="A33" t="s">
        <v>57</v>
      </c>
      <c r="E33" s="39" t="s">
        <v>58</v>
      </c>
    </row>
    <row r="34" spans="1:16" ht="25.5">
      <c r="A34" t="s">
        <v>48</v>
      </c>
      <c s="34" t="s">
        <v>77</v>
      </c>
      <c s="34" t="s">
        <v>78</v>
      </c>
      <c s="35" t="s">
        <v>79</v>
      </c>
      <c s="6" t="s">
        <v>80</v>
      </c>
      <c s="36" t="s">
        <v>53</v>
      </c>
      <c s="37">
        <v>2316</v>
      </c>
      <c s="36">
        <v>0</v>
      </c>
      <c s="36">
        <f>ROUND(G34*H34,6)</f>
      </c>
      <c r="L34" s="38">
        <v>0</v>
      </c>
      <c s="32">
        <f>ROUND(ROUND(L34,2)*ROUND(G34,3),2)</f>
      </c>
      <c s="36" t="s">
        <v>54</v>
      </c>
      <c>
        <f>(M34*21)/100</f>
      </c>
      <c t="s">
        <v>27</v>
      </c>
    </row>
    <row r="35" spans="1:5" ht="12.75">
      <c r="A35" s="35" t="s">
        <v>55</v>
      </c>
      <c r="E35" s="39" t="s">
        <v>5</v>
      </c>
    </row>
    <row r="36" spans="1:5" ht="12.75">
      <c r="A36" s="35" t="s">
        <v>56</v>
      </c>
      <c r="E36" s="40" t="s">
        <v>5</v>
      </c>
    </row>
    <row r="37" spans="1:5" ht="102">
      <c r="A37" t="s">
        <v>57</v>
      </c>
      <c r="E37" s="39" t="s">
        <v>58</v>
      </c>
    </row>
    <row r="38" spans="1:16" ht="25.5">
      <c r="A38" t="s">
        <v>48</v>
      </c>
      <c s="34" t="s">
        <v>81</v>
      </c>
      <c s="34" t="s">
        <v>82</v>
      </c>
      <c s="35" t="s">
        <v>83</v>
      </c>
      <c s="6" t="s">
        <v>84</v>
      </c>
      <c s="36" t="s">
        <v>53</v>
      </c>
      <c s="37">
        <v>0.049</v>
      </c>
      <c s="36">
        <v>0</v>
      </c>
      <c s="36">
        <f>ROUND(G38*H38,6)</f>
      </c>
      <c r="L38" s="38">
        <v>0</v>
      </c>
      <c s="32">
        <f>ROUND(ROUND(L38,2)*ROUND(G38,3),2)</f>
      </c>
      <c s="36" t="s">
        <v>54</v>
      </c>
      <c>
        <f>(M38*21)/100</f>
      </c>
      <c t="s">
        <v>27</v>
      </c>
    </row>
    <row r="39" spans="1:5" ht="12.75">
      <c r="A39" s="35" t="s">
        <v>55</v>
      </c>
      <c r="E39" s="39" t="s">
        <v>5</v>
      </c>
    </row>
    <row r="40" spans="1:5" ht="12.75">
      <c r="A40" s="35" t="s">
        <v>56</v>
      </c>
      <c r="E40" s="40" t="s">
        <v>5</v>
      </c>
    </row>
    <row r="41" spans="1:5" ht="102">
      <c r="A41" t="s">
        <v>57</v>
      </c>
      <c r="E41" s="39" t="s">
        <v>58</v>
      </c>
    </row>
    <row r="42" spans="1:16" ht="25.5">
      <c r="A42" t="s">
        <v>48</v>
      </c>
      <c s="34" t="s">
        <v>85</v>
      </c>
      <c s="34" t="s">
        <v>86</v>
      </c>
      <c s="35" t="s">
        <v>87</v>
      </c>
      <c s="6" t="s">
        <v>88</v>
      </c>
      <c s="36" t="s">
        <v>53</v>
      </c>
      <c s="37">
        <v>9.405</v>
      </c>
      <c s="36">
        <v>0</v>
      </c>
      <c s="36">
        <f>ROUND(G42*H42,6)</f>
      </c>
      <c r="L42" s="38">
        <v>0</v>
      </c>
      <c s="32">
        <f>ROUND(ROUND(L42,2)*ROUND(G42,3),2)</f>
      </c>
      <c s="36" t="s">
        <v>54</v>
      </c>
      <c>
        <f>(M42*21)/100</f>
      </c>
      <c t="s">
        <v>27</v>
      </c>
    </row>
    <row r="43" spans="1:5" ht="12.75">
      <c r="A43" s="35" t="s">
        <v>55</v>
      </c>
      <c r="E43" s="39" t="s">
        <v>5</v>
      </c>
    </row>
    <row r="44" spans="1:5" ht="12.75">
      <c r="A44" s="35" t="s">
        <v>56</v>
      </c>
      <c r="E44" s="40" t="s">
        <v>5</v>
      </c>
    </row>
    <row r="45" spans="1:5" ht="102">
      <c r="A45" t="s">
        <v>57</v>
      </c>
      <c r="E45" s="39" t="s">
        <v>58</v>
      </c>
    </row>
    <row r="46" spans="1:16" ht="25.5">
      <c r="A46" t="s">
        <v>48</v>
      </c>
      <c s="34" t="s">
        <v>89</v>
      </c>
      <c s="34" t="s">
        <v>90</v>
      </c>
      <c s="35" t="s">
        <v>91</v>
      </c>
      <c s="6" t="s">
        <v>92</v>
      </c>
      <c s="36" t="s">
        <v>53</v>
      </c>
      <c s="37">
        <v>689.492</v>
      </c>
      <c s="36">
        <v>0</v>
      </c>
      <c s="36">
        <f>ROUND(G46*H46,6)</f>
      </c>
      <c r="L46" s="38">
        <v>0</v>
      </c>
      <c s="32">
        <f>ROUND(ROUND(L46,2)*ROUND(G46,3),2)</f>
      </c>
      <c s="36" t="s">
        <v>54</v>
      </c>
      <c>
        <f>(M46*21)/100</f>
      </c>
      <c t="s">
        <v>27</v>
      </c>
    </row>
    <row r="47" spans="1:5" ht="12.75">
      <c r="A47" s="35" t="s">
        <v>55</v>
      </c>
      <c r="E47" s="39" t="s">
        <v>5</v>
      </c>
    </row>
    <row r="48" spans="1:5" ht="12.75">
      <c r="A48" s="35" t="s">
        <v>56</v>
      </c>
      <c r="E48" s="40" t="s">
        <v>5</v>
      </c>
    </row>
    <row r="49" spans="1:5" ht="102">
      <c r="A49" t="s">
        <v>57</v>
      </c>
      <c r="E49" s="39" t="s">
        <v>58</v>
      </c>
    </row>
    <row r="50" spans="1:16" ht="25.5">
      <c r="A50" t="s">
        <v>48</v>
      </c>
      <c s="34" t="s">
        <v>93</v>
      </c>
      <c s="34" t="s">
        <v>94</v>
      </c>
      <c s="35" t="s">
        <v>95</v>
      </c>
      <c s="6" t="s">
        <v>96</v>
      </c>
      <c s="36" t="s">
        <v>53</v>
      </c>
      <c s="37">
        <v>283.833</v>
      </c>
      <c s="36">
        <v>0</v>
      </c>
      <c s="36">
        <f>ROUND(G50*H50,6)</f>
      </c>
      <c r="L50" s="38">
        <v>0</v>
      </c>
      <c s="32">
        <f>ROUND(ROUND(L50,2)*ROUND(G50,3),2)</f>
      </c>
      <c s="36" t="s">
        <v>54</v>
      </c>
      <c>
        <f>(M50*21)/100</f>
      </c>
      <c t="s">
        <v>27</v>
      </c>
    </row>
    <row r="51" spans="1:5" ht="12.75">
      <c r="A51" s="35" t="s">
        <v>55</v>
      </c>
      <c r="E51" s="39" t="s">
        <v>5</v>
      </c>
    </row>
    <row r="52" spans="1:5" ht="12.75">
      <c r="A52" s="35" t="s">
        <v>56</v>
      </c>
      <c r="E52" s="40" t="s">
        <v>5</v>
      </c>
    </row>
    <row r="53" spans="1:5" ht="102">
      <c r="A53" t="s">
        <v>57</v>
      </c>
      <c r="E53" s="39" t="s">
        <v>58</v>
      </c>
    </row>
    <row r="54" spans="1:16" ht="25.5">
      <c r="A54" t="s">
        <v>48</v>
      </c>
      <c s="34" t="s">
        <v>97</v>
      </c>
      <c s="34" t="s">
        <v>98</v>
      </c>
      <c s="35" t="s">
        <v>99</v>
      </c>
      <c s="6" t="s">
        <v>100</v>
      </c>
      <c s="36" t="s">
        <v>53</v>
      </c>
      <c s="37">
        <v>9.9</v>
      </c>
      <c s="36">
        <v>0</v>
      </c>
      <c s="36">
        <f>ROUND(G54*H54,6)</f>
      </c>
      <c r="L54" s="38">
        <v>0</v>
      </c>
      <c s="32">
        <f>ROUND(ROUND(L54,2)*ROUND(G54,3),2)</f>
      </c>
      <c s="36" t="s">
        <v>54</v>
      </c>
      <c>
        <f>(M54*21)/100</f>
      </c>
      <c t="s">
        <v>27</v>
      </c>
    </row>
    <row r="55" spans="1:5" ht="12.75">
      <c r="A55" s="35" t="s">
        <v>55</v>
      </c>
      <c r="E55" s="39" t="s">
        <v>5</v>
      </c>
    </row>
    <row r="56" spans="1:5" ht="12.75">
      <c r="A56" s="35" t="s">
        <v>56</v>
      </c>
      <c r="E56" s="40" t="s">
        <v>5</v>
      </c>
    </row>
    <row r="57" spans="1:5" ht="102">
      <c r="A57" t="s">
        <v>57</v>
      </c>
      <c r="E57" s="39" t="s">
        <v>58</v>
      </c>
    </row>
    <row r="58" spans="1:16" ht="25.5">
      <c r="A58" t="s">
        <v>48</v>
      </c>
      <c s="34" t="s">
        <v>101</v>
      </c>
      <c s="34" t="s">
        <v>102</v>
      </c>
      <c s="35" t="s">
        <v>103</v>
      </c>
      <c s="6" t="s">
        <v>104</v>
      </c>
      <c s="36" t="s">
        <v>53</v>
      </c>
      <c s="37">
        <v>5.38</v>
      </c>
      <c s="36">
        <v>0</v>
      </c>
      <c s="36">
        <f>ROUND(G58*H58,6)</f>
      </c>
      <c r="L58" s="38">
        <v>0</v>
      </c>
      <c s="32">
        <f>ROUND(ROUND(L58,2)*ROUND(G58,3),2)</f>
      </c>
      <c s="36" t="s">
        <v>54</v>
      </c>
      <c>
        <f>(M58*21)/100</f>
      </c>
      <c t="s">
        <v>27</v>
      </c>
    </row>
    <row r="59" spans="1:5" ht="12.75">
      <c r="A59" s="35" t="s">
        <v>55</v>
      </c>
      <c r="E59" s="39" t="s">
        <v>5</v>
      </c>
    </row>
    <row r="60" spans="1:5" ht="12.75">
      <c r="A60" s="35" t="s">
        <v>56</v>
      </c>
      <c r="E60" s="40" t="s">
        <v>5</v>
      </c>
    </row>
    <row r="61" spans="1:5" ht="102">
      <c r="A61" t="s">
        <v>57</v>
      </c>
      <c r="E61" s="39" t="s">
        <v>58</v>
      </c>
    </row>
    <row r="62" spans="1:16" ht="25.5">
      <c r="A62" t="s">
        <v>48</v>
      </c>
      <c s="34" t="s">
        <v>105</v>
      </c>
      <c s="34" t="s">
        <v>106</v>
      </c>
      <c s="35" t="s">
        <v>107</v>
      </c>
      <c s="6" t="s">
        <v>108</v>
      </c>
      <c s="36" t="s">
        <v>53</v>
      </c>
      <c s="37">
        <v>1.05</v>
      </c>
      <c s="36">
        <v>0</v>
      </c>
      <c s="36">
        <f>ROUND(G62*H62,6)</f>
      </c>
      <c r="L62" s="38">
        <v>0</v>
      </c>
      <c s="32">
        <f>ROUND(ROUND(L62,2)*ROUND(G62,3),2)</f>
      </c>
      <c s="36" t="s">
        <v>54</v>
      </c>
      <c>
        <f>(M62*21)/100</f>
      </c>
      <c t="s">
        <v>27</v>
      </c>
    </row>
    <row r="63" spans="1:5" ht="12.75">
      <c r="A63" s="35" t="s">
        <v>55</v>
      </c>
      <c r="E63" s="39" t="s">
        <v>5</v>
      </c>
    </row>
    <row r="64" spans="1:5" ht="12.75">
      <c r="A64" s="35" t="s">
        <v>56</v>
      </c>
      <c r="E64" s="40" t="s">
        <v>5</v>
      </c>
    </row>
    <row r="65" spans="1:5" ht="102">
      <c r="A65" t="s">
        <v>57</v>
      </c>
      <c r="E65" s="39" t="s">
        <v>58</v>
      </c>
    </row>
    <row r="66" spans="1:16" ht="25.5">
      <c r="A66" t="s">
        <v>48</v>
      </c>
      <c s="34" t="s">
        <v>109</v>
      </c>
      <c s="34" t="s">
        <v>110</v>
      </c>
      <c s="35" t="s">
        <v>111</v>
      </c>
      <c s="6" t="s">
        <v>112</v>
      </c>
      <c s="36" t="s">
        <v>53</v>
      </c>
      <c s="37">
        <v>0.197</v>
      </c>
      <c s="36">
        <v>0</v>
      </c>
      <c s="36">
        <f>ROUND(G66*H66,6)</f>
      </c>
      <c r="L66" s="38">
        <v>0</v>
      </c>
      <c s="32">
        <f>ROUND(ROUND(L66,2)*ROUND(G66,3),2)</f>
      </c>
      <c s="36" t="s">
        <v>54</v>
      </c>
      <c>
        <f>(M66*21)/100</f>
      </c>
      <c t="s">
        <v>27</v>
      </c>
    </row>
    <row r="67" spans="1:5" ht="12.75">
      <c r="A67" s="35" t="s">
        <v>55</v>
      </c>
      <c r="E67" s="39" t="s">
        <v>5</v>
      </c>
    </row>
    <row r="68" spans="1:5" ht="12.75">
      <c r="A68" s="35" t="s">
        <v>56</v>
      </c>
      <c r="E68" s="40" t="s">
        <v>5</v>
      </c>
    </row>
    <row r="69" spans="1:5" ht="102">
      <c r="A69" t="s">
        <v>57</v>
      </c>
      <c r="E69" s="39" t="s">
        <v>58</v>
      </c>
    </row>
    <row r="70" spans="1:16" ht="25.5">
      <c r="A70" t="s">
        <v>48</v>
      </c>
      <c s="34" t="s">
        <v>113</v>
      </c>
      <c s="34" t="s">
        <v>114</v>
      </c>
      <c s="35" t="s">
        <v>115</v>
      </c>
      <c s="6" t="s">
        <v>116</v>
      </c>
      <c s="36" t="s">
        <v>53</v>
      </c>
      <c s="37">
        <v>0.421</v>
      </c>
      <c s="36">
        <v>0</v>
      </c>
      <c s="36">
        <f>ROUND(G70*H70,6)</f>
      </c>
      <c r="L70" s="38">
        <v>0</v>
      </c>
      <c s="32">
        <f>ROUND(ROUND(L70,2)*ROUND(G70,3),2)</f>
      </c>
      <c s="36" t="s">
        <v>54</v>
      </c>
      <c>
        <f>(M70*21)/100</f>
      </c>
      <c t="s">
        <v>27</v>
      </c>
    </row>
    <row r="71" spans="1:5" ht="12.75">
      <c r="A71" s="35" t="s">
        <v>55</v>
      </c>
      <c r="E71" s="39" t="s">
        <v>5</v>
      </c>
    </row>
    <row r="72" spans="1:5" ht="12.75">
      <c r="A72" s="35" t="s">
        <v>56</v>
      </c>
      <c r="E72" s="40" t="s">
        <v>5</v>
      </c>
    </row>
    <row r="73" spans="1:5" ht="102">
      <c r="A73" t="s">
        <v>57</v>
      </c>
      <c r="E73" s="39" t="s">
        <v>58</v>
      </c>
    </row>
    <row r="74" spans="1:16" ht="25.5">
      <c r="A74" t="s">
        <v>48</v>
      </c>
      <c s="34" t="s">
        <v>117</v>
      </c>
      <c s="34" t="s">
        <v>118</v>
      </c>
      <c s="35" t="s">
        <v>119</v>
      </c>
      <c s="6" t="s">
        <v>120</v>
      </c>
      <c s="36" t="s">
        <v>53</v>
      </c>
      <c s="37">
        <v>1.4</v>
      </c>
      <c s="36">
        <v>0</v>
      </c>
      <c s="36">
        <f>ROUND(G74*H74,6)</f>
      </c>
      <c r="L74" s="38">
        <v>0</v>
      </c>
      <c s="32">
        <f>ROUND(ROUND(L74,2)*ROUND(G74,3),2)</f>
      </c>
      <c s="36" t="s">
        <v>54</v>
      </c>
      <c>
        <f>(M74*21)/100</f>
      </c>
      <c t="s">
        <v>27</v>
      </c>
    </row>
    <row r="75" spans="1:5" ht="12.75">
      <c r="A75" s="35" t="s">
        <v>55</v>
      </c>
      <c r="E75" s="39" t="s">
        <v>5</v>
      </c>
    </row>
    <row r="76" spans="1:5" ht="12.75">
      <c r="A76" s="35" t="s">
        <v>56</v>
      </c>
      <c r="E76" s="40" t="s">
        <v>5</v>
      </c>
    </row>
    <row r="77" spans="1:5" ht="102">
      <c r="A77" t="s">
        <v>57</v>
      </c>
      <c r="E77" s="39" t="s">
        <v>58</v>
      </c>
    </row>
    <row r="78" spans="1:16" ht="25.5">
      <c r="A78" t="s">
        <v>48</v>
      </c>
      <c s="34" t="s">
        <v>121</v>
      </c>
      <c s="34" t="s">
        <v>122</v>
      </c>
      <c s="35" t="s">
        <v>123</v>
      </c>
      <c s="6" t="s">
        <v>124</v>
      </c>
      <c s="36" t="s">
        <v>53</v>
      </c>
      <c s="37">
        <v>2.39</v>
      </c>
      <c s="36">
        <v>0</v>
      </c>
      <c s="36">
        <f>ROUND(G78*H78,6)</f>
      </c>
      <c r="L78" s="38">
        <v>0</v>
      </c>
      <c s="32">
        <f>ROUND(ROUND(L78,2)*ROUND(G78,3),2)</f>
      </c>
      <c s="36" t="s">
        <v>54</v>
      </c>
      <c>
        <f>(M78*21)/100</f>
      </c>
      <c t="s">
        <v>27</v>
      </c>
    </row>
    <row r="79" spans="1:5" ht="12.75">
      <c r="A79" s="35" t="s">
        <v>55</v>
      </c>
      <c r="E79" s="39" t="s">
        <v>5</v>
      </c>
    </row>
    <row r="80" spans="1:5" ht="12.75">
      <c r="A80" s="35" t="s">
        <v>56</v>
      </c>
      <c r="E80" s="40" t="s">
        <v>5</v>
      </c>
    </row>
    <row r="81" spans="1:5" ht="102">
      <c r="A81" t="s">
        <v>57</v>
      </c>
      <c r="E81" s="39" t="s">
        <v>58</v>
      </c>
    </row>
    <row r="82" spans="1:16" ht="25.5">
      <c r="A82" t="s">
        <v>48</v>
      </c>
      <c s="34" t="s">
        <v>125</v>
      </c>
      <c s="34" t="s">
        <v>126</v>
      </c>
      <c s="35" t="s">
        <v>127</v>
      </c>
      <c s="6" t="s">
        <v>128</v>
      </c>
      <c s="36" t="s">
        <v>53</v>
      </c>
      <c s="37">
        <v>3560.277</v>
      </c>
      <c s="36">
        <v>0</v>
      </c>
      <c s="36">
        <f>ROUND(G82*H82,6)</f>
      </c>
      <c r="L82" s="38">
        <v>0</v>
      </c>
      <c s="32">
        <f>ROUND(ROUND(L82,2)*ROUND(G82,3),2)</f>
      </c>
      <c s="36" t="s">
        <v>54</v>
      </c>
      <c>
        <f>(M82*21)/100</f>
      </c>
      <c t="s">
        <v>27</v>
      </c>
    </row>
    <row r="83" spans="1:5" ht="12.75">
      <c r="A83" s="35" t="s">
        <v>55</v>
      </c>
      <c r="E83" s="39" t="s">
        <v>5</v>
      </c>
    </row>
    <row r="84" spans="1:5" ht="12.75">
      <c r="A84" s="35" t="s">
        <v>56</v>
      </c>
      <c r="E84" s="40" t="s">
        <v>5</v>
      </c>
    </row>
    <row r="85" spans="1:5" ht="102">
      <c r="A85" t="s">
        <v>57</v>
      </c>
      <c r="E85" s="39" t="s">
        <v>58</v>
      </c>
    </row>
    <row r="86" spans="1:16" ht="25.5">
      <c r="A86" t="s">
        <v>48</v>
      </c>
      <c s="34" t="s">
        <v>129</v>
      </c>
      <c s="34" t="s">
        <v>130</v>
      </c>
      <c s="35" t="s">
        <v>131</v>
      </c>
      <c s="6" t="s">
        <v>132</v>
      </c>
      <c s="36" t="s">
        <v>53</v>
      </c>
      <c s="37">
        <v>44.222</v>
      </c>
      <c s="36">
        <v>0</v>
      </c>
      <c s="36">
        <f>ROUND(G86*H86,6)</f>
      </c>
      <c r="L86" s="38">
        <v>0</v>
      </c>
      <c s="32">
        <f>ROUND(ROUND(L86,2)*ROUND(G86,3),2)</f>
      </c>
      <c s="36" t="s">
        <v>54</v>
      </c>
      <c>
        <f>(M86*21)/100</f>
      </c>
      <c t="s">
        <v>27</v>
      </c>
    </row>
    <row r="87" spans="1:5" ht="12.75">
      <c r="A87" s="35" t="s">
        <v>55</v>
      </c>
      <c r="E87" s="39" t="s">
        <v>5</v>
      </c>
    </row>
    <row r="88" spans="1:5" ht="12.75">
      <c r="A88" s="35" t="s">
        <v>56</v>
      </c>
      <c r="E88" s="40" t="s">
        <v>5</v>
      </c>
    </row>
    <row r="89" spans="1:5" ht="102">
      <c r="A89" t="s">
        <v>57</v>
      </c>
      <c r="E89" s="39" t="s">
        <v>58</v>
      </c>
    </row>
    <row r="90" spans="1:16" ht="25.5">
      <c r="A90" t="s">
        <v>48</v>
      </c>
      <c s="34" t="s">
        <v>133</v>
      </c>
      <c s="34" t="s">
        <v>134</v>
      </c>
      <c s="35" t="s">
        <v>135</v>
      </c>
      <c s="6" t="s">
        <v>136</v>
      </c>
      <c s="36" t="s">
        <v>53</v>
      </c>
      <c s="37">
        <v>0.024</v>
      </c>
      <c s="36">
        <v>0</v>
      </c>
      <c s="36">
        <f>ROUND(G90*H90,6)</f>
      </c>
      <c r="L90" s="38">
        <v>0</v>
      </c>
      <c s="32">
        <f>ROUND(ROUND(L90,2)*ROUND(G90,3),2)</f>
      </c>
      <c s="36" t="s">
        <v>54</v>
      </c>
      <c>
        <f>(M90*21)/100</f>
      </c>
      <c t="s">
        <v>27</v>
      </c>
    </row>
    <row r="91" spans="1:5" ht="12.75">
      <c r="A91" s="35" t="s">
        <v>55</v>
      </c>
      <c r="E91" s="39" t="s">
        <v>5</v>
      </c>
    </row>
    <row r="92" spans="1:5" ht="12.75">
      <c r="A92" s="35" t="s">
        <v>56</v>
      </c>
      <c r="E92" s="40" t="s">
        <v>5</v>
      </c>
    </row>
    <row r="93" spans="1:5" ht="102">
      <c r="A93" t="s">
        <v>57</v>
      </c>
      <c r="E93" s="39" t="s">
        <v>58</v>
      </c>
    </row>
    <row r="94" spans="1:16" ht="25.5">
      <c r="A94" t="s">
        <v>48</v>
      </c>
      <c s="34" t="s">
        <v>137</v>
      </c>
      <c s="34" t="s">
        <v>138</v>
      </c>
      <c s="35" t="s">
        <v>139</v>
      </c>
      <c s="6" t="s">
        <v>140</v>
      </c>
      <c s="36" t="s">
        <v>53</v>
      </c>
      <c s="37">
        <v>5.4</v>
      </c>
      <c s="36">
        <v>0</v>
      </c>
      <c s="36">
        <f>ROUND(G94*H94,6)</f>
      </c>
      <c r="L94" s="38">
        <v>0</v>
      </c>
      <c s="32">
        <f>ROUND(ROUND(L94,2)*ROUND(G94,3),2)</f>
      </c>
      <c s="36" t="s">
        <v>54</v>
      </c>
      <c>
        <f>(M94*21)/100</f>
      </c>
      <c t="s">
        <v>27</v>
      </c>
    </row>
    <row r="95" spans="1:5" ht="12.75">
      <c r="A95" s="35" t="s">
        <v>55</v>
      </c>
      <c r="E95" s="39" t="s">
        <v>5</v>
      </c>
    </row>
    <row r="96" spans="1:5" ht="12.75">
      <c r="A96" s="35" t="s">
        <v>56</v>
      </c>
      <c r="E96" s="40" t="s">
        <v>5</v>
      </c>
    </row>
    <row r="97" spans="1:5" ht="102">
      <c r="A97" t="s">
        <v>57</v>
      </c>
      <c r="E97" s="39" t="s">
        <v>58</v>
      </c>
    </row>
    <row r="98" spans="1:16" ht="25.5">
      <c r="A98" t="s">
        <v>48</v>
      </c>
      <c s="34" t="s">
        <v>141</v>
      </c>
      <c s="34" t="s">
        <v>142</v>
      </c>
      <c s="35" t="s">
        <v>143</v>
      </c>
      <c s="6" t="s">
        <v>144</v>
      </c>
      <c s="36" t="s">
        <v>53</v>
      </c>
      <c s="37">
        <v>52.322</v>
      </c>
      <c s="36">
        <v>0</v>
      </c>
      <c s="36">
        <f>ROUND(G98*H98,6)</f>
      </c>
      <c r="L98" s="38">
        <v>0</v>
      </c>
      <c s="32">
        <f>ROUND(ROUND(L98,2)*ROUND(G98,3),2)</f>
      </c>
      <c s="36" t="s">
        <v>54</v>
      </c>
      <c>
        <f>(M98*21)/100</f>
      </c>
      <c t="s">
        <v>27</v>
      </c>
    </row>
    <row r="99" spans="1:5" ht="12.75">
      <c r="A99" s="35" t="s">
        <v>55</v>
      </c>
      <c r="E99" s="39" t="s">
        <v>5</v>
      </c>
    </row>
    <row r="100" spans="1:5" ht="12.75">
      <c r="A100" s="35" t="s">
        <v>56</v>
      </c>
      <c r="E100" s="40" t="s">
        <v>5</v>
      </c>
    </row>
    <row r="101" spans="1:5" ht="102">
      <c r="A101" t="s">
        <v>57</v>
      </c>
      <c r="E101" s="39" t="s">
        <v>58</v>
      </c>
    </row>
    <row r="102" spans="1:16" ht="38.25">
      <c r="A102" t="s">
        <v>48</v>
      </c>
      <c s="34" t="s">
        <v>145</v>
      </c>
      <c s="34" t="s">
        <v>146</v>
      </c>
      <c s="35" t="s">
        <v>147</v>
      </c>
      <c s="6" t="s">
        <v>148</v>
      </c>
      <c s="36" t="s">
        <v>53</v>
      </c>
      <c s="37">
        <v>87.907</v>
      </c>
      <c s="36">
        <v>0</v>
      </c>
      <c s="36">
        <f>ROUND(G102*H102,6)</f>
      </c>
      <c r="L102" s="38">
        <v>0</v>
      </c>
      <c s="32">
        <f>ROUND(ROUND(L102,2)*ROUND(G102,3),2)</f>
      </c>
      <c s="36" t="s">
        <v>54</v>
      </c>
      <c>
        <f>(M102*21)/100</f>
      </c>
      <c t="s">
        <v>27</v>
      </c>
    </row>
    <row r="103" spans="1:5" ht="12.75">
      <c r="A103" s="35" t="s">
        <v>55</v>
      </c>
      <c r="E103" s="39" t="s">
        <v>5</v>
      </c>
    </row>
    <row r="104" spans="1:5" ht="12.75">
      <c r="A104" s="35" t="s">
        <v>56</v>
      </c>
      <c r="E104" s="40" t="s">
        <v>5</v>
      </c>
    </row>
    <row r="105" spans="1:5" ht="102">
      <c r="A105" t="s">
        <v>57</v>
      </c>
      <c r="E105" s="39" t="s">
        <v>58</v>
      </c>
    </row>
    <row r="106" spans="1:16" ht="25.5">
      <c r="A106" t="s">
        <v>48</v>
      </c>
      <c s="34" t="s">
        <v>149</v>
      </c>
      <c s="34" t="s">
        <v>150</v>
      </c>
      <c s="35" t="s">
        <v>151</v>
      </c>
      <c s="6" t="s">
        <v>152</v>
      </c>
      <c s="36" t="s">
        <v>53</v>
      </c>
      <c s="37">
        <v>3.36</v>
      </c>
      <c s="36">
        <v>0</v>
      </c>
      <c s="36">
        <f>ROUND(G106*H106,6)</f>
      </c>
      <c r="L106" s="38">
        <v>0</v>
      </c>
      <c s="32">
        <f>ROUND(ROUND(L106,2)*ROUND(G106,3),2)</f>
      </c>
      <c s="36" t="s">
        <v>54</v>
      </c>
      <c>
        <f>(M106*21)/100</f>
      </c>
      <c t="s">
        <v>27</v>
      </c>
    </row>
    <row r="107" spans="1:5" ht="12.75">
      <c r="A107" s="35" t="s">
        <v>55</v>
      </c>
      <c r="E107" s="39" t="s">
        <v>5</v>
      </c>
    </row>
    <row r="108" spans="1:5" ht="12.75">
      <c r="A108" s="35" t="s">
        <v>56</v>
      </c>
      <c r="E108" s="40" t="s">
        <v>5</v>
      </c>
    </row>
    <row r="109" spans="1:5" ht="102">
      <c r="A109" t="s">
        <v>57</v>
      </c>
      <c r="E109"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0.xml><?xml version="1.0" encoding="utf-8"?>
<worksheet xmlns="http://schemas.openxmlformats.org/spreadsheetml/2006/main" xmlns:r="http://schemas.openxmlformats.org/officeDocument/2006/relationships">
  <dimension ref="A1:T64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2110</v>
      </c>
      <c s="41">
        <f>Rekapitulace!C37</f>
      </c>
      <c s="20" t="s">
        <v>0</v>
      </c>
      <c t="s">
        <v>23</v>
      </c>
      <c t="s">
        <v>27</v>
      </c>
    </row>
    <row r="4" spans="1:16" ht="32" customHeight="1">
      <c r="A4" s="24" t="s">
        <v>20</v>
      </c>
      <c s="25" t="s">
        <v>28</v>
      </c>
      <c s="27" t="s">
        <v>2110</v>
      </c>
      <c r="E4" s="26" t="s">
        <v>2111</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COUNTIFS(L8:L642,"=0",A8:A642,"P")+COUNTIFS(L8:L642,"",A8:A642,"P")+SUM(Q8:Q642)</f>
      </c>
    </row>
    <row r="8" spans="1:13" ht="12.75">
      <c r="A8" t="s">
        <v>44</v>
      </c>
      <c r="C8" s="28" t="s">
        <v>2114</v>
      </c>
      <c r="E8" s="30" t="s">
        <v>2113</v>
      </c>
      <c r="J8" s="29">
        <f>0+J9+J38+J43+J96+J117+J130+J135+J180+J201+J206+J247+J252+J257+J362+J375+J404+J449+J486+J491+J504+J533+J542+J607+J612+J625</f>
      </c>
      <c s="29">
        <f>0+K9+K38+K43+K96+K117+K130+K135+K180+K201+K206+K247+K252+K257+K362+K375+K404+K449+K486+K491+K504+K533+K542+K607+K612+K625</f>
      </c>
      <c s="29">
        <f>0+L9+L38+L43+L96+L117+L130+L135+L180+L201+L206+L247+L252+L257+L362+L375+L404+L449+L486+L491+L504+L533+L542+L607+L612+L625</f>
      </c>
      <c s="29">
        <f>0+M9+M38+M43+M96+M117+M130+M135+M180+M201+M206+M247+M252+M257+M362+M375+M404+M449+M486+M491+M504+M533+M542+M607+M612+M625</f>
      </c>
    </row>
    <row r="9" spans="1:13" ht="12.75">
      <c r="A9" t="s">
        <v>46</v>
      </c>
      <c r="C9" s="31" t="s">
        <v>49</v>
      </c>
      <c r="E9" s="33" t="s">
        <v>195</v>
      </c>
      <c r="J9" s="32">
        <f>0</f>
      </c>
      <c s="32">
        <f>0</f>
      </c>
      <c s="32">
        <f>0+L10+L14+L18+L22+L26+L30+L34</f>
      </c>
      <c s="32">
        <f>0+M10+M14+M18+M22+M26+M30+M34</f>
      </c>
    </row>
    <row r="10" spans="1:16" ht="25.5">
      <c r="A10" t="s">
        <v>48</v>
      </c>
      <c s="34" t="s">
        <v>49</v>
      </c>
      <c s="34" t="s">
        <v>2115</v>
      </c>
      <c s="35" t="s">
        <v>5</v>
      </c>
      <c s="6" t="s">
        <v>2116</v>
      </c>
      <c s="36" t="s">
        <v>204</v>
      </c>
      <c s="37">
        <v>48.837</v>
      </c>
      <c s="36">
        <v>0</v>
      </c>
      <c s="36">
        <f>ROUND(G10*H10,6)</f>
      </c>
      <c r="L10" s="38">
        <v>0</v>
      </c>
      <c s="32">
        <f>ROUND(ROUND(L10,2)*ROUND(G10,3),2)</f>
      </c>
      <c s="36" t="s">
        <v>2117</v>
      </c>
      <c>
        <f>(M10*21)/100</f>
      </c>
      <c t="s">
        <v>27</v>
      </c>
    </row>
    <row r="11" spans="1:5" ht="12.75">
      <c r="A11" s="35" t="s">
        <v>55</v>
      </c>
      <c r="E11" s="39" t="s">
        <v>881</v>
      </c>
    </row>
    <row r="12" spans="1:5" ht="51">
      <c r="A12" s="35" t="s">
        <v>56</v>
      </c>
      <c r="E12" s="40" t="s">
        <v>2118</v>
      </c>
    </row>
    <row r="13" spans="1:5" ht="12.75">
      <c r="A13" t="s">
        <v>57</v>
      </c>
      <c r="E13" s="39" t="s">
        <v>207</v>
      </c>
    </row>
    <row r="14" spans="1:16" ht="12.75">
      <c r="A14" t="s">
        <v>48</v>
      </c>
      <c s="34" t="s">
        <v>27</v>
      </c>
      <c s="34" t="s">
        <v>2119</v>
      </c>
      <c s="35" t="s">
        <v>5</v>
      </c>
      <c s="6" t="s">
        <v>2120</v>
      </c>
      <c s="36" t="s">
        <v>678</v>
      </c>
      <c s="37">
        <v>26.364</v>
      </c>
      <c s="36">
        <v>0.00149</v>
      </c>
      <c s="36">
        <f>ROUND(G14*H14,6)</f>
      </c>
      <c r="L14" s="38">
        <v>0</v>
      </c>
      <c s="32">
        <f>ROUND(ROUND(L14,2)*ROUND(G14,3),2)</f>
      </c>
      <c s="36" t="s">
        <v>2117</v>
      </c>
      <c>
        <f>(M14*21)/100</f>
      </c>
      <c t="s">
        <v>27</v>
      </c>
    </row>
    <row r="15" spans="1:5" ht="12.75">
      <c r="A15" s="35" t="s">
        <v>55</v>
      </c>
      <c r="E15" s="39" t="s">
        <v>5</v>
      </c>
    </row>
    <row r="16" spans="1:5" ht="12.75">
      <c r="A16" s="35" t="s">
        <v>56</v>
      </c>
      <c r="E16" s="40" t="s">
        <v>2121</v>
      </c>
    </row>
    <row r="17" spans="1:5" ht="12.75">
      <c r="A17" t="s">
        <v>57</v>
      </c>
      <c r="E17" s="39" t="s">
        <v>207</v>
      </c>
    </row>
    <row r="18" spans="1:16" ht="25.5">
      <c r="A18" t="s">
        <v>48</v>
      </c>
      <c s="34" t="s">
        <v>26</v>
      </c>
      <c s="34" t="s">
        <v>2122</v>
      </c>
      <c s="35" t="s">
        <v>5</v>
      </c>
      <c s="6" t="s">
        <v>2123</v>
      </c>
      <c s="36" t="s">
        <v>678</v>
      </c>
      <c s="37">
        <v>26.364</v>
      </c>
      <c s="36">
        <v>0</v>
      </c>
      <c s="36">
        <f>ROUND(G18*H18,6)</f>
      </c>
      <c r="L18" s="38">
        <v>0</v>
      </c>
      <c s="32">
        <f>ROUND(ROUND(L18,2)*ROUND(G18,3),2)</f>
      </c>
      <c s="36" t="s">
        <v>2117</v>
      </c>
      <c>
        <f>(M18*21)/100</f>
      </c>
      <c t="s">
        <v>27</v>
      </c>
    </row>
    <row r="19" spans="1:5" ht="12.75">
      <c r="A19" s="35" t="s">
        <v>55</v>
      </c>
      <c r="E19" s="39" t="s">
        <v>5</v>
      </c>
    </row>
    <row r="20" spans="1:5" ht="12.75">
      <c r="A20" s="35" t="s">
        <v>56</v>
      </c>
      <c r="E20" s="40" t="s">
        <v>5</v>
      </c>
    </row>
    <row r="21" spans="1:5" ht="12.75">
      <c r="A21" t="s">
        <v>57</v>
      </c>
      <c r="E21" s="39" t="s">
        <v>207</v>
      </c>
    </row>
    <row r="22" spans="1:16" ht="25.5">
      <c r="A22" t="s">
        <v>48</v>
      </c>
      <c s="34" t="s">
        <v>65</v>
      </c>
      <c s="34" t="s">
        <v>2124</v>
      </c>
      <c s="35" t="s">
        <v>5</v>
      </c>
      <c s="6" t="s">
        <v>2125</v>
      </c>
      <c s="36" t="s">
        <v>678</v>
      </c>
      <c s="37">
        <v>26.364</v>
      </c>
      <c s="36">
        <v>0.00483</v>
      </c>
      <c s="36">
        <f>ROUND(G22*H22,6)</f>
      </c>
      <c r="L22" s="38">
        <v>0</v>
      </c>
      <c s="32">
        <f>ROUND(ROUND(L22,2)*ROUND(G22,3),2)</f>
      </c>
      <c s="36" t="s">
        <v>2117</v>
      </c>
      <c>
        <f>(M22*21)/100</f>
      </c>
      <c t="s">
        <v>27</v>
      </c>
    </row>
    <row r="23" spans="1:5" ht="12.75">
      <c r="A23" s="35" t="s">
        <v>55</v>
      </c>
      <c r="E23" s="39" t="s">
        <v>5</v>
      </c>
    </row>
    <row r="24" spans="1:5" ht="12.75">
      <c r="A24" s="35" t="s">
        <v>56</v>
      </c>
      <c r="E24" s="40" t="s">
        <v>5</v>
      </c>
    </row>
    <row r="25" spans="1:5" ht="12.75">
      <c r="A25" t="s">
        <v>57</v>
      </c>
      <c r="E25" s="39" t="s">
        <v>207</v>
      </c>
    </row>
    <row r="26" spans="1:16" ht="25.5">
      <c r="A26" t="s">
        <v>48</v>
      </c>
      <c s="34" t="s">
        <v>69</v>
      </c>
      <c s="34" t="s">
        <v>2126</v>
      </c>
      <c s="35" t="s">
        <v>5</v>
      </c>
      <c s="6" t="s">
        <v>2127</v>
      </c>
      <c s="36" t="s">
        <v>678</v>
      </c>
      <c s="37">
        <v>26.364</v>
      </c>
      <c s="36">
        <v>0</v>
      </c>
      <c s="36">
        <f>ROUND(G26*H26,6)</f>
      </c>
      <c r="L26" s="38">
        <v>0</v>
      </c>
      <c s="32">
        <f>ROUND(ROUND(L26,2)*ROUND(G26,3),2)</f>
      </c>
      <c s="36" t="s">
        <v>2117</v>
      </c>
      <c>
        <f>(M26*21)/100</f>
      </c>
      <c t="s">
        <v>27</v>
      </c>
    </row>
    <row r="27" spans="1:5" ht="12.75">
      <c r="A27" s="35" t="s">
        <v>55</v>
      </c>
      <c r="E27" s="39" t="s">
        <v>5</v>
      </c>
    </row>
    <row r="28" spans="1:5" ht="12.75">
      <c r="A28" s="35" t="s">
        <v>56</v>
      </c>
      <c r="E28" s="40" t="s">
        <v>5</v>
      </c>
    </row>
    <row r="29" spans="1:5" ht="12.75">
      <c r="A29" t="s">
        <v>57</v>
      </c>
      <c r="E29" s="39" t="s">
        <v>207</v>
      </c>
    </row>
    <row r="30" spans="1:16" ht="25.5">
      <c r="A30" t="s">
        <v>48</v>
      </c>
      <c s="34" t="s">
        <v>73</v>
      </c>
      <c s="34" t="s">
        <v>2128</v>
      </c>
      <c s="35" t="s">
        <v>5</v>
      </c>
      <c s="6" t="s">
        <v>2129</v>
      </c>
      <c s="36" t="s">
        <v>204</v>
      </c>
      <c s="37">
        <v>48.837</v>
      </c>
      <c s="36">
        <v>0</v>
      </c>
      <c s="36">
        <f>ROUND(G30*H30,6)</f>
      </c>
      <c r="L30" s="38">
        <v>0</v>
      </c>
      <c s="32">
        <f>ROUND(ROUND(L30,2)*ROUND(G30,3),2)</f>
      </c>
      <c s="36" t="s">
        <v>2117</v>
      </c>
      <c>
        <f>(M30*21)/100</f>
      </c>
      <c t="s">
        <v>27</v>
      </c>
    </row>
    <row r="31" spans="1:5" ht="12.75">
      <c r="A31" s="35" t="s">
        <v>55</v>
      </c>
      <c r="E31" s="39" t="s">
        <v>5</v>
      </c>
    </row>
    <row r="32" spans="1:5" ht="12.75">
      <c r="A32" s="35" t="s">
        <v>56</v>
      </c>
      <c r="E32" s="40" t="s">
        <v>2130</v>
      </c>
    </row>
    <row r="33" spans="1:5" ht="12.75">
      <c r="A33" t="s">
        <v>57</v>
      </c>
      <c r="E33" s="39" t="s">
        <v>207</v>
      </c>
    </row>
    <row r="34" spans="1:16" ht="25.5">
      <c r="A34" t="s">
        <v>48</v>
      </c>
      <c s="34" t="s">
        <v>77</v>
      </c>
      <c s="34" t="s">
        <v>2131</v>
      </c>
      <c s="35" t="s">
        <v>5</v>
      </c>
      <c s="6" t="s">
        <v>2129</v>
      </c>
      <c s="36" t="s">
        <v>204</v>
      </c>
      <c s="37">
        <v>195.348</v>
      </c>
      <c s="36">
        <v>0</v>
      </c>
      <c s="36">
        <f>ROUND(G34*H34,6)</f>
      </c>
      <c r="L34" s="38">
        <v>0</v>
      </c>
      <c s="32">
        <f>ROUND(ROUND(L34,2)*ROUND(G34,3),2)</f>
      </c>
      <c s="36" t="s">
        <v>2117</v>
      </c>
      <c>
        <f>(M34*21)/100</f>
      </c>
      <c t="s">
        <v>27</v>
      </c>
    </row>
    <row r="35" spans="1:5" ht="12.75">
      <c r="A35" s="35" t="s">
        <v>55</v>
      </c>
      <c r="E35" s="39" t="s">
        <v>5</v>
      </c>
    </row>
    <row r="36" spans="1:5" ht="12.75">
      <c r="A36" s="35" t="s">
        <v>56</v>
      </c>
      <c r="E36" s="40" t="s">
        <v>2132</v>
      </c>
    </row>
    <row r="37" spans="1:5" ht="12.75">
      <c r="A37" t="s">
        <v>57</v>
      </c>
      <c r="E37" s="39" t="s">
        <v>207</v>
      </c>
    </row>
    <row r="38" spans="1:13" ht="12.75">
      <c r="A38" t="s">
        <v>46</v>
      </c>
      <c r="C38" s="31" t="s">
        <v>27</v>
      </c>
      <c r="E38" s="33" t="s">
        <v>2133</v>
      </c>
      <c r="J38" s="32">
        <f>0</f>
      </c>
      <c s="32">
        <f>0</f>
      </c>
      <c s="32">
        <f>0+L39</f>
      </c>
      <c s="32">
        <f>0+M39</f>
      </c>
    </row>
    <row r="39" spans="1:16" ht="12.75">
      <c r="A39" t="s">
        <v>48</v>
      </c>
      <c s="34" t="s">
        <v>81</v>
      </c>
      <c s="34" t="s">
        <v>2134</v>
      </c>
      <c s="35" t="s">
        <v>5</v>
      </c>
      <c s="6" t="s">
        <v>2135</v>
      </c>
      <c s="36" t="s">
        <v>213</v>
      </c>
      <c s="37">
        <v>59</v>
      </c>
      <c s="36">
        <v>0.0141</v>
      </c>
      <c s="36">
        <f>ROUND(G39*H39,6)</f>
      </c>
      <c r="L39" s="38">
        <v>0</v>
      </c>
      <c s="32">
        <f>ROUND(ROUND(L39,2)*ROUND(G39,3),2)</f>
      </c>
      <c s="36" t="s">
        <v>918</v>
      </c>
      <c>
        <f>(M39*21)/100</f>
      </c>
      <c t="s">
        <v>27</v>
      </c>
    </row>
    <row r="40" spans="1:5" ht="12.75">
      <c r="A40" s="35" t="s">
        <v>55</v>
      </c>
      <c r="E40" s="39" t="s">
        <v>5</v>
      </c>
    </row>
    <row r="41" spans="1:5" ht="25.5">
      <c r="A41" s="35" t="s">
        <v>56</v>
      </c>
      <c r="E41" s="40" t="s">
        <v>2136</v>
      </c>
    </row>
    <row r="42" spans="1:5" ht="25.5">
      <c r="A42" t="s">
        <v>57</v>
      </c>
      <c r="E42" s="39" t="s">
        <v>2137</v>
      </c>
    </row>
    <row r="43" spans="1:13" ht="12.75">
      <c r="A43" t="s">
        <v>46</v>
      </c>
      <c r="C43" s="31" t="s">
        <v>26</v>
      </c>
      <c r="E43" s="33" t="s">
        <v>2138</v>
      </c>
      <c r="J43" s="32">
        <f>0</f>
      </c>
      <c s="32">
        <f>0</f>
      </c>
      <c s="32">
        <f>0+L44+L48+L52+L56+L60+L64+L68+L72+L76+L80+L84+L88+L92</f>
      </c>
      <c s="32">
        <f>0+M44+M48+M52+M56+M60+M64+M68+M72+M76+M80+M84+M88+M92</f>
      </c>
    </row>
    <row r="44" spans="1:16" ht="25.5">
      <c r="A44" t="s">
        <v>48</v>
      </c>
      <c s="34" t="s">
        <v>85</v>
      </c>
      <c s="34" t="s">
        <v>2139</v>
      </c>
      <c s="35" t="s">
        <v>5</v>
      </c>
      <c s="6" t="s">
        <v>2140</v>
      </c>
      <c s="36" t="s">
        <v>53</v>
      </c>
      <c s="37">
        <v>0.195</v>
      </c>
      <c s="36">
        <v>0</v>
      </c>
      <c s="36">
        <f>ROUND(G44*H44,6)</f>
      </c>
      <c r="L44" s="38">
        <v>0</v>
      </c>
      <c s="32">
        <f>ROUND(ROUND(L44,2)*ROUND(G44,3),2)</f>
      </c>
      <c s="36" t="s">
        <v>2117</v>
      </c>
      <c>
        <f>(M44*21)/100</f>
      </c>
      <c t="s">
        <v>27</v>
      </c>
    </row>
    <row r="45" spans="1:5" ht="12.75">
      <c r="A45" s="35" t="s">
        <v>55</v>
      </c>
      <c r="E45" s="39" t="s">
        <v>5</v>
      </c>
    </row>
    <row r="46" spans="1:5" ht="25.5">
      <c r="A46" s="35" t="s">
        <v>56</v>
      </c>
      <c r="E46" s="40" t="s">
        <v>2141</v>
      </c>
    </row>
    <row r="47" spans="1:5" ht="12.75">
      <c r="A47" t="s">
        <v>57</v>
      </c>
      <c r="E47" s="39" t="s">
        <v>207</v>
      </c>
    </row>
    <row r="48" spans="1:16" ht="12.75">
      <c r="A48" t="s">
        <v>48</v>
      </c>
      <c s="34" t="s">
        <v>89</v>
      </c>
      <c s="34" t="s">
        <v>2142</v>
      </c>
      <c s="35" t="s">
        <v>5</v>
      </c>
      <c s="6" t="s">
        <v>2143</v>
      </c>
      <c s="36" t="s">
        <v>53</v>
      </c>
      <c s="37">
        <v>0.211</v>
      </c>
      <c s="36">
        <v>1</v>
      </c>
      <c s="36">
        <f>ROUND(G48*H48,6)</f>
      </c>
      <c r="L48" s="38">
        <v>0</v>
      </c>
      <c s="32">
        <f>ROUND(ROUND(L48,2)*ROUND(G48,3),2)</f>
      </c>
      <c s="36" t="s">
        <v>2117</v>
      </c>
      <c>
        <f>(M48*21)/100</f>
      </c>
      <c t="s">
        <v>27</v>
      </c>
    </row>
    <row r="49" spans="1:5" ht="12.75">
      <c r="A49" s="35" t="s">
        <v>55</v>
      </c>
      <c r="E49" s="39" t="s">
        <v>5</v>
      </c>
    </row>
    <row r="50" spans="1:5" ht="12.75">
      <c r="A50" s="35" t="s">
        <v>56</v>
      </c>
      <c r="E50" s="40" t="s">
        <v>2144</v>
      </c>
    </row>
    <row r="51" spans="1:5" ht="12.75">
      <c r="A51" t="s">
        <v>57</v>
      </c>
      <c r="E51" s="39" t="s">
        <v>207</v>
      </c>
    </row>
    <row r="52" spans="1:16" ht="25.5">
      <c r="A52" t="s">
        <v>48</v>
      </c>
      <c s="34" t="s">
        <v>93</v>
      </c>
      <c s="34" t="s">
        <v>2145</v>
      </c>
      <c s="35" t="s">
        <v>5</v>
      </c>
      <c s="6" t="s">
        <v>2146</v>
      </c>
      <c s="36" t="s">
        <v>678</v>
      </c>
      <c s="37">
        <v>0.96</v>
      </c>
      <c s="36">
        <v>0.17818</v>
      </c>
      <c s="36">
        <f>ROUND(G52*H52,6)</f>
      </c>
      <c r="L52" s="38">
        <v>0</v>
      </c>
      <c s="32">
        <f>ROUND(ROUND(L52,2)*ROUND(G52,3),2)</f>
      </c>
      <c s="36" t="s">
        <v>2117</v>
      </c>
      <c>
        <f>(M52*21)/100</f>
      </c>
      <c t="s">
        <v>27</v>
      </c>
    </row>
    <row r="53" spans="1:5" ht="12.75">
      <c r="A53" s="35" t="s">
        <v>55</v>
      </c>
      <c r="E53" s="39" t="s">
        <v>5</v>
      </c>
    </row>
    <row r="54" spans="1:5" ht="12.75">
      <c r="A54" s="35" t="s">
        <v>56</v>
      </c>
      <c r="E54" s="40" t="s">
        <v>2147</v>
      </c>
    </row>
    <row r="55" spans="1:5" ht="12.75">
      <c r="A55" t="s">
        <v>57</v>
      </c>
      <c r="E55" s="39" t="s">
        <v>207</v>
      </c>
    </row>
    <row r="56" spans="1:16" ht="12.75">
      <c r="A56" t="s">
        <v>48</v>
      </c>
      <c s="34" t="s">
        <v>97</v>
      </c>
      <c s="34" t="s">
        <v>2148</v>
      </c>
      <c s="35" t="s">
        <v>5</v>
      </c>
      <c s="6" t="s">
        <v>2149</v>
      </c>
      <c s="36" t="s">
        <v>204</v>
      </c>
      <c s="37">
        <v>0.324</v>
      </c>
      <c s="36">
        <v>1.94302</v>
      </c>
      <c s="36">
        <f>ROUND(G56*H56,6)</f>
      </c>
      <c r="L56" s="38">
        <v>0</v>
      </c>
      <c s="32">
        <f>ROUND(ROUND(L56,2)*ROUND(G56,3),2)</f>
      </c>
      <c s="36" t="s">
        <v>2117</v>
      </c>
      <c>
        <f>(M56*21)/100</f>
      </c>
      <c t="s">
        <v>27</v>
      </c>
    </row>
    <row r="57" spans="1:5" ht="12.75">
      <c r="A57" s="35" t="s">
        <v>55</v>
      </c>
      <c r="E57" s="39" t="s">
        <v>5</v>
      </c>
    </row>
    <row r="58" spans="1:5" ht="12.75">
      <c r="A58" s="35" t="s">
        <v>56</v>
      </c>
      <c r="E58" s="40" t="s">
        <v>5</v>
      </c>
    </row>
    <row r="59" spans="1:5" ht="12.75">
      <c r="A59" t="s">
        <v>57</v>
      </c>
      <c r="E59" s="39" t="s">
        <v>207</v>
      </c>
    </row>
    <row r="60" spans="1:16" ht="25.5">
      <c r="A60" t="s">
        <v>48</v>
      </c>
      <c s="34" t="s">
        <v>101</v>
      </c>
      <c s="34" t="s">
        <v>2150</v>
      </c>
      <c s="35" t="s">
        <v>5</v>
      </c>
      <c s="6" t="s">
        <v>2151</v>
      </c>
      <c s="36" t="s">
        <v>678</v>
      </c>
      <c s="37">
        <v>3.843</v>
      </c>
      <c s="36">
        <v>0.00085</v>
      </c>
      <c s="36">
        <f>ROUND(G60*H60,6)</f>
      </c>
      <c r="L60" s="38">
        <v>0</v>
      </c>
      <c s="32">
        <f>ROUND(ROUND(L60,2)*ROUND(G60,3),2)</f>
      </c>
      <c s="36" t="s">
        <v>2117</v>
      </c>
      <c>
        <f>(M60*21)/100</f>
      </c>
      <c t="s">
        <v>27</v>
      </c>
    </row>
    <row r="61" spans="1:5" ht="12.75">
      <c r="A61" s="35" t="s">
        <v>55</v>
      </c>
      <c r="E61" s="39" t="s">
        <v>5</v>
      </c>
    </row>
    <row r="62" spans="1:5" ht="12.75">
      <c r="A62" s="35" t="s">
        <v>56</v>
      </c>
      <c r="E62" s="40" t="s">
        <v>2152</v>
      </c>
    </row>
    <row r="63" spans="1:5" ht="12.75">
      <c r="A63" t="s">
        <v>57</v>
      </c>
      <c r="E63" s="39" t="s">
        <v>207</v>
      </c>
    </row>
    <row r="64" spans="1:16" ht="25.5">
      <c r="A64" t="s">
        <v>48</v>
      </c>
      <c s="34" t="s">
        <v>105</v>
      </c>
      <c s="34" t="s">
        <v>2153</v>
      </c>
      <c s="35" t="s">
        <v>5</v>
      </c>
      <c s="6" t="s">
        <v>2154</v>
      </c>
      <c s="36" t="s">
        <v>213</v>
      </c>
      <c s="37">
        <v>1</v>
      </c>
      <c s="36">
        <v>0.07904</v>
      </c>
      <c s="36">
        <f>ROUND(G64*H64,6)</f>
      </c>
      <c r="L64" s="38">
        <v>0</v>
      </c>
      <c s="32">
        <f>ROUND(ROUND(L64,2)*ROUND(G64,3),2)</f>
      </c>
      <c s="36" t="s">
        <v>2117</v>
      </c>
      <c>
        <f>(M64*21)/100</f>
      </c>
      <c t="s">
        <v>27</v>
      </c>
    </row>
    <row r="65" spans="1:5" ht="12.75">
      <c r="A65" s="35" t="s">
        <v>55</v>
      </c>
      <c r="E65" s="39" t="s">
        <v>5</v>
      </c>
    </row>
    <row r="66" spans="1:5" ht="12.75">
      <c r="A66" s="35" t="s">
        <v>56</v>
      </c>
      <c r="E66" s="40" t="s">
        <v>2155</v>
      </c>
    </row>
    <row r="67" spans="1:5" ht="12.75">
      <c r="A67" t="s">
        <v>57</v>
      </c>
      <c r="E67" s="39" t="s">
        <v>207</v>
      </c>
    </row>
    <row r="68" spans="1:16" ht="25.5">
      <c r="A68" t="s">
        <v>48</v>
      </c>
      <c s="34" t="s">
        <v>109</v>
      </c>
      <c s="34" t="s">
        <v>2156</v>
      </c>
      <c s="35" t="s">
        <v>5</v>
      </c>
      <c s="6" t="s">
        <v>2157</v>
      </c>
      <c s="36" t="s">
        <v>678</v>
      </c>
      <c s="37">
        <v>0.81</v>
      </c>
      <c s="36">
        <v>0.45432</v>
      </c>
      <c s="36">
        <f>ROUND(G68*H68,6)</f>
      </c>
      <c r="L68" s="38">
        <v>0</v>
      </c>
      <c s="32">
        <f>ROUND(ROUND(L68,2)*ROUND(G68,3),2)</f>
      </c>
      <c s="36" t="s">
        <v>2117</v>
      </c>
      <c>
        <f>(M68*21)/100</f>
      </c>
      <c t="s">
        <v>27</v>
      </c>
    </row>
    <row r="69" spans="1:5" ht="12.75">
      <c r="A69" s="35" t="s">
        <v>55</v>
      </c>
      <c r="E69" s="39" t="s">
        <v>5</v>
      </c>
    </row>
    <row r="70" spans="1:5" ht="12.75">
      <c r="A70" s="35" t="s">
        <v>56</v>
      </c>
      <c r="E70" s="40" t="s">
        <v>2158</v>
      </c>
    </row>
    <row r="71" spans="1:5" ht="12.75">
      <c r="A71" t="s">
        <v>57</v>
      </c>
      <c r="E71" s="39" t="s">
        <v>207</v>
      </c>
    </row>
    <row r="72" spans="1:16" ht="25.5">
      <c r="A72" t="s">
        <v>48</v>
      </c>
      <c s="34" t="s">
        <v>113</v>
      </c>
      <c s="34" t="s">
        <v>2159</v>
      </c>
      <c s="35" t="s">
        <v>5</v>
      </c>
      <c s="6" t="s">
        <v>2160</v>
      </c>
      <c s="36" t="s">
        <v>678</v>
      </c>
      <c s="37">
        <v>3.87</v>
      </c>
      <c s="36">
        <v>0.26723</v>
      </c>
      <c s="36">
        <f>ROUND(G72*H72,6)</f>
      </c>
      <c r="L72" s="38">
        <v>0</v>
      </c>
      <c s="32">
        <f>ROUND(ROUND(L72,2)*ROUND(G72,3),2)</f>
      </c>
      <c s="36" t="s">
        <v>2117</v>
      </c>
      <c>
        <f>(M72*21)/100</f>
      </c>
      <c t="s">
        <v>27</v>
      </c>
    </row>
    <row r="73" spans="1:5" ht="12.75">
      <c r="A73" s="35" t="s">
        <v>55</v>
      </c>
      <c r="E73" s="39" t="s">
        <v>5</v>
      </c>
    </row>
    <row r="74" spans="1:5" ht="12.75">
      <c r="A74" s="35" t="s">
        <v>56</v>
      </c>
      <c r="E74" s="40" t="s">
        <v>2161</v>
      </c>
    </row>
    <row r="75" spans="1:5" ht="12.75">
      <c r="A75" t="s">
        <v>57</v>
      </c>
      <c r="E75" s="39" t="s">
        <v>207</v>
      </c>
    </row>
    <row r="76" spans="1:16" ht="25.5">
      <c r="A76" t="s">
        <v>48</v>
      </c>
      <c s="34" t="s">
        <v>117</v>
      </c>
      <c s="34" t="s">
        <v>2162</v>
      </c>
      <c s="35" t="s">
        <v>5</v>
      </c>
      <c s="6" t="s">
        <v>2163</v>
      </c>
      <c s="36" t="s">
        <v>204</v>
      </c>
      <c s="37">
        <v>0.419</v>
      </c>
      <c s="36">
        <v>1.8775</v>
      </c>
      <c s="36">
        <f>ROUND(G76*H76,6)</f>
      </c>
      <c r="L76" s="38">
        <v>0</v>
      </c>
      <c s="32">
        <f>ROUND(ROUND(L76,2)*ROUND(G76,3),2)</f>
      </c>
      <c s="36" t="s">
        <v>2117</v>
      </c>
      <c>
        <f>(M76*21)/100</f>
      </c>
      <c t="s">
        <v>27</v>
      </c>
    </row>
    <row r="77" spans="1:5" ht="12.75">
      <c r="A77" s="35" t="s">
        <v>55</v>
      </c>
      <c r="E77" s="39" t="s">
        <v>5</v>
      </c>
    </row>
    <row r="78" spans="1:5" ht="12.75">
      <c r="A78" s="35" t="s">
        <v>56</v>
      </c>
      <c r="E78" s="40" t="s">
        <v>2164</v>
      </c>
    </row>
    <row r="79" spans="1:5" ht="12.75">
      <c r="A79" t="s">
        <v>57</v>
      </c>
      <c r="E79" s="39" t="s">
        <v>207</v>
      </c>
    </row>
    <row r="80" spans="1:16" ht="25.5">
      <c r="A80" t="s">
        <v>48</v>
      </c>
      <c s="34" t="s">
        <v>121</v>
      </c>
      <c s="34" t="s">
        <v>2165</v>
      </c>
      <c s="35" t="s">
        <v>5</v>
      </c>
      <c s="6" t="s">
        <v>2166</v>
      </c>
      <c s="36" t="s">
        <v>678</v>
      </c>
      <c s="37">
        <v>9.28</v>
      </c>
      <c s="36">
        <v>0.26032</v>
      </c>
      <c s="36">
        <f>ROUND(G80*H80,6)</f>
      </c>
      <c r="L80" s="38">
        <v>0</v>
      </c>
      <c s="32">
        <f>ROUND(ROUND(L80,2)*ROUND(G80,3),2)</f>
      </c>
      <c s="36" t="s">
        <v>2117</v>
      </c>
      <c>
        <f>(M80*21)/100</f>
      </c>
      <c t="s">
        <v>27</v>
      </c>
    </row>
    <row r="81" spans="1:5" ht="12.75">
      <c r="A81" s="35" t="s">
        <v>55</v>
      </c>
      <c r="E81" s="39" t="s">
        <v>5</v>
      </c>
    </row>
    <row r="82" spans="1:5" ht="12.75">
      <c r="A82" s="35" t="s">
        <v>56</v>
      </c>
      <c r="E82" s="40" t="s">
        <v>2167</v>
      </c>
    </row>
    <row r="83" spans="1:5" ht="12.75">
      <c r="A83" t="s">
        <v>57</v>
      </c>
      <c r="E83" s="39" t="s">
        <v>207</v>
      </c>
    </row>
    <row r="84" spans="1:16" ht="25.5">
      <c r="A84" t="s">
        <v>48</v>
      </c>
      <c s="34" t="s">
        <v>125</v>
      </c>
      <c s="34" t="s">
        <v>2168</v>
      </c>
      <c s="35" t="s">
        <v>5</v>
      </c>
      <c s="6" t="s">
        <v>2169</v>
      </c>
      <c s="36" t="s">
        <v>678</v>
      </c>
      <c s="37">
        <v>4.776</v>
      </c>
      <c s="36">
        <v>0.13709</v>
      </c>
      <c s="36">
        <f>ROUND(G84*H84,6)</f>
      </c>
      <c r="L84" s="38">
        <v>0</v>
      </c>
      <c s="32">
        <f>ROUND(ROUND(L84,2)*ROUND(G84,3),2)</f>
      </c>
      <c s="36" t="s">
        <v>2117</v>
      </c>
      <c>
        <f>(M84*21)/100</f>
      </c>
      <c t="s">
        <v>27</v>
      </c>
    </row>
    <row r="85" spans="1:5" ht="12.75">
      <c r="A85" s="35" t="s">
        <v>55</v>
      </c>
      <c r="E85" s="39" t="s">
        <v>5</v>
      </c>
    </row>
    <row r="86" spans="1:5" ht="25.5">
      <c r="A86" s="35" t="s">
        <v>56</v>
      </c>
      <c r="E86" s="40" t="s">
        <v>2170</v>
      </c>
    </row>
    <row r="87" spans="1:5" ht="12.75">
      <c r="A87" t="s">
        <v>57</v>
      </c>
      <c r="E87" s="39" t="s">
        <v>207</v>
      </c>
    </row>
    <row r="88" spans="1:16" ht="25.5">
      <c r="A88" t="s">
        <v>48</v>
      </c>
      <c s="34" t="s">
        <v>129</v>
      </c>
      <c s="34" t="s">
        <v>2171</v>
      </c>
      <c s="35" t="s">
        <v>5</v>
      </c>
      <c s="6" t="s">
        <v>2172</v>
      </c>
      <c s="36" t="s">
        <v>678</v>
      </c>
      <c s="37">
        <v>9.152</v>
      </c>
      <c s="36">
        <v>0.10445</v>
      </c>
      <c s="36">
        <f>ROUND(G88*H88,6)</f>
      </c>
      <c r="L88" s="38">
        <v>0</v>
      </c>
      <c s="32">
        <f>ROUND(ROUND(L88,2)*ROUND(G88,3),2)</f>
      </c>
      <c s="36" t="s">
        <v>2117</v>
      </c>
      <c>
        <f>(M88*21)/100</f>
      </c>
      <c t="s">
        <v>27</v>
      </c>
    </row>
    <row r="89" spans="1:5" ht="12.75">
      <c r="A89" s="35" t="s">
        <v>55</v>
      </c>
      <c r="E89" s="39" t="s">
        <v>5</v>
      </c>
    </row>
    <row r="90" spans="1:5" ht="12.75">
      <c r="A90" s="35" t="s">
        <v>56</v>
      </c>
      <c r="E90" s="40" t="s">
        <v>2173</v>
      </c>
    </row>
    <row r="91" spans="1:5" ht="12.75">
      <c r="A91" t="s">
        <v>57</v>
      </c>
      <c r="E91" s="39" t="s">
        <v>207</v>
      </c>
    </row>
    <row r="92" spans="1:16" ht="25.5">
      <c r="A92" t="s">
        <v>48</v>
      </c>
      <c s="34" t="s">
        <v>133</v>
      </c>
      <c s="34" t="s">
        <v>2174</v>
      </c>
      <c s="35" t="s">
        <v>5</v>
      </c>
      <c s="6" t="s">
        <v>2175</v>
      </c>
      <c s="36" t="s">
        <v>678</v>
      </c>
      <c s="37">
        <v>25.857</v>
      </c>
      <c s="36">
        <v>0.1604</v>
      </c>
      <c s="36">
        <f>ROUND(G92*H92,6)</f>
      </c>
      <c r="L92" s="38">
        <v>0</v>
      </c>
      <c s="32">
        <f>ROUND(ROUND(L92,2)*ROUND(G92,3),2)</f>
      </c>
      <c s="36" t="s">
        <v>2117</v>
      </c>
      <c>
        <f>(M92*21)/100</f>
      </c>
      <c t="s">
        <v>27</v>
      </c>
    </row>
    <row r="93" spans="1:5" ht="12.75">
      <c r="A93" s="35" t="s">
        <v>55</v>
      </c>
      <c r="E93" s="39" t="s">
        <v>5</v>
      </c>
    </row>
    <row r="94" spans="1:5" ht="12.75">
      <c r="A94" s="35" t="s">
        <v>56</v>
      </c>
      <c r="E94" s="40" t="s">
        <v>2176</v>
      </c>
    </row>
    <row r="95" spans="1:5" ht="12.75">
      <c r="A95" t="s">
        <v>57</v>
      </c>
      <c r="E95" s="39" t="s">
        <v>207</v>
      </c>
    </row>
    <row r="96" spans="1:13" ht="12.75">
      <c r="A96" t="s">
        <v>46</v>
      </c>
      <c r="C96" s="31" t="s">
        <v>301</v>
      </c>
      <c r="E96" s="33" t="s">
        <v>2177</v>
      </c>
      <c r="J96" s="32">
        <f>0</f>
      </c>
      <c s="32">
        <f>0</f>
      </c>
      <c s="32">
        <f>0+L97+L101+L105+L109+L113</f>
      </c>
      <c s="32">
        <f>0+M97+M101+M105+M109+M113</f>
      </c>
    </row>
    <row r="97" spans="1:16" ht="25.5">
      <c r="A97" t="s">
        <v>48</v>
      </c>
      <c s="34" t="s">
        <v>137</v>
      </c>
      <c s="34" t="s">
        <v>2178</v>
      </c>
      <c s="35" t="s">
        <v>5</v>
      </c>
      <c s="6" t="s">
        <v>2179</v>
      </c>
      <c s="36" t="s">
        <v>204</v>
      </c>
      <c s="37">
        <v>2.054</v>
      </c>
      <c s="36">
        <v>0</v>
      </c>
      <c s="36">
        <f>ROUND(G97*H97,6)</f>
      </c>
      <c r="L97" s="38">
        <v>0</v>
      </c>
      <c s="32">
        <f>ROUND(ROUND(L97,2)*ROUND(G97,3),2)</f>
      </c>
      <c s="36" t="s">
        <v>2117</v>
      </c>
      <c>
        <f>(M97*21)/100</f>
      </c>
      <c t="s">
        <v>27</v>
      </c>
    </row>
    <row r="98" spans="1:5" ht="12.75">
      <c r="A98" s="35" t="s">
        <v>55</v>
      </c>
      <c r="E98" s="39" t="s">
        <v>5</v>
      </c>
    </row>
    <row r="99" spans="1:5" ht="12.75">
      <c r="A99" s="35" t="s">
        <v>56</v>
      </c>
      <c r="E99" s="40" t="s">
        <v>2180</v>
      </c>
    </row>
    <row r="100" spans="1:5" ht="12.75">
      <c r="A100" t="s">
        <v>57</v>
      </c>
      <c r="E100" s="39" t="s">
        <v>207</v>
      </c>
    </row>
    <row r="101" spans="1:16" ht="25.5">
      <c r="A101" t="s">
        <v>48</v>
      </c>
      <c s="34" t="s">
        <v>141</v>
      </c>
      <c s="34" t="s">
        <v>2181</v>
      </c>
      <c s="35" t="s">
        <v>5</v>
      </c>
      <c s="6" t="s">
        <v>2179</v>
      </c>
      <c s="36" t="s">
        <v>678</v>
      </c>
      <c s="37">
        <v>6.708</v>
      </c>
      <c s="36">
        <v>0</v>
      </c>
      <c s="36">
        <f>ROUND(G101*H101,6)</f>
      </c>
      <c r="L101" s="38">
        <v>0</v>
      </c>
      <c s="32">
        <f>ROUND(ROUND(L101,2)*ROUND(G101,3),2)</f>
      </c>
      <c s="36" t="s">
        <v>2117</v>
      </c>
      <c>
        <f>(M101*21)/100</f>
      </c>
      <c t="s">
        <v>27</v>
      </c>
    </row>
    <row r="102" spans="1:5" ht="12.75">
      <c r="A102" s="35" t="s">
        <v>55</v>
      </c>
      <c r="E102" s="39" t="s">
        <v>5</v>
      </c>
    </row>
    <row r="103" spans="1:5" ht="12.75">
      <c r="A103" s="35" t="s">
        <v>56</v>
      </c>
      <c r="E103" s="40" t="s">
        <v>2182</v>
      </c>
    </row>
    <row r="104" spans="1:5" ht="12.75">
      <c r="A104" t="s">
        <v>57</v>
      </c>
      <c r="E104" s="39" t="s">
        <v>207</v>
      </c>
    </row>
    <row r="105" spans="1:16" ht="25.5">
      <c r="A105" t="s">
        <v>48</v>
      </c>
      <c s="34" t="s">
        <v>145</v>
      </c>
      <c s="34" t="s">
        <v>2183</v>
      </c>
      <c s="35" t="s">
        <v>5</v>
      </c>
      <c s="6" t="s">
        <v>2184</v>
      </c>
      <c s="36" t="s">
        <v>678</v>
      </c>
      <c s="37">
        <v>45.078</v>
      </c>
      <c s="36">
        <v>0</v>
      </c>
      <c s="36">
        <f>ROUND(G105*H105,6)</f>
      </c>
      <c r="L105" s="38">
        <v>0</v>
      </c>
      <c s="32">
        <f>ROUND(ROUND(L105,2)*ROUND(G105,3),2)</f>
      </c>
      <c s="36" t="s">
        <v>2117</v>
      </c>
      <c>
        <f>(M105*21)/100</f>
      </c>
      <c t="s">
        <v>27</v>
      </c>
    </row>
    <row r="106" spans="1:5" ht="12.75">
      <c r="A106" s="35" t="s">
        <v>55</v>
      </c>
      <c r="E106" s="39" t="s">
        <v>5</v>
      </c>
    </row>
    <row r="107" spans="1:5" ht="12.75">
      <c r="A107" s="35" t="s">
        <v>56</v>
      </c>
      <c r="E107" s="40" t="s">
        <v>2185</v>
      </c>
    </row>
    <row r="108" spans="1:5" ht="12.75">
      <c r="A108" t="s">
        <v>57</v>
      </c>
      <c r="E108" s="39" t="s">
        <v>207</v>
      </c>
    </row>
    <row r="109" spans="1:16" ht="25.5">
      <c r="A109" t="s">
        <v>48</v>
      </c>
      <c s="34" t="s">
        <v>149</v>
      </c>
      <c s="34" t="s">
        <v>2186</v>
      </c>
      <c s="35" t="s">
        <v>5</v>
      </c>
      <c s="6" t="s">
        <v>2184</v>
      </c>
      <c s="36" t="s">
        <v>678</v>
      </c>
      <c s="37">
        <v>45.078</v>
      </c>
      <c s="36">
        <v>0</v>
      </c>
      <c s="36">
        <f>ROUND(G109*H109,6)</f>
      </c>
      <c r="L109" s="38">
        <v>0</v>
      </c>
      <c s="32">
        <f>ROUND(ROUND(L109,2)*ROUND(G109,3),2)</f>
      </c>
      <c s="36" t="s">
        <v>2117</v>
      </c>
      <c>
        <f>(M109*21)/100</f>
      </c>
      <c t="s">
        <v>27</v>
      </c>
    </row>
    <row r="110" spans="1:5" ht="12.75">
      <c r="A110" s="35" t="s">
        <v>55</v>
      </c>
      <c r="E110" s="39" t="s">
        <v>5</v>
      </c>
    </row>
    <row r="111" spans="1:5" ht="12.75">
      <c r="A111" s="35" t="s">
        <v>56</v>
      </c>
      <c r="E111" s="40" t="s">
        <v>207</v>
      </c>
    </row>
    <row r="112" spans="1:5" ht="12.75">
      <c r="A112" t="s">
        <v>57</v>
      </c>
      <c r="E112" s="39" t="s">
        <v>5</v>
      </c>
    </row>
    <row r="113" spans="1:16" ht="25.5">
      <c r="A113" t="s">
        <v>48</v>
      </c>
      <c s="34" t="s">
        <v>259</v>
      </c>
      <c s="34" t="s">
        <v>2187</v>
      </c>
      <c s="35" t="s">
        <v>5</v>
      </c>
      <c s="6" t="s">
        <v>2188</v>
      </c>
      <c s="36" t="s">
        <v>53</v>
      </c>
      <c s="37">
        <v>0.876</v>
      </c>
      <c s="36">
        <v>0</v>
      </c>
      <c s="36">
        <f>ROUND(G113*H113,6)</f>
      </c>
      <c r="L113" s="38">
        <v>0</v>
      </c>
      <c s="32">
        <f>ROUND(ROUND(L113,2)*ROUND(G113,3),2)</f>
      </c>
      <c s="36" t="s">
        <v>2117</v>
      </c>
      <c>
        <f>(M113*21)/100</f>
      </c>
      <c t="s">
        <v>27</v>
      </c>
    </row>
    <row r="114" spans="1:5" ht="12.75">
      <c r="A114" s="35" t="s">
        <v>55</v>
      </c>
      <c r="E114" s="39" t="s">
        <v>5</v>
      </c>
    </row>
    <row r="115" spans="1:5" ht="12.75">
      <c r="A115" s="35" t="s">
        <v>56</v>
      </c>
      <c r="E115" s="40" t="s">
        <v>2189</v>
      </c>
    </row>
    <row r="116" spans="1:5" ht="12.75">
      <c r="A116" t="s">
        <v>57</v>
      </c>
      <c r="E116" s="39" t="s">
        <v>207</v>
      </c>
    </row>
    <row r="117" spans="1:13" ht="12.75">
      <c r="A117" t="s">
        <v>46</v>
      </c>
      <c r="C117" s="31" t="s">
        <v>65</v>
      </c>
      <c r="E117" s="33" t="s">
        <v>1109</v>
      </c>
      <c r="J117" s="32">
        <f>0</f>
      </c>
      <c s="32">
        <f>0</f>
      </c>
      <c s="32">
        <f>0+L118+L122+L126</f>
      </c>
      <c s="32">
        <f>0+M118+M122+M126</f>
      </c>
    </row>
    <row r="118" spans="1:16" ht="25.5">
      <c r="A118" t="s">
        <v>48</v>
      </c>
      <c s="34" t="s">
        <v>262</v>
      </c>
      <c s="34" t="s">
        <v>2190</v>
      </c>
      <c s="35" t="s">
        <v>5</v>
      </c>
      <c s="6" t="s">
        <v>2191</v>
      </c>
      <c s="36" t="s">
        <v>53</v>
      </c>
      <c s="37">
        <v>0.087</v>
      </c>
      <c s="36">
        <v>0</v>
      </c>
      <c s="36">
        <f>ROUND(G118*H118,6)</f>
      </c>
      <c r="L118" s="38">
        <v>0</v>
      </c>
      <c s="32">
        <f>ROUND(ROUND(L118,2)*ROUND(G118,3),2)</f>
      </c>
      <c s="36" t="s">
        <v>2117</v>
      </c>
      <c>
        <f>(M118*21)/100</f>
      </c>
      <c t="s">
        <v>27</v>
      </c>
    </row>
    <row r="119" spans="1:5" ht="12.75">
      <c r="A119" s="35" t="s">
        <v>55</v>
      </c>
      <c r="E119" s="39" t="s">
        <v>5</v>
      </c>
    </row>
    <row r="120" spans="1:5" ht="12.75">
      <c r="A120" s="35" t="s">
        <v>56</v>
      </c>
      <c r="E120" s="40" t="s">
        <v>2192</v>
      </c>
    </row>
    <row r="121" spans="1:5" ht="12.75">
      <c r="A121" t="s">
        <v>57</v>
      </c>
      <c r="E121" s="39" t="s">
        <v>207</v>
      </c>
    </row>
    <row r="122" spans="1:16" ht="12.75">
      <c r="A122" t="s">
        <v>48</v>
      </c>
      <c s="34" t="s">
        <v>266</v>
      </c>
      <c s="34" t="s">
        <v>2193</v>
      </c>
      <c s="35" t="s">
        <v>5</v>
      </c>
      <c s="6" t="s">
        <v>2194</v>
      </c>
      <c s="36" t="s">
        <v>53</v>
      </c>
      <c s="37">
        <v>0.094</v>
      </c>
      <c s="36">
        <v>0</v>
      </c>
      <c s="36">
        <f>ROUND(G122*H122,6)</f>
      </c>
      <c r="L122" s="38">
        <v>0</v>
      </c>
      <c s="32">
        <f>ROUND(ROUND(L122,2)*ROUND(G122,3),2)</f>
      </c>
      <c s="36" t="s">
        <v>2117</v>
      </c>
      <c>
        <f>(M122*21)/100</f>
      </c>
      <c t="s">
        <v>27</v>
      </c>
    </row>
    <row r="123" spans="1:5" ht="12.75">
      <c r="A123" s="35" t="s">
        <v>55</v>
      </c>
      <c r="E123" s="39" t="s">
        <v>5</v>
      </c>
    </row>
    <row r="124" spans="1:5" ht="12.75">
      <c r="A124" s="35" t="s">
        <v>56</v>
      </c>
      <c r="E124" s="40" t="s">
        <v>2195</v>
      </c>
    </row>
    <row r="125" spans="1:5" ht="12.75">
      <c r="A125" t="s">
        <v>57</v>
      </c>
      <c r="E125" s="39" t="s">
        <v>207</v>
      </c>
    </row>
    <row r="126" spans="1:16" ht="25.5">
      <c r="A126" t="s">
        <v>48</v>
      </c>
      <c s="34" t="s">
        <v>270</v>
      </c>
      <c s="34" t="s">
        <v>2196</v>
      </c>
      <c s="35" t="s">
        <v>5</v>
      </c>
      <c s="6" t="s">
        <v>2197</v>
      </c>
      <c s="36" t="s">
        <v>213</v>
      </c>
      <c s="37">
        <v>2</v>
      </c>
      <c s="36">
        <v>0.059</v>
      </c>
      <c s="36">
        <f>ROUND(G126*H126,6)</f>
      </c>
      <c r="L126" s="38">
        <v>0</v>
      </c>
      <c s="32">
        <f>ROUND(ROUND(L126,2)*ROUND(G126,3),2)</f>
      </c>
      <c s="36" t="s">
        <v>2117</v>
      </c>
      <c>
        <f>(M126*21)/100</f>
      </c>
      <c t="s">
        <v>27</v>
      </c>
    </row>
    <row r="127" spans="1:5" ht="12.75">
      <c r="A127" s="35" t="s">
        <v>55</v>
      </c>
      <c r="E127" s="39" t="s">
        <v>5</v>
      </c>
    </row>
    <row r="128" spans="1:5" ht="12.75">
      <c r="A128" s="35" t="s">
        <v>56</v>
      </c>
      <c r="E128" s="40" t="s">
        <v>5</v>
      </c>
    </row>
    <row r="129" spans="1:5" ht="12.75">
      <c r="A129" t="s">
        <v>57</v>
      </c>
      <c r="E129" s="39" t="s">
        <v>207</v>
      </c>
    </row>
    <row r="130" spans="1:13" ht="12.75">
      <c r="A130" t="s">
        <v>46</v>
      </c>
      <c r="C130" s="31" t="s">
        <v>69</v>
      </c>
      <c r="E130" s="33" t="s">
        <v>2198</v>
      </c>
      <c r="J130" s="32">
        <f>0</f>
      </c>
      <c s="32">
        <f>0</f>
      </c>
      <c s="32">
        <f>0+L131</f>
      </c>
      <c s="32">
        <f>0+M131</f>
      </c>
    </row>
    <row r="131" spans="1:16" ht="12.75">
      <c r="A131" t="s">
        <v>48</v>
      </c>
      <c s="34" t="s">
        <v>275</v>
      </c>
      <c s="34" t="s">
        <v>879</v>
      </c>
      <c s="35" t="s">
        <v>5</v>
      </c>
      <c s="6" t="s">
        <v>2199</v>
      </c>
      <c s="36" t="s">
        <v>678</v>
      </c>
      <c s="37">
        <v>1.11</v>
      </c>
      <c s="36">
        <v>0</v>
      </c>
      <c s="36">
        <f>ROUND(G131*H131,6)</f>
      </c>
      <c r="L131" s="38">
        <v>0</v>
      </c>
      <c s="32">
        <f>ROUND(ROUND(L131,2)*ROUND(G131,3),2)</f>
      </c>
      <c s="36" t="s">
        <v>918</v>
      </c>
      <c>
        <f>(M131*21)/100</f>
      </c>
      <c t="s">
        <v>27</v>
      </c>
    </row>
    <row r="132" spans="1:5" ht="12.75">
      <c r="A132" s="35" t="s">
        <v>55</v>
      </c>
      <c r="E132" s="39" t="s">
        <v>5</v>
      </c>
    </row>
    <row r="133" spans="1:5" ht="12.75">
      <c r="A133" s="35" t="s">
        <v>56</v>
      </c>
      <c r="E133" s="40" t="s">
        <v>2200</v>
      </c>
    </row>
    <row r="134" spans="1:5" ht="255">
      <c r="A134" t="s">
        <v>57</v>
      </c>
      <c r="E134" s="39" t="s">
        <v>2201</v>
      </c>
    </row>
    <row r="135" spans="1:13" ht="12.75">
      <c r="A135" t="s">
        <v>46</v>
      </c>
      <c r="C135" s="31" t="s">
        <v>454</v>
      </c>
      <c r="E135" s="33" t="s">
        <v>2202</v>
      </c>
      <c r="J135" s="32">
        <f>0</f>
      </c>
      <c s="32">
        <f>0</f>
      </c>
      <c s="32">
        <f>0+L136+L140+L144+L148+L152+L156+L160+L164+L168+L172+L176</f>
      </c>
      <c s="32">
        <f>0+M136+M140+M144+M148+M152+M156+M160+M164+M168+M172+M176</f>
      </c>
    </row>
    <row r="136" spans="1:16" ht="25.5">
      <c r="A136" t="s">
        <v>48</v>
      </c>
      <c s="34" t="s">
        <v>279</v>
      </c>
      <c s="34" t="s">
        <v>2203</v>
      </c>
      <c s="35" t="s">
        <v>5</v>
      </c>
      <c s="6" t="s">
        <v>2204</v>
      </c>
      <c s="36" t="s">
        <v>678</v>
      </c>
      <c s="37">
        <v>57.869</v>
      </c>
      <c s="36">
        <v>0.00438</v>
      </c>
      <c s="36">
        <f>ROUND(G136*H136,6)</f>
      </c>
      <c r="L136" s="38">
        <v>0</v>
      </c>
      <c s="32">
        <f>ROUND(ROUND(L136,2)*ROUND(G136,3),2)</f>
      </c>
      <c s="36" t="s">
        <v>2117</v>
      </c>
      <c>
        <f>(M136*21)/100</f>
      </c>
      <c t="s">
        <v>27</v>
      </c>
    </row>
    <row r="137" spans="1:5" ht="12.75">
      <c r="A137" s="35" t="s">
        <v>55</v>
      </c>
      <c r="E137" s="39" t="s">
        <v>5</v>
      </c>
    </row>
    <row r="138" spans="1:5" ht="38.25">
      <c r="A138" s="35" t="s">
        <v>56</v>
      </c>
      <c r="E138" s="40" t="s">
        <v>2205</v>
      </c>
    </row>
    <row r="139" spans="1:5" ht="12.75">
      <c r="A139" t="s">
        <v>57</v>
      </c>
      <c r="E139" s="39" t="s">
        <v>207</v>
      </c>
    </row>
    <row r="140" spans="1:16" ht="12.75">
      <c r="A140" t="s">
        <v>48</v>
      </c>
      <c s="34" t="s">
        <v>282</v>
      </c>
      <c s="34" t="s">
        <v>2206</v>
      </c>
      <c s="35" t="s">
        <v>5</v>
      </c>
      <c s="6" t="s">
        <v>2207</v>
      </c>
      <c s="36" t="s">
        <v>678</v>
      </c>
      <c s="37">
        <v>24.554</v>
      </c>
      <c s="36">
        <v>0</v>
      </c>
      <c s="36">
        <f>ROUND(G140*H140,6)</f>
      </c>
      <c r="L140" s="38">
        <v>0</v>
      </c>
      <c s="32">
        <f>ROUND(ROUND(L140,2)*ROUND(G140,3),2)</f>
      </c>
      <c s="36" t="s">
        <v>2117</v>
      </c>
      <c>
        <f>(M140*21)/100</f>
      </c>
      <c t="s">
        <v>27</v>
      </c>
    </row>
    <row r="141" spans="1:5" ht="12.75">
      <c r="A141" s="35" t="s">
        <v>55</v>
      </c>
      <c r="E141" s="39" t="s">
        <v>5</v>
      </c>
    </row>
    <row r="142" spans="1:5" ht="25.5">
      <c r="A142" s="35" t="s">
        <v>56</v>
      </c>
      <c r="E142" s="40" t="s">
        <v>2208</v>
      </c>
    </row>
    <row r="143" spans="1:5" ht="12.75">
      <c r="A143" t="s">
        <v>57</v>
      </c>
      <c r="E143" s="39" t="s">
        <v>207</v>
      </c>
    </row>
    <row r="144" spans="1:16" ht="12.75">
      <c r="A144" t="s">
        <v>48</v>
      </c>
      <c s="34" t="s">
        <v>285</v>
      </c>
      <c s="34" t="s">
        <v>2209</v>
      </c>
      <c s="35" t="s">
        <v>5</v>
      </c>
      <c s="6" t="s">
        <v>2210</v>
      </c>
      <c s="36" t="s">
        <v>678</v>
      </c>
      <c s="37">
        <v>10.798</v>
      </c>
      <c s="36">
        <v>0.03045</v>
      </c>
      <c s="36">
        <f>ROUND(G144*H144,6)</f>
      </c>
      <c r="L144" s="38">
        <v>0</v>
      </c>
      <c s="32">
        <f>ROUND(ROUND(L144,2)*ROUND(G144,3),2)</f>
      </c>
      <c s="36" t="s">
        <v>2117</v>
      </c>
      <c>
        <f>(M144*21)/100</f>
      </c>
      <c t="s">
        <v>27</v>
      </c>
    </row>
    <row r="145" spans="1:5" ht="12.75">
      <c r="A145" s="35" t="s">
        <v>55</v>
      </c>
      <c r="E145" s="39" t="s">
        <v>5</v>
      </c>
    </row>
    <row r="146" spans="1:5" ht="25.5">
      <c r="A146" s="35" t="s">
        <v>56</v>
      </c>
      <c r="E146" s="40" t="s">
        <v>2211</v>
      </c>
    </row>
    <row r="147" spans="1:5" ht="12.75">
      <c r="A147" t="s">
        <v>57</v>
      </c>
      <c r="E147" s="39" t="s">
        <v>207</v>
      </c>
    </row>
    <row r="148" spans="1:16" ht="25.5">
      <c r="A148" t="s">
        <v>48</v>
      </c>
      <c s="34" t="s">
        <v>288</v>
      </c>
      <c s="34" t="s">
        <v>2212</v>
      </c>
      <c s="35" t="s">
        <v>5</v>
      </c>
      <c s="6" t="s">
        <v>2213</v>
      </c>
      <c s="36" t="s">
        <v>678</v>
      </c>
      <c s="37">
        <v>61.543</v>
      </c>
      <c s="36">
        <v>0.0136</v>
      </c>
      <c s="36">
        <f>ROUND(G148*H148,6)</f>
      </c>
      <c r="L148" s="38">
        <v>0</v>
      </c>
      <c s="32">
        <f>ROUND(ROUND(L148,2)*ROUND(G148,3),2)</f>
      </c>
      <c s="36" t="s">
        <v>2117</v>
      </c>
      <c>
        <f>(M148*21)/100</f>
      </c>
      <c t="s">
        <v>27</v>
      </c>
    </row>
    <row r="149" spans="1:5" ht="12.75">
      <c r="A149" s="35" t="s">
        <v>55</v>
      </c>
      <c r="E149" s="39" t="s">
        <v>5</v>
      </c>
    </row>
    <row r="150" spans="1:5" ht="25.5">
      <c r="A150" s="35" t="s">
        <v>56</v>
      </c>
      <c r="E150" s="40" t="s">
        <v>2214</v>
      </c>
    </row>
    <row r="151" spans="1:5" ht="12.75">
      <c r="A151" t="s">
        <v>57</v>
      </c>
      <c r="E151" s="39" t="s">
        <v>207</v>
      </c>
    </row>
    <row r="152" spans="1:16" ht="25.5">
      <c r="A152" t="s">
        <v>48</v>
      </c>
      <c s="34" t="s">
        <v>292</v>
      </c>
      <c s="34" t="s">
        <v>2215</v>
      </c>
      <c s="35" t="s">
        <v>5</v>
      </c>
      <c s="6" t="s">
        <v>2216</v>
      </c>
      <c s="36" t="s">
        <v>678</v>
      </c>
      <c s="37">
        <v>61.543</v>
      </c>
      <c s="36">
        <v>0.0079</v>
      </c>
      <c s="36">
        <f>ROUND(G152*H152,6)</f>
      </c>
      <c r="L152" s="38">
        <v>0</v>
      </c>
      <c s="32">
        <f>ROUND(ROUND(L152,2)*ROUND(G152,3),2)</f>
      </c>
      <c s="36" t="s">
        <v>2117</v>
      </c>
      <c>
        <f>(M152*21)/100</f>
      </c>
      <c t="s">
        <v>27</v>
      </c>
    </row>
    <row r="153" spans="1:5" ht="12.75">
      <c r="A153" s="35" t="s">
        <v>55</v>
      </c>
      <c r="E153" s="39" t="s">
        <v>5</v>
      </c>
    </row>
    <row r="154" spans="1:5" ht="25.5">
      <c r="A154" s="35" t="s">
        <v>56</v>
      </c>
      <c r="E154" s="40" t="s">
        <v>2217</v>
      </c>
    </row>
    <row r="155" spans="1:5" ht="12.75">
      <c r="A155" t="s">
        <v>57</v>
      </c>
      <c r="E155" s="39" t="s">
        <v>207</v>
      </c>
    </row>
    <row r="156" spans="1:16" ht="25.5">
      <c r="A156" t="s">
        <v>48</v>
      </c>
      <c s="34" t="s">
        <v>295</v>
      </c>
      <c s="34" t="s">
        <v>2218</v>
      </c>
      <c s="35" t="s">
        <v>5</v>
      </c>
      <c s="6" t="s">
        <v>2219</v>
      </c>
      <c s="36" t="s">
        <v>678</v>
      </c>
      <c s="37">
        <v>20.914</v>
      </c>
      <c s="36">
        <v>0.0154</v>
      </c>
      <c s="36">
        <f>ROUND(G156*H156,6)</f>
      </c>
      <c r="L156" s="38">
        <v>0</v>
      </c>
      <c s="32">
        <f>ROUND(ROUND(L156,2)*ROUND(G156,3),2)</f>
      </c>
      <c s="36" t="s">
        <v>2117</v>
      </c>
      <c>
        <f>(M156*21)/100</f>
      </c>
      <c t="s">
        <v>27</v>
      </c>
    </row>
    <row r="157" spans="1:5" ht="12.75">
      <c r="A157" s="35" t="s">
        <v>55</v>
      </c>
      <c r="E157" s="39" t="s">
        <v>5</v>
      </c>
    </row>
    <row r="158" spans="1:5" ht="12.75">
      <c r="A158" s="35" t="s">
        <v>56</v>
      </c>
      <c r="E158" s="40" t="s">
        <v>5</v>
      </c>
    </row>
    <row r="159" spans="1:5" ht="12.75">
      <c r="A159" t="s">
        <v>57</v>
      </c>
      <c r="E159" s="39" t="s">
        <v>207</v>
      </c>
    </row>
    <row r="160" spans="1:16" ht="25.5">
      <c r="A160" t="s">
        <v>48</v>
      </c>
      <c s="34" t="s">
        <v>298</v>
      </c>
      <c s="34" t="s">
        <v>2220</v>
      </c>
      <c s="35" t="s">
        <v>5</v>
      </c>
      <c s="6" t="s">
        <v>2221</v>
      </c>
      <c s="36" t="s">
        <v>678</v>
      </c>
      <c s="37">
        <v>20.914</v>
      </c>
      <c s="36">
        <v>0.0079</v>
      </c>
      <c s="36">
        <f>ROUND(G160*H160,6)</f>
      </c>
      <c r="L160" s="38">
        <v>0</v>
      </c>
      <c s="32">
        <f>ROUND(ROUND(L160,2)*ROUND(G160,3),2)</f>
      </c>
      <c s="36" t="s">
        <v>2117</v>
      </c>
      <c>
        <f>(M160*21)/100</f>
      </c>
      <c t="s">
        <v>27</v>
      </c>
    </row>
    <row r="161" spans="1:5" ht="12.75">
      <c r="A161" s="35" t="s">
        <v>55</v>
      </c>
      <c r="E161" s="39" t="s">
        <v>5</v>
      </c>
    </row>
    <row r="162" spans="1:5" ht="12.75">
      <c r="A162" s="35" t="s">
        <v>56</v>
      </c>
      <c r="E162" s="40" t="s">
        <v>5</v>
      </c>
    </row>
    <row r="163" spans="1:5" ht="12.75">
      <c r="A163" t="s">
        <v>57</v>
      </c>
      <c r="E163" s="39" t="s">
        <v>207</v>
      </c>
    </row>
    <row r="164" spans="1:16" ht="25.5">
      <c r="A164" t="s">
        <v>48</v>
      </c>
      <c s="34" t="s">
        <v>301</v>
      </c>
      <c s="34" t="s">
        <v>2222</v>
      </c>
      <c s="35" t="s">
        <v>5</v>
      </c>
      <c s="6" t="s">
        <v>2223</v>
      </c>
      <c s="36" t="s">
        <v>213</v>
      </c>
      <c s="37">
        <v>12</v>
      </c>
      <c s="36">
        <v>0.0389</v>
      </c>
      <c s="36">
        <f>ROUND(G164*H164,6)</f>
      </c>
      <c r="L164" s="38">
        <v>0</v>
      </c>
      <c s="32">
        <f>ROUND(ROUND(L164,2)*ROUND(G164,3),2)</f>
      </c>
      <c s="36" t="s">
        <v>2117</v>
      </c>
      <c>
        <f>(M164*21)/100</f>
      </c>
      <c t="s">
        <v>27</v>
      </c>
    </row>
    <row r="165" spans="1:5" ht="12.75">
      <c r="A165" s="35" t="s">
        <v>55</v>
      </c>
      <c r="E165" s="39" t="s">
        <v>5</v>
      </c>
    </row>
    <row r="166" spans="1:5" ht="12.75">
      <c r="A166" s="35" t="s">
        <v>56</v>
      </c>
      <c r="E166" s="40" t="s">
        <v>2224</v>
      </c>
    </row>
    <row r="167" spans="1:5" ht="12.75">
      <c r="A167" t="s">
        <v>57</v>
      </c>
      <c r="E167" s="39" t="s">
        <v>207</v>
      </c>
    </row>
    <row r="168" spans="1:16" ht="25.5">
      <c r="A168" t="s">
        <v>48</v>
      </c>
      <c s="34" t="s">
        <v>304</v>
      </c>
      <c s="34" t="s">
        <v>2225</v>
      </c>
      <c s="35" t="s">
        <v>5</v>
      </c>
      <c s="6" t="s">
        <v>2226</v>
      </c>
      <c s="36" t="s">
        <v>678</v>
      </c>
      <c s="37">
        <v>12</v>
      </c>
      <c s="36">
        <v>0.00026</v>
      </c>
      <c s="36">
        <f>ROUND(G168*H168,6)</f>
      </c>
      <c r="L168" s="38">
        <v>0</v>
      </c>
      <c s="32">
        <f>ROUND(ROUND(L168,2)*ROUND(G168,3),2)</f>
      </c>
      <c s="36" t="s">
        <v>2117</v>
      </c>
      <c>
        <f>(M168*21)/100</f>
      </c>
      <c t="s">
        <v>27</v>
      </c>
    </row>
    <row r="169" spans="1:5" ht="12.75">
      <c r="A169" s="35" t="s">
        <v>55</v>
      </c>
      <c r="E169" s="39" t="s">
        <v>5</v>
      </c>
    </row>
    <row r="170" spans="1:5" ht="12.75">
      <c r="A170" s="35" t="s">
        <v>56</v>
      </c>
      <c r="E170" s="40" t="s">
        <v>5</v>
      </c>
    </row>
    <row r="171" spans="1:5" ht="12.75">
      <c r="A171" t="s">
        <v>57</v>
      </c>
      <c r="E171" s="39" t="s">
        <v>207</v>
      </c>
    </row>
    <row r="172" spans="1:16" ht="25.5">
      <c r="A172" t="s">
        <v>48</v>
      </c>
      <c s="34" t="s">
        <v>307</v>
      </c>
      <c s="34" t="s">
        <v>2227</v>
      </c>
      <c s="35" t="s">
        <v>5</v>
      </c>
      <c s="6" t="s">
        <v>2228</v>
      </c>
      <c s="36" t="s">
        <v>213</v>
      </c>
      <c s="37">
        <v>26</v>
      </c>
      <c s="36">
        <v>0.0382</v>
      </c>
      <c s="36">
        <f>ROUND(G172*H172,6)</f>
      </c>
      <c r="L172" s="38">
        <v>0</v>
      </c>
      <c s="32">
        <f>ROUND(ROUND(L172,2)*ROUND(G172,3),2)</f>
      </c>
      <c s="36" t="s">
        <v>2117</v>
      </c>
      <c>
        <f>(M172*21)/100</f>
      </c>
      <c t="s">
        <v>27</v>
      </c>
    </row>
    <row r="173" spans="1:5" ht="12.75">
      <c r="A173" s="35" t="s">
        <v>55</v>
      </c>
      <c r="E173" s="39" t="s">
        <v>5</v>
      </c>
    </row>
    <row r="174" spans="1:5" ht="12.75">
      <c r="A174" s="35" t="s">
        <v>56</v>
      </c>
      <c r="E174" s="40" t="s">
        <v>5</v>
      </c>
    </row>
    <row r="175" spans="1:5" ht="12.75">
      <c r="A175" t="s">
        <v>57</v>
      </c>
      <c r="E175" s="39" t="s">
        <v>207</v>
      </c>
    </row>
    <row r="176" spans="1:16" ht="25.5">
      <c r="A176" t="s">
        <v>48</v>
      </c>
      <c s="34" t="s">
        <v>310</v>
      </c>
      <c s="34" t="s">
        <v>2229</v>
      </c>
      <c s="35" t="s">
        <v>5</v>
      </c>
      <c s="6" t="s">
        <v>2230</v>
      </c>
      <c s="36" t="s">
        <v>678</v>
      </c>
      <c s="37">
        <v>119.255</v>
      </c>
      <c s="36">
        <v>0.00026</v>
      </c>
      <c s="36">
        <f>ROUND(G176*H176,6)</f>
      </c>
      <c r="L176" s="38">
        <v>0</v>
      </c>
      <c s="32">
        <f>ROUND(ROUND(L176,2)*ROUND(G176,3),2)</f>
      </c>
      <c s="36" t="s">
        <v>2117</v>
      </c>
      <c>
        <f>(M176*21)/100</f>
      </c>
      <c t="s">
        <v>27</v>
      </c>
    </row>
    <row r="177" spans="1:5" ht="12.75">
      <c r="A177" s="35" t="s">
        <v>55</v>
      </c>
      <c r="E177" s="39" t="s">
        <v>5</v>
      </c>
    </row>
    <row r="178" spans="1:5" ht="12.75">
      <c r="A178" s="35" t="s">
        <v>56</v>
      </c>
      <c r="E178" s="40" t="s">
        <v>2231</v>
      </c>
    </row>
    <row r="179" spans="1:5" ht="12.75">
      <c r="A179" t="s">
        <v>57</v>
      </c>
      <c r="E179" s="39" t="s">
        <v>207</v>
      </c>
    </row>
    <row r="180" spans="1:13" ht="12.75">
      <c r="A180" t="s">
        <v>46</v>
      </c>
      <c r="C180" s="31" t="s">
        <v>457</v>
      </c>
      <c r="E180" s="33" t="s">
        <v>2232</v>
      </c>
      <c r="J180" s="32">
        <f>0</f>
      </c>
      <c s="32">
        <f>0</f>
      </c>
      <c s="32">
        <f>0+L181+L185+L189+L193+L197</f>
      </c>
      <c s="32">
        <f>0+M181+M185+M189+M193+M197</f>
      </c>
    </row>
    <row r="181" spans="1:16" ht="12.75">
      <c r="A181" t="s">
        <v>48</v>
      </c>
      <c s="34" t="s">
        <v>313</v>
      </c>
      <c s="34" t="s">
        <v>2233</v>
      </c>
      <c s="35" t="s">
        <v>5</v>
      </c>
      <c s="6" t="s">
        <v>2234</v>
      </c>
      <c s="36" t="s">
        <v>218</v>
      </c>
      <c s="37">
        <v>14.4</v>
      </c>
      <c s="36">
        <v>0.0015</v>
      </c>
      <c s="36">
        <f>ROUND(G181*H181,6)</f>
      </c>
      <c r="L181" s="38">
        <v>0</v>
      </c>
      <c s="32">
        <f>ROUND(ROUND(L181,2)*ROUND(G181,3),2)</f>
      </c>
      <c s="36" t="s">
        <v>2117</v>
      </c>
      <c>
        <f>(M181*21)/100</f>
      </c>
      <c t="s">
        <v>27</v>
      </c>
    </row>
    <row r="182" spans="1:5" ht="12.75">
      <c r="A182" s="35" t="s">
        <v>55</v>
      </c>
      <c r="E182" s="39" t="s">
        <v>5</v>
      </c>
    </row>
    <row r="183" spans="1:5" ht="12.75">
      <c r="A183" s="35" t="s">
        <v>56</v>
      </c>
      <c r="E183" s="40" t="s">
        <v>2235</v>
      </c>
    </row>
    <row r="184" spans="1:5" ht="12.75">
      <c r="A184" t="s">
        <v>57</v>
      </c>
      <c r="E184" s="39" t="s">
        <v>207</v>
      </c>
    </row>
    <row r="185" spans="1:16" ht="25.5">
      <c r="A185" t="s">
        <v>48</v>
      </c>
      <c s="34" t="s">
        <v>316</v>
      </c>
      <c s="34" t="s">
        <v>2236</v>
      </c>
      <c s="35" t="s">
        <v>5</v>
      </c>
      <c s="6" t="s">
        <v>2237</v>
      </c>
      <c s="36" t="s">
        <v>678</v>
      </c>
      <c s="37">
        <v>7.097</v>
      </c>
      <c s="36">
        <v>0.00438</v>
      </c>
      <c s="36">
        <f>ROUND(G185*H185,6)</f>
      </c>
      <c r="L185" s="38">
        <v>0</v>
      </c>
      <c s="32">
        <f>ROUND(ROUND(L185,2)*ROUND(G185,3),2)</f>
      </c>
      <c s="36" t="s">
        <v>2117</v>
      </c>
      <c>
        <f>(M185*21)/100</f>
      </c>
      <c t="s">
        <v>27</v>
      </c>
    </row>
    <row r="186" spans="1:5" ht="12.75">
      <c r="A186" s="35" t="s">
        <v>55</v>
      </c>
      <c r="E186" s="39" t="s">
        <v>5</v>
      </c>
    </row>
    <row r="187" spans="1:5" ht="25.5">
      <c r="A187" s="35" t="s">
        <v>56</v>
      </c>
      <c r="E187" s="40" t="s">
        <v>2238</v>
      </c>
    </row>
    <row r="188" spans="1:5" ht="12.75">
      <c r="A188" t="s">
        <v>57</v>
      </c>
      <c r="E188" s="39" t="s">
        <v>207</v>
      </c>
    </row>
    <row r="189" spans="1:16" ht="25.5">
      <c r="A189" t="s">
        <v>48</v>
      </c>
      <c s="34" t="s">
        <v>319</v>
      </c>
      <c s="34" t="s">
        <v>2239</v>
      </c>
      <c s="35" t="s">
        <v>5</v>
      </c>
      <c s="6" t="s">
        <v>2240</v>
      </c>
      <c s="36" t="s">
        <v>213</v>
      </c>
      <c s="37">
        <v>7.097</v>
      </c>
      <c s="36">
        <v>0.00421</v>
      </c>
      <c s="36">
        <f>ROUND(G189*H189,6)</f>
      </c>
      <c r="L189" s="38">
        <v>0</v>
      </c>
      <c s="32">
        <f>ROUND(ROUND(L189,2)*ROUND(G189,3),2)</f>
      </c>
      <c s="36" t="s">
        <v>2117</v>
      </c>
      <c>
        <f>(M189*21)/100</f>
      </c>
      <c t="s">
        <v>27</v>
      </c>
    </row>
    <row r="190" spans="1:5" ht="12.75">
      <c r="A190" s="35" t="s">
        <v>55</v>
      </c>
      <c r="E190" s="39" t="s">
        <v>5</v>
      </c>
    </row>
    <row r="191" spans="1:5" ht="12.75">
      <c r="A191" s="35" t="s">
        <v>56</v>
      </c>
      <c r="E191" s="40" t="s">
        <v>5</v>
      </c>
    </row>
    <row r="192" spans="1:5" ht="12.75">
      <c r="A192" t="s">
        <v>57</v>
      </c>
      <c r="E192" s="39" t="s">
        <v>207</v>
      </c>
    </row>
    <row r="193" spans="1:16" ht="25.5">
      <c r="A193" t="s">
        <v>48</v>
      </c>
      <c s="34" t="s">
        <v>323</v>
      </c>
      <c s="34" t="s">
        <v>2241</v>
      </c>
      <c s="35" t="s">
        <v>5</v>
      </c>
      <c s="6" t="s">
        <v>2242</v>
      </c>
      <c s="36" t="s">
        <v>213</v>
      </c>
      <c s="37">
        <v>7.097</v>
      </c>
      <c s="36">
        <v>0.0474</v>
      </c>
      <c s="36">
        <f>ROUND(G193*H193,6)</f>
      </c>
      <c r="L193" s="38">
        <v>0</v>
      </c>
      <c s="32">
        <f>ROUND(ROUND(L193,2)*ROUND(G193,3),2)</f>
      </c>
      <c s="36" t="s">
        <v>2117</v>
      </c>
      <c>
        <f>(M193*21)/100</f>
      </c>
      <c t="s">
        <v>27</v>
      </c>
    </row>
    <row r="194" spans="1:5" ht="12.75">
      <c r="A194" s="35" t="s">
        <v>55</v>
      </c>
      <c r="E194" s="39" t="s">
        <v>5</v>
      </c>
    </row>
    <row r="195" spans="1:5" ht="12.75">
      <c r="A195" s="35" t="s">
        <v>56</v>
      </c>
      <c r="E195" s="40" t="s">
        <v>5</v>
      </c>
    </row>
    <row r="196" spans="1:5" ht="12.75">
      <c r="A196" t="s">
        <v>57</v>
      </c>
      <c r="E196" s="39" t="s">
        <v>207</v>
      </c>
    </row>
    <row r="197" spans="1:16" ht="25.5">
      <c r="A197" t="s">
        <v>48</v>
      </c>
      <c s="34" t="s">
        <v>326</v>
      </c>
      <c s="34" t="s">
        <v>2243</v>
      </c>
      <c s="35" t="s">
        <v>5</v>
      </c>
      <c s="6" t="s">
        <v>2244</v>
      </c>
      <c s="36" t="s">
        <v>678</v>
      </c>
      <c s="37">
        <v>7.097</v>
      </c>
      <c s="36">
        <v>0.00026</v>
      </c>
      <c s="36">
        <f>ROUND(G197*H197,6)</f>
      </c>
      <c r="L197" s="38">
        <v>0</v>
      </c>
      <c s="32">
        <f>ROUND(ROUND(L197,2)*ROUND(G197,3),2)</f>
      </c>
      <c s="36" t="s">
        <v>2117</v>
      </c>
      <c>
        <f>(M197*21)/100</f>
      </c>
      <c t="s">
        <v>27</v>
      </c>
    </row>
    <row r="198" spans="1:5" ht="12.75">
      <c r="A198" s="35" t="s">
        <v>55</v>
      </c>
      <c r="E198" s="39" t="s">
        <v>5</v>
      </c>
    </row>
    <row r="199" spans="1:5" ht="12.75">
      <c r="A199" s="35" t="s">
        <v>56</v>
      </c>
      <c r="E199" s="40" t="s">
        <v>5</v>
      </c>
    </row>
    <row r="200" spans="1:5" ht="12.75">
      <c r="A200" t="s">
        <v>57</v>
      </c>
      <c r="E200" s="39" t="s">
        <v>207</v>
      </c>
    </row>
    <row r="201" spans="1:13" ht="12.75">
      <c r="A201" t="s">
        <v>46</v>
      </c>
      <c r="C201" s="31" t="s">
        <v>460</v>
      </c>
      <c r="E201" s="33" t="s">
        <v>2245</v>
      </c>
      <c r="J201" s="32">
        <f>0</f>
      </c>
      <c s="32">
        <f>0</f>
      </c>
      <c s="32">
        <f>0+L202</f>
      </c>
      <c s="32">
        <f>0+M202</f>
      </c>
    </row>
    <row r="202" spans="1:16" ht="25.5">
      <c r="A202" t="s">
        <v>48</v>
      </c>
      <c s="34" t="s">
        <v>330</v>
      </c>
      <c s="34" t="s">
        <v>2246</v>
      </c>
      <c s="35" t="s">
        <v>5</v>
      </c>
      <c s="6" t="s">
        <v>2247</v>
      </c>
      <c s="36" t="s">
        <v>204</v>
      </c>
      <c s="37">
        <v>1.224</v>
      </c>
      <c s="36">
        <v>2.45329</v>
      </c>
      <c s="36">
        <f>ROUND(G202*H202,6)</f>
      </c>
      <c r="L202" s="38">
        <v>0</v>
      </c>
      <c s="32">
        <f>ROUND(ROUND(L202,2)*ROUND(G202,3),2)</f>
      </c>
      <c s="36" t="s">
        <v>2117</v>
      </c>
      <c>
        <f>(M202*21)/100</f>
      </c>
      <c t="s">
        <v>27</v>
      </c>
    </row>
    <row r="203" spans="1:5" ht="12.75">
      <c r="A203" s="35" t="s">
        <v>55</v>
      </c>
      <c r="E203" s="39" t="s">
        <v>5</v>
      </c>
    </row>
    <row r="204" spans="1:5" ht="12.75">
      <c r="A204" s="35" t="s">
        <v>56</v>
      </c>
      <c r="E204" s="40" t="s">
        <v>2248</v>
      </c>
    </row>
    <row r="205" spans="1:5" ht="12.75">
      <c r="A205" t="s">
        <v>57</v>
      </c>
      <c r="E205" s="39" t="s">
        <v>207</v>
      </c>
    </row>
    <row r="206" spans="1:13" ht="12.75">
      <c r="A206" t="s">
        <v>46</v>
      </c>
      <c r="C206" s="31" t="s">
        <v>2029</v>
      </c>
      <c r="E206" s="33" t="s">
        <v>2249</v>
      </c>
      <c r="J206" s="32">
        <f>0</f>
      </c>
      <c s="32">
        <f>0</f>
      </c>
      <c s="32">
        <f>0+L207+L211+L215+L219+L223+L227+L231+L235+L239+L243</f>
      </c>
      <c s="32">
        <f>0+M207+M211+M215+M219+M223+M227+M231+M235+M239+M243</f>
      </c>
    </row>
    <row r="207" spans="1:16" ht="25.5">
      <c r="A207" t="s">
        <v>48</v>
      </c>
      <c s="34" t="s">
        <v>573</v>
      </c>
      <c s="34" t="s">
        <v>2250</v>
      </c>
      <c s="35" t="s">
        <v>5</v>
      </c>
      <c s="6" t="s">
        <v>2251</v>
      </c>
      <c s="36" t="s">
        <v>678</v>
      </c>
      <c s="37">
        <v>7.219</v>
      </c>
      <c s="36">
        <v>0</v>
      </c>
      <c s="36">
        <f>ROUND(G207*H207,6)</f>
      </c>
      <c r="L207" s="38">
        <v>0</v>
      </c>
      <c s="32">
        <f>ROUND(ROUND(L207,2)*ROUND(G207,3),2)</f>
      </c>
      <c s="36" t="s">
        <v>2117</v>
      </c>
      <c>
        <f>(M207*21)/100</f>
      </c>
      <c t="s">
        <v>27</v>
      </c>
    </row>
    <row r="208" spans="1:5" ht="12.75">
      <c r="A208" s="35" t="s">
        <v>55</v>
      </c>
      <c r="E208" s="39" t="s">
        <v>5</v>
      </c>
    </row>
    <row r="209" spans="1:5" ht="25.5">
      <c r="A209" s="35" t="s">
        <v>56</v>
      </c>
      <c r="E209" s="40" t="s">
        <v>2252</v>
      </c>
    </row>
    <row r="210" spans="1:5" ht="12.75">
      <c r="A210" t="s">
        <v>57</v>
      </c>
      <c r="E210" s="39" t="s">
        <v>207</v>
      </c>
    </row>
    <row r="211" spans="1:16" ht="12.75">
      <c r="A211" t="s">
        <v>48</v>
      </c>
      <c s="34" t="s">
        <v>576</v>
      </c>
      <c s="34" t="s">
        <v>2253</v>
      </c>
      <c s="35" t="s">
        <v>5</v>
      </c>
      <c s="6" t="s">
        <v>2254</v>
      </c>
      <c s="36" t="s">
        <v>53</v>
      </c>
      <c s="37">
        <v>0.002</v>
      </c>
      <c s="36">
        <v>1</v>
      </c>
      <c s="36">
        <f>ROUND(G211*H211,6)</f>
      </c>
      <c r="L211" s="38">
        <v>0</v>
      </c>
      <c s="32">
        <f>ROUND(ROUND(L211,2)*ROUND(G211,3),2)</f>
      </c>
      <c s="36" t="s">
        <v>2117</v>
      </c>
      <c>
        <f>(M211*21)/100</f>
      </c>
      <c t="s">
        <v>27</v>
      </c>
    </row>
    <row r="212" spans="1:5" ht="12.75">
      <c r="A212" s="35" t="s">
        <v>55</v>
      </c>
      <c r="E212" s="39" t="s">
        <v>5</v>
      </c>
    </row>
    <row r="213" spans="1:5" ht="12.75">
      <c r="A213" s="35" t="s">
        <v>56</v>
      </c>
      <c r="E213" s="40" t="s">
        <v>2255</v>
      </c>
    </row>
    <row r="214" spans="1:5" ht="12.75">
      <c r="A214" t="s">
        <v>57</v>
      </c>
      <c r="E214" s="39" t="s">
        <v>207</v>
      </c>
    </row>
    <row r="215" spans="1:16" ht="25.5">
      <c r="A215" t="s">
        <v>48</v>
      </c>
      <c s="34" t="s">
        <v>580</v>
      </c>
      <c s="34" t="s">
        <v>2256</v>
      </c>
      <c s="35" t="s">
        <v>5</v>
      </c>
      <c s="6" t="s">
        <v>2257</v>
      </c>
      <c s="36" t="s">
        <v>678</v>
      </c>
      <c s="37">
        <v>27.541</v>
      </c>
      <c s="36">
        <v>0</v>
      </c>
      <c s="36">
        <f>ROUND(G215*H215,6)</f>
      </c>
      <c r="L215" s="38">
        <v>0</v>
      </c>
      <c s="32">
        <f>ROUND(ROUND(L215,2)*ROUND(G215,3),2)</f>
      </c>
      <c s="36" t="s">
        <v>2117</v>
      </c>
      <c>
        <f>(M215*21)/100</f>
      </c>
      <c t="s">
        <v>27</v>
      </c>
    </row>
    <row r="216" spans="1:5" ht="12.75">
      <c r="A216" s="35" t="s">
        <v>55</v>
      </c>
      <c r="E216" s="39" t="s">
        <v>5</v>
      </c>
    </row>
    <row r="217" spans="1:5" ht="12.75">
      <c r="A217" s="35" t="s">
        <v>56</v>
      </c>
      <c r="E217" s="40" t="s">
        <v>2258</v>
      </c>
    </row>
    <row r="218" spans="1:5" ht="12.75">
      <c r="A218" t="s">
        <v>57</v>
      </c>
      <c r="E218" s="39" t="s">
        <v>207</v>
      </c>
    </row>
    <row r="219" spans="1:16" ht="12.75">
      <c r="A219" t="s">
        <v>48</v>
      </c>
      <c s="34" t="s">
        <v>583</v>
      </c>
      <c s="34" t="s">
        <v>2253</v>
      </c>
      <c s="35" t="s">
        <v>49</v>
      </c>
      <c s="6" t="s">
        <v>2254</v>
      </c>
      <c s="36" t="s">
        <v>53</v>
      </c>
      <c s="37">
        <v>0.01</v>
      </c>
      <c s="36">
        <v>1</v>
      </c>
      <c s="36">
        <f>ROUND(G219*H219,6)</f>
      </c>
      <c r="L219" s="38">
        <v>0</v>
      </c>
      <c s="32">
        <f>ROUND(ROUND(L219,2)*ROUND(G219,3),2)</f>
      </c>
      <c s="36" t="s">
        <v>2117</v>
      </c>
      <c>
        <f>(M219*21)/100</f>
      </c>
      <c t="s">
        <v>27</v>
      </c>
    </row>
    <row r="220" spans="1:5" ht="12.75">
      <c r="A220" s="35" t="s">
        <v>55</v>
      </c>
      <c r="E220" s="39" t="s">
        <v>5</v>
      </c>
    </row>
    <row r="221" spans="1:5" ht="12.75">
      <c r="A221" s="35" t="s">
        <v>56</v>
      </c>
      <c r="E221" s="40" t="s">
        <v>2259</v>
      </c>
    </row>
    <row r="222" spans="1:5" ht="12.75">
      <c r="A222" t="s">
        <v>57</v>
      </c>
      <c r="E222" s="39" t="s">
        <v>207</v>
      </c>
    </row>
    <row r="223" spans="1:16" ht="12.75">
      <c r="A223" t="s">
        <v>48</v>
      </c>
      <c s="34" t="s">
        <v>586</v>
      </c>
      <c s="34" t="s">
        <v>2260</v>
      </c>
      <c s="35" t="s">
        <v>5</v>
      </c>
      <c s="6" t="s">
        <v>2261</v>
      </c>
      <c s="36" t="s">
        <v>678</v>
      </c>
      <c s="37">
        <v>7.219</v>
      </c>
      <c s="36">
        <v>0.0004</v>
      </c>
      <c s="36">
        <f>ROUND(G223*H223,6)</f>
      </c>
      <c r="L223" s="38">
        <v>0</v>
      </c>
      <c s="32">
        <f>ROUND(ROUND(L223,2)*ROUND(G223,3),2)</f>
      </c>
      <c s="36" t="s">
        <v>2117</v>
      </c>
      <c>
        <f>(M223*21)/100</f>
      </c>
      <c t="s">
        <v>27</v>
      </c>
    </row>
    <row r="224" spans="1:5" ht="12.75">
      <c r="A224" s="35" t="s">
        <v>55</v>
      </c>
      <c r="E224" s="39" t="s">
        <v>5</v>
      </c>
    </row>
    <row r="225" spans="1:5" ht="12.75">
      <c r="A225" s="35" t="s">
        <v>56</v>
      </c>
      <c r="E225" s="40" t="s">
        <v>5</v>
      </c>
    </row>
    <row r="226" spans="1:5" ht="12.75">
      <c r="A226" t="s">
        <v>57</v>
      </c>
      <c r="E226" s="39" t="s">
        <v>207</v>
      </c>
    </row>
    <row r="227" spans="1:16" ht="12.75">
      <c r="A227" t="s">
        <v>48</v>
      </c>
      <c s="34" t="s">
        <v>589</v>
      </c>
      <c s="34" t="s">
        <v>2262</v>
      </c>
      <c s="35" t="s">
        <v>5</v>
      </c>
      <c s="6" t="s">
        <v>2263</v>
      </c>
      <c s="36" t="s">
        <v>678</v>
      </c>
      <c s="37">
        <v>8.302</v>
      </c>
      <c s="36">
        <v>0.0045</v>
      </c>
      <c s="36">
        <f>ROUND(G227*H227,6)</f>
      </c>
      <c r="L227" s="38">
        <v>0</v>
      </c>
      <c s="32">
        <f>ROUND(ROUND(L227,2)*ROUND(G227,3),2)</f>
      </c>
      <c s="36" t="s">
        <v>2117</v>
      </c>
      <c>
        <f>(M227*21)/100</f>
      </c>
      <c t="s">
        <v>27</v>
      </c>
    </row>
    <row r="228" spans="1:5" ht="12.75">
      <c r="A228" s="35" t="s">
        <v>55</v>
      </c>
      <c r="E228" s="39" t="s">
        <v>5</v>
      </c>
    </row>
    <row r="229" spans="1:5" ht="12.75">
      <c r="A229" s="35" t="s">
        <v>56</v>
      </c>
      <c r="E229" s="40" t="s">
        <v>2264</v>
      </c>
    </row>
    <row r="230" spans="1:5" ht="12.75">
      <c r="A230" t="s">
        <v>57</v>
      </c>
      <c r="E230" s="39" t="s">
        <v>207</v>
      </c>
    </row>
    <row r="231" spans="1:16" ht="12.75">
      <c r="A231" t="s">
        <v>48</v>
      </c>
      <c s="34" t="s">
        <v>592</v>
      </c>
      <c s="34" t="s">
        <v>2265</v>
      </c>
      <c s="35" t="s">
        <v>5</v>
      </c>
      <c s="6" t="s">
        <v>2266</v>
      </c>
      <c s="36" t="s">
        <v>678</v>
      </c>
      <c s="37">
        <v>27.541</v>
      </c>
      <c s="36">
        <v>0.0004</v>
      </c>
      <c s="36">
        <f>ROUND(G231*H231,6)</f>
      </c>
      <c r="L231" s="38">
        <v>0</v>
      </c>
      <c s="32">
        <f>ROUND(ROUND(L231,2)*ROUND(G231,3),2)</f>
      </c>
      <c s="36" t="s">
        <v>2117</v>
      </c>
      <c>
        <f>(M231*21)/100</f>
      </c>
      <c t="s">
        <v>27</v>
      </c>
    </row>
    <row r="232" spans="1:5" ht="12.75">
      <c r="A232" s="35" t="s">
        <v>55</v>
      </c>
      <c r="E232" s="39" t="s">
        <v>5</v>
      </c>
    </row>
    <row r="233" spans="1:5" ht="12.75">
      <c r="A233" s="35" t="s">
        <v>56</v>
      </c>
      <c r="E233" s="40" t="s">
        <v>5</v>
      </c>
    </row>
    <row r="234" spans="1:5" ht="12.75">
      <c r="A234" t="s">
        <v>57</v>
      </c>
      <c r="E234" s="39" t="s">
        <v>207</v>
      </c>
    </row>
    <row r="235" spans="1:16" ht="12.75">
      <c r="A235" t="s">
        <v>48</v>
      </c>
      <c s="34" t="s">
        <v>700</v>
      </c>
      <c s="34" t="s">
        <v>2262</v>
      </c>
      <c s="35" t="s">
        <v>49</v>
      </c>
      <c s="6" t="s">
        <v>2263</v>
      </c>
      <c s="36" t="s">
        <v>678</v>
      </c>
      <c s="37">
        <v>33.049</v>
      </c>
      <c s="36">
        <v>0.0045</v>
      </c>
      <c s="36">
        <f>ROUND(G235*H235,6)</f>
      </c>
      <c r="L235" s="38">
        <v>0</v>
      </c>
      <c s="32">
        <f>ROUND(ROUND(L235,2)*ROUND(G235,3),2)</f>
      </c>
      <c s="36" t="s">
        <v>2117</v>
      </c>
      <c>
        <f>(M235*21)/100</f>
      </c>
      <c t="s">
        <v>27</v>
      </c>
    </row>
    <row r="236" spans="1:5" ht="12.75">
      <c r="A236" s="35" t="s">
        <v>55</v>
      </c>
      <c r="E236" s="39" t="s">
        <v>5</v>
      </c>
    </row>
    <row r="237" spans="1:5" ht="12.75">
      <c r="A237" s="35" t="s">
        <v>56</v>
      </c>
      <c r="E237" s="40" t="s">
        <v>2267</v>
      </c>
    </row>
    <row r="238" spans="1:5" ht="12.75">
      <c r="A238" t="s">
        <v>57</v>
      </c>
      <c r="E238" s="39" t="s">
        <v>207</v>
      </c>
    </row>
    <row r="239" spans="1:16" ht="25.5">
      <c r="A239" t="s">
        <v>48</v>
      </c>
      <c s="34" t="s">
        <v>703</v>
      </c>
      <c s="34" t="s">
        <v>2268</v>
      </c>
      <c s="35" t="s">
        <v>5</v>
      </c>
      <c s="6" t="s">
        <v>2269</v>
      </c>
      <c s="36" t="s">
        <v>53</v>
      </c>
      <c s="37">
        <v>0.212</v>
      </c>
      <c s="36">
        <v>0</v>
      </c>
      <c s="36">
        <f>ROUND(G239*H239,6)</f>
      </c>
      <c r="L239" s="38">
        <v>0</v>
      </c>
      <c s="32">
        <f>ROUND(ROUND(L239,2)*ROUND(G239,3),2)</f>
      </c>
      <c s="36" t="s">
        <v>2117</v>
      </c>
      <c>
        <f>(M239*21)/100</f>
      </c>
      <c t="s">
        <v>27</v>
      </c>
    </row>
    <row r="240" spans="1:5" ht="12.75">
      <c r="A240" s="35" t="s">
        <v>55</v>
      </c>
      <c r="E240" s="39" t="s">
        <v>5</v>
      </c>
    </row>
    <row r="241" spans="1:5" ht="12.75">
      <c r="A241" s="35" t="s">
        <v>56</v>
      </c>
      <c r="E241" s="40" t="s">
        <v>5</v>
      </c>
    </row>
    <row r="242" spans="1:5" ht="12.75">
      <c r="A242" t="s">
        <v>57</v>
      </c>
      <c r="E242" s="39" t="s">
        <v>207</v>
      </c>
    </row>
    <row r="243" spans="1:16" ht="25.5">
      <c r="A243" t="s">
        <v>48</v>
      </c>
      <c s="34" t="s">
        <v>595</v>
      </c>
      <c s="34" t="s">
        <v>2270</v>
      </c>
      <c s="35" t="s">
        <v>5</v>
      </c>
      <c s="6" t="s">
        <v>2271</v>
      </c>
      <c s="36" t="s">
        <v>53</v>
      </c>
      <c s="37">
        <v>0.212</v>
      </c>
      <c s="36">
        <v>0</v>
      </c>
      <c s="36">
        <f>ROUND(G243*H243,6)</f>
      </c>
      <c r="L243" s="38">
        <v>0</v>
      </c>
      <c s="32">
        <f>ROUND(ROUND(L243,2)*ROUND(G243,3),2)</f>
      </c>
      <c s="36" t="s">
        <v>2117</v>
      </c>
      <c>
        <f>(M243*21)/100</f>
      </c>
      <c t="s">
        <v>27</v>
      </c>
    </row>
    <row r="244" spans="1:5" ht="12.75">
      <c r="A244" s="35" t="s">
        <v>55</v>
      </c>
      <c r="E244" s="39" t="s">
        <v>5</v>
      </c>
    </row>
    <row r="245" spans="1:5" ht="12.75">
      <c r="A245" s="35" t="s">
        <v>56</v>
      </c>
      <c r="E245" s="40" t="s">
        <v>5</v>
      </c>
    </row>
    <row r="246" spans="1:5" ht="12.75">
      <c r="A246" t="s">
        <v>57</v>
      </c>
      <c r="E246" s="39" t="s">
        <v>207</v>
      </c>
    </row>
    <row r="247" spans="1:13" ht="12.75">
      <c r="A247" t="s">
        <v>46</v>
      </c>
      <c r="C247" s="31" t="s">
        <v>567</v>
      </c>
      <c r="E247" s="33" t="s">
        <v>2272</v>
      </c>
      <c r="J247" s="32">
        <f>0</f>
      </c>
      <c s="32">
        <f>0</f>
      </c>
      <c s="32">
        <f>0+L248</f>
      </c>
      <c s="32">
        <f>0+M248</f>
      </c>
    </row>
    <row r="248" spans="1:16" ht="12.75">
      <c r="A248" t="s">
        <v>48</v>
      </c>
      <c s="34" t="s">
        <v>613</v>
      </c>
      <c s="34" t="s">
        <v>871</v>
      </c>
      <c s="35" t="s">
        <v>5</v>
      </c>
      <c s="6" t="s">
        <v>2273</v>
      </c>
      <c s="36" t="s">
        <v>161</v>
      </c>
      <c s="37">
        <v>1</v>
      </c>
      <c s="36">
        <v>0</v>
      </c>
      <c s="36">
        <f>ROUND(G248*H248,6)</f>
      </c>
      <c r="L248" s="38">
        <v>0</v>
      </c>
      <c s="32">
        <f>ROUND(ROUND(L248,2)*ROUND(G248,3),2)</f>
      </c>
      <c s="36" t="s">
        <v>918</v>
      </c>
      <c>
        <f>(M248*21)/100</f>
      </c>
      <c t="s">
        <v>27</v>
      </c>
    </row>
    <row r="249" spans="1:5" ht="12.75">
      <c r="A249" s="35" t="s">
        <v>55</v>
      </c>
      <c r="E249" s="39" t="s">
        <v>5</v>
      </c>
    </row>
    <row r="250" spans="1:5" ht="12.75">
      <c r="A250" s="35" t="s">
        <v>56</v>
      </c>
      <c r="E250" s="40" t="s">
        <v>2274</v>
      </c>
    </row>
    <row r="251" spans="1:5" ht="38.25">
      <c r="A251" t="s">
        <v>57</v>
      </c>
      <c r="E251" s="39" t="s">
        <v>2275</v>
      </c>
    </row>
    <row r="252" spans="1:13" ht="12.75">
      <c r="A252" t="s">
        <v>46</v>
      </c>
      <c r="C252" s="31" t="s">
        <v>570</v>
      </c>
      <c r="E252" s="33" t="s">
        <v>2276</v>
      </c>
      <c r="J252" s="32">
        <f>0</f>
      </c>
      <c s="32">
        <f>0</f>
      </c>
      <c s="32">
        <f>0+L253</f>
      </c>
      <c s="32">
        <f>0+M253</f>
      </c>
    </row>
    <row r="253" spans="1:16" ht="12.75">
      <c r="A253" t="s">
        <v>48</v>
      </c>
      <c s="34" t="s">
        <v>616</v>
      </c>
      <c s="34" t="s">
        <v>874</v>
      </c>
      <c s="35" t="s">
        <v>5</v>
      </c>
      <c s="6" t="s">
        <v>2277</v>
      </c>
      <c s="36" t="s">
        <v>161</v>
      </c>
      <c s="37">
        <v>1</v>
      </c>
      <c s="36">
        <v>0</v>
      </c>
      <c s="36">
        <f>ROUND(G253*H253,6)</f>
      </c>
      <c r="L253" s="38">
        <v>0</v>
      </c>
      <c s="32">
        <f>ROUND(ROUND(L253,2)*ROUND(G253,3),2)</f>
      </c>
      <c s="36" t="s">
        <v>918</v>
      </c>
      <c>
        <f>(M253*21)/100</f>
      </c>
      <c t="s">
        <v>27</v>
      </c>
    </row>
    <row r="254" spans="1:5" ht="12.75">
      <c r="A254" s="35" t="s">
        <v>55</v>
      </c>
      <c r="E254" s="39" t="s">
        <v>5</v>
      </c>
    </row>
    <row r="255" spans="1:5" ht="12.75">
      <c r="A255" s="35" t="s">
        <v>56</v>
      </c>
      <c r="E255" s="40" t="s">
        <v>2274</v>
      </c>
    </row>
    <row r="256" spans="1:5" ht="38.25">
      <c r="A256" t="s">
        <v>57</v>
      </c>
      <c r="E256" s="39" t="s">
        <v>2275</v>
      </c>
    </row>
    <row r="257" spans="1:13" ht="12.75">
      <c r="A257" t="s">
        <v>46</v>
      </c>
      <c r="C257" s="31" t="s">
        <v>573</v>
      </c>
      <c r="E257" s="33" t="s">
        <v>2278</v>
      </c>
      <c r="J257" s="32">
        <f>0</f>
      </c>
      <c s="32">
        <f>0</f>
      </c>
      <c s="32">
        <f>0+L258+L262+L266+L270+L274+L278+L282+L286+L290+L294+L298+L302+L306+L310+L314+L318+L322+L326+L330+L334+L338+L342+L346+L350+L354+L358</f>
      </c>
      <c s="32">
        <f>0+M258+M262+M266+M270+M274+M278+M282+M286+M290+M294+M298+M302+M306+M310+M314+M318+M322+M326+M330+M334+M338+M342+M346+M350+M354+M358</f>
      </c>
    </row>
    <row r="258" spans="1:16" ht="12.75">
      <c r="A258" t="s">
        <v>48</v>
      </c>
      <c s="34" t="s">
        <v>829</v>
      </c>
      <c s="34" t="s">
        <v>2279</v>
      </c>
      <c s="35" t="s">
        <v>5</v>
      </c>
      <c s="6" t="s">
        <v>2280</v>
      </c>
      <c s="36" t="s">
        <v>213</v>
      </c>
      <c s="37">
        <v>2</v>
      </c>
      <c s="36">
        <v>0</v>
      </c>
      <c s="36">
        <f>ROUND(G258*H258,6)</f>
      </c>
      <c r="L258" s="38">
        <v>0</v>
      </c>
      <c s="32">
        <f>ROUND(ROUND(L258,2)*ROUND(G258,3),2)</f>
      </c>
      <c s="36" t="s">
        <v>205</v>
      </c>
      <c>
        <f>(M258*21)/100</f>
      </c>
      <c t="s">
        <v>27</v>
      </c>
    </row>
    <row r="259" spans="1:5" ht="12.75">
      <c r="A259" s="35" t="s">
        <v>55</v>
      </c>
      <c r="E259" s="39" t="s">
        <v>2281</v>
      </c>
    </row>
    <row r="260" spans="1:5" ht="12.75">
      <c r="A260" s="35" t="s">
        <v>56</v>
      </c>
      <c r="E260" s="40" t="s">
        <v>5</v>
      </c>
    </row>
    <row r="261" spans="1:5" ht="12.75">
      <c r="A261" t="s">
        <v>57</v>
      </c>
      <c r="E261" s="39" t="s">
        <v>418</v>
      </c>
    </row>
    <row r="262" spans="1:16" ht="12.75">
      <c r="A262" t="s">
        <v>48</v>
      </c>
      <c s="34" t="s">
        <v>832</v>
      </c>
      <c s="34" t="s">
        <v>2282</v>
      </c>
      <c s="35" t="s">
        <v>5</v>
      </c>
      <c s="6" t="s">
        <v>2283</v>
      </c>
      <c s="36" t="s">
        <v>213</v>
      </c>
      <c s="37">
        <v>1</v>
      </c>
      <c s="36">
        <v>0</v>
      </c>
      <c s="36">
        <f>ROUND(G262*H262,6)</f>
      </c>
      <c r="L262" s="38">
        <v>0</v>
      </c>
      <c s="32">
        <f>ROUND(ROUND(L262,2)*ROUND(G262,3),2)</f>
      </c>
      <c s="36" t="s">
        <v>918</v>
      </c>
      <c>
        <f>(M262*21)/100</f>
      </c>
      <c t="s">
        <v>27</v>
      </c>
    </row>
    <row r="263" spans="1:5" ht="12.75">
      <c r="A263" s="35" t="s">
        <v>55</v>
      </c>
      <c r="E263" s="39" t="s">
        <v>2284</v>
      </c>
    </row>
    <row r="264" spans="1:5" ht="12.75">
      <c r="A264" s="35" t="s">
        <v>56</v>
      </c>
      <c r="E264" s="40" t="s">
        <v>5</v>
      </c>
    </row>
    <row r="265" spans="1:5" ht="89.25">
      <c r="A265" t="s">
        <v>57</v>
      </c>
      <c r="E265" s="39" t="s">
        <v>2285</v>
      </c>
    </row>
    <row r="266" spans="1:16" ht="38.25">
      <c r="A266" t="s">
        <v>48</v>
      </c>
      <c s="34" t="s">
        <v>835</v>
      </c>
      <c s="34" t="s">
        <v>2286</v>
      </c>
      <c s="35" t="s">
        <v>5</v>
      </c>
      <c s="6" t="s">
        <v>2287</v>
      </c>
      <c s="36" t="s">
        <v>213</v>
      </c>
      <c s="37">
        <v>1</v>
      </c>
      <c s="36">
        <v>0</v>
      </c>
      <c s="36">
        <f>ROUND(G266*H266,6)</f>
      </c>
      <c r="L266" s="38">
        <v>0</v>
      </c>
      <c s="32">
        <f>ROUND(ROUND(L266,2)*ROUND(G266,3),2)</f>
      </c>
      <c s="36" t="s">
        <v>205</v>
      </c>
      <c>
        <f>(M266*21)/100</f>
      </c>
      <c t="s">
        <v>27</v>
      </c>
    </row>
    <row r="267" spans="1:5" ht="12.75">
      <c r="A267" s="35" t="s">
        <v>55</v>
      </c>
      <c r="E267" s="39" t="s">
        <v>2288</v>
      </c>
    </row>
    <row r="268" spans="1:5" ht="12.75">
      <c r="A268" s="35" t="s">
        <v>56</v>
      </c>
      <c r="E268" s="40" t="s">
        <v>5</v>
      </c>
    </row>
    <row r="269" spans="1:5" ht="12.75">
      <c r="A269" t="s">
        <v>57</v>
      </c>
      <c r="E269" s="39" t="s">
        <v>418</v>
      </c>
    </row>
    <row r="270" spans="1:16" ht="12.75">
      <c r="A270" t="s">
        <v>48</v>
      </c>
      <c s="34" t="s">
        <v>838</v>
      </c>
      <c s="34" t="s">
        <v>2289</v>
      </c>
      <c s="35" t="s">
        <v>5</v>
      </c>
      <c s="6" t="s">
        <v>2290</v>
      </c>
      <c s="36" t="s">
        <v>213</v>
      </c>
      <c s="37">
        <v>3</v>
      </c>
      <c s="36">
        <v>0</v>
      </c>
      <c s="36">
        <f>ROUND(G270*H270,6)</f>
      </c>
      <c r="L270" s="38">
        <v>0</v>
      </c>
      <c s="32">
        <f>ROUND(ROUND(L270,2)*ROUND(G270,3),2)</f>
      </c>
      <c s="36" t="s">
        <v>205</v>
      </c>
      <c>
        <f>(M270*21)/100</f>
      </c>
      <c t="s">
        <v>27</v>
      </c>
    </row>
    <row r="271" spans="1:5" ht="12.75">
      <c r="A271" s="35" t="s">
        <v>55</v>
      </c>
      <c r="E271" s="39" t="s">
        <v>5</v>
      </c>
    </row>
    <row r="272" spans="1:5" ht="12.75">
      <c r="A272" s="35" t="s">
        <v>56</v>
      </c>
      <c r="E272" s="40" t="s">
        <v>5</v>
      </c>
    </row>
    <row r="273" spans="1:5" ht="12.75">
      <c r="A273" t="s">
        <v>57</v>
      </c>
      <c r="E273" s="39" t="s">
        <v>418</v>
      </c>
    </row>
    <row r="274" spans="1:16" ht="25.5">
      <c r="A274" t="s">
        <v>48</v>
      </c>
      <c s="34" t="s">
        <v>841</v>
      </c>
      <c s="34" t="s">
        <v>2291</v>
      </c>
      <c s="35" t="s">
        <v>5</v>
      </c>
      <c s="6" t="s">
        <v>2292</v>
      </c>
      <c s="36" t="s">
        <v>213</v>
      </c>
      <c s="37">
        <v>2</v>
      </c>
      <c s="36">
        <v>0</v>
      </c>
      <c s="36">
        <f>ROUND(G274*H274,6)</f>
      </c>
      <c r="L274" s="38">
        <v>0</v>
      </c>
      <c s="32">
        <f>ROUND(ROUND(L274,2)*ROUND(G274,3),2)</f>
      </c>
      <c s="36" t="s">
        <v>205</v>
      </c>
      <c>
        <f>(M274*21)/100</f>
      </c>
      <c t="s">
        <v>27</v>
      </c>
    </row>
    <row r="275" spans="1:5" ht="12.75">
      <c r="A275" s="35" t="s">
        <v>55</v>
      </c>
      <c r="E275" s="39" t="s">
        <v>5</v>
      </c>
    </row>
    <row r="276" spans="1:5" ht="12.75">
      <c r="A276" s="35" t="s">
        <v>56</v>
      </c>
      <c r="E276" s="40" t="s">
        <v>5</v>
      </c>
    </row>
    <row r="277" spans="1:5" ht="12.75">
      <c r="A277" t="s">
        <v>57</v>
      </c>
      <c r="E277" s="39" t="s">
        <v>418</v>
      </c>
    </row>
    <row r="278" spans="1:16" ht="12.75">
      <c r="A278" t="s">
        <v>48</v>
      </c>
      <c s="34" t="s">
        <v>844</v>
      </c>
      <c s="34" t="s">
        <v>432</v>
      </c>
      <c s="35" t="s">
        <v>5</v>
      </c>
      <c s="6" t="s">
        <v>433</v>
      </c>
      <c s="36" t="s">
        <v>218</v>
      </c>
      <c s="37">
        <v>178</v>
      </c>
      <c s="36">
        <v>0</v>
      </c>
      <c s="36">
        <f>ROUND(G278*H278,6)</f>
      </c>
      <c r="L278" s="38">
        <v>0</v>
      </c>
      <c s="32">
        <f>ROUND(ROUND(L278,2)*ROUND(G278,3),2)</f>
      </c>
      <c s="36" t="s">
        <v>205</v>
      </c>
      <c>
        <f>(M278*21)/100</f>
      </c>
      <c t="s">
        <v>27</v>
      </c>
    </row>
    <row r="279" spans="1:5" ht="12.75">
      <c r="A279" s="35" t="s">
        <v>55</v>
      </c>
      <c r="E279" s="39" t="s">
        <v>5</v>
      </c>
    </row>
    <row r="280" spans="1:5" ht="12.75">
      <c r="A280" s="35" t="s">
        <v>56</v>
      </c>
      <c r="E280" s="40" t="s">
        <v>2293</v>
      </c>
    </row>
    <row r="281" spans="1:5" ht="12.75">
      <c r="A281" t="s">
        <v>57</v>
      </c>
      <c r="E281" s="39" t="s">
        <v>418</v>
      </c>
    </row>
    <row r="282" spans="1:16" ht="12.75">
      <c r="A282" t="s">
        <v>48</v>
      </c>
      <c s="34" t="s">
        <v>847</v>
      </c>
      <c s="34" t="s">
        <v>2294</v>
      </c>
      <c s="35" t="s">
        <v>5</v>
      </c>
      <c s="6" t="s">
        <v>2295</v>
      </c>
      <c s="36" t="s">
        <v>218</v>
      </c>
      <c s="37">
        <v>220</v>
      </c>
      <c s="36">
        <v>0</v>
      </c>
      <c s="36">
        <f>ROUND(G282*H282,6)</f>
      </c>
      <c r="L282" s="38">
        <v>0</v>
      </c>
      <c s="32">
        <f>ROUND(ROUND(L282,2)*ROUND(G282,3),2)</f>
      </c>
      <c s="36" t="s">
        <v>205</v>
      </c>
      <c>
        <f>(M282*21)/100</f>
      </c>
      <c t="s">
        <v>27</v>
      </c>
    </row>
    <row r="283" spans="1:5" ht="12.75">
      <c r="A283" s="35" t="s">
        <v>55</v>
      </c>
      <c r="E283" s="39" t="s">
        <v>5</v>
      </c>
    </row>
    <row r="284" spans="1:5" ht="12.75">
      <c r="A284" s="35" t="s">
        <v>56</v>
      </c>
      <c r="E284" s="40" t="s">
        <v>2296</v>
      </c>
    </row>
    <row r="285" spans="1:5" ht="12.75">
      <c r="A285" t="s">
        <v>57</v>
      </c>
      <c r="E285" s="39" t="s">
        <v>418</v>
      </c>
    </row>
    <row r="286" spans="1:16" ht="12.75">
      <c r="A286" t="s">
        <v>48</v>
      </c>
      <c s="34" t="s">
        <v>850</v>
      </c>
      <c s="34" t="s">
        <v>2297</v>
      </c>
      <c s="35" t="s">
        <v>5</v>
      </c>
      <c s="6" t="s">
        <v>2298</v>
      </c>
      <c s="36" t="s">
        <v>218</v>
      </c>
      <c s="37">
        <v>10</v>
      </c>
      <c s="36">
        <v>0</v>
      </c>
      <c s="36">
        <f>ROUND(G286*H286,6)</f>
      </c>
      <c r="L286" s="38">
        <v>0</v>
      </c>
      <c s="32">
        <f>ROUND(ROUND(L286,2)*ROUND(G286,3),2)</f>
      </c>
      <c s="36" t="s">
        <v>205</v>
      </c>
      <c>
        <f>(M286*21)/100</f>
      </c>
      <c t="s">
        <v>27</v>
      </c>
    </row>
    <row r="287" spans="1:5" ht="12.75">
      <c r="A287" s="35" t="s">
        <v>55</v>
      </c>
      <c r="E287" s="39" t="s">
        <v>5</v>
      </c>
    </row>
    <row r="288" spans="1:5" ht="12.75">
      <c r="A288" s="35" t="s">
        <v>56</v>
      </c>
      <c r="E288" s="40" t="s">
        <v>2299</v>
      </c>
    </row>
    <row r="289" spans="1:5" ht="12.75">
      <c r="A289" t="s">
        <v>57</v>
      </c>
      <c r="E289" s="39" t="s">
        <v>418</v>
      </c>
    </row>
    <row r="290" spans="1:16" ht="25.5">
      <c r="A290" t="s">
        <v>48</v>
      </c>
      <c s="34" t="s">
        <v>853</v>
      </c>
      <c s="34" t="s">
        <v>2300</v>
      </c>
      <c s="35" t="s">
        <v>5</v>
      </c>
      <c s="6" t="s">
        <v>2301</v>
      </c>
      <c s="36" t="s">
        <v>213</v>
      </c>
      <c s="37">
        <v>1</v>
      </c>
      <c s="36">
        <v>0</v>
      </c>
      <c s="36">
        <f>ROUND(G290*H290,6)</f>
      </c>
      <c r="L290" s="38">
        <v>0</v>
      </c>
      <c s="32">
        <f>ROUND(ROUND(L290,2)*ROUND(G290,3),2)</f>
      </c>
      <c s="36" t="s">
        <v>205</v>
      </c>
      <c>
        <f>(M290*21)/100</f>
      </c>
      <c t="s">
        <v>27</v>
      </c>
    </row>
    <row r="291" spans="1:5" ht="12.75">
      <c r="A291" s="35" t="s">
        <v>55</v>
      </c>
      <c r="E291" s="39" t="s">
        <v>5</v>
      </c>
    </row>
    <row r="292" spans="1:5" ht="12.75">
      <c r="A292" s="35" t="s">
        <v>56</v>
      </c>
      <c r="E292" s="40" t="s">
        <v>2299</v>
      </c>
    </row>
    <row r="293" spans="1:5" ht="12.75">
      <c r="A293" t="s">
        <v>57</v>
      </c>
      <c r="E293" s="39" t="s">
        <v>418</v>
      </c>
    </row>
    <row r="294" spans="1:16" ht="25.5">
      <c r="A294" t="s">
        <v>48</v>
      </c>
      <c s="34" t="s">
        <v>856</v>
      </c>
      <c s="34" t="s">
        <v>495</v>
      </c>
      <c s="35" t="s">
        <v>5</v>
      </c>
      <c s="6" t="s">
        <v>496</v>
      </c>
      <c s="36" t="s">
        <v>213</v>
      </c>
      <c s="37">
        <v>2</v>
      </c>
      <c s="36">
        <v>0</v>
      </c>
      <c s="36">
        <f>ROUND(G294*H294,6)</f>
      </c>
      <c r="L294" s="38">
        <v>0</v>
      </c>
      <c s="32">
        <f>ROUND(ROUND(L294,2)*ROUND(G294,3),2)</f>
      </c>
      <c s="36" t="s">
        <v>205</v>
      </c>
      <c>
        <f>(M294*21)/100</f>
      </c>
      <c t="s">
        <v>27</v>
      </c>
    </row>
    <row r="295" spans="1:5" ht="12.75">
      <c r="A295" s="35" t="s">
        <v>55</v>
      </c>
      <c r="E295" s="39" t="s">
        <v>5</v>
      </c>
    </row>
    <row r="296" spans="1:5" ht="12.75">
      <c r="A296" s="35" t="s">
        <v>56</v>
      </c>
      <c r="E296" s="40" t="s">
        <v>5</v>
      </c>
    </row>
    <row r="297" spans="1:5" ht="12.75">
      <c r="A297" t="s">
        <v>57</v>
      </c>
      <c r="E297" s="39" t="s">
        <v>418</v>
      </c>
    </row>
    <row r="298" spans="1:16" ht="25.5">
      <c r="A298" t="s">
        <v>48</v>
      </c>
      <c s="34" t="s">
        <v>857</v>
      </c>
      <c s="34" t="s">
        <v>2302</v>
      </c>
      <c s="35" t="s">
        <v>5</v>
      </c>
      <c s="6" t="s">
        <v>2303</v>
      </c>
      <c s="36" t="s">
        <v>213</v>
      </c>
      <c s="37">
        <v>1</v>
      </c>
      <c s="36">
        <v>0</v>
      </c>
      <c s="36">
        <f>ROUND(G298*H298,6)</f>
      </c>
      <c r="L298" s="38">
        <v>0</v>
      </c>
      <c s="32">
        <f>ROUND(ROUND(L298,2)*ROUND(G298,3),2)</f>
      </c>
      <c s="36" t="s">
        <v>205</v>
      </c>
      <c>
        <f>(M298*21)/100</f>
      </c>
      <c t="s">
        <v>27</v>
      </c>
    </row>
    <row r="299" spans="1:5" ht="12.75">
      <c r="A299" s="35" t="s">
        <v>55</v>
      </c>
      <c r="E299" s="39" t="s">
        <v>5</v>
      </c>
    </row>
    <row r="300" spans="1:5" ht="12.75">
      <c r="A300" s="35" t="s">
        <v>56</v>
      </c>
      <c r="E300" s="40" t="s">
        <v>5</v>
      </c>
    </row>
    <row r="301" spans="1:5" ht="12.75">
      <c r="A301" t="s">
        <v>57</v>
      </c>
      <c r="E301" s="39" t="s">
        <v>418</v>
      </c>
    </row>
    <row r="302" spans="1:16" ht="25.5">
      <c r="A302" t="s">
        <v>48</v>
      </c>
      <c s="34" t="s">
        <v>858</v>
      </c>
      <c s="34" t="s">
        <v>493</v>
      </c>
      <c s="35" t="s">
        <v>5</v>
      </c>
      <c s="6" t="s">
        <v>494</v>
      </c>
      <c s="36" t="s">
        <v>213</v>
      </c>
      <c s="37">
        <v>198</v>
      </c>
      <c s="36">
        <v>0</v>
      </c>
      <c s="36">
        <f>ROUND(G302*H302,6)</f>
      </c>
      <c r="L302" s="38">
        <v>0</v>
      </c>
      <c s="32">
        <f>ROUND(ROUND(L302,2)*ROUND(G302,3),2)</f>
      </c>
      <c s="36" t="s">
        <v>205</v>
      </c>
      <c>
        <f>(M302*21)/100</f>
      </c>
      <c t="s">
        <v>27</v>
      </c>
    </row>
    <row r="303" spans="1:5" ht="12.75">
      <c r="A303" s="35" t="s">
        <v>55</v>
      </c>
      <c r="E303" s="39" t="s">
        <v>5</v>
      </c>
    </row>
    <row r="304" spans="1:5" ht="12.75">
      <c r="A304" s="35" t="s">
        <v>56</v>
      </c>
      <c r="E304" s="40" t="s">
        <v>5</v>
      </c>
    </row>
    <row r="305" spans="1:5" ht="12.75">
      <c r="A305" t="s">
        <v>57</v>
      </c>
      <c r="E305" s="39" t="s">
        <v>418</v>
      </c>
    </row>
    <row r="306" spans="1:16" ht="12.75">
      <c r="A306" t="s">
        <v>48</v>
      </c>
      <c s="34" t="s">
        <v>2304</v>
      </c>
      <c s="34" t="s">
        <v>2305</v>
      </c>
      <c s="35" t="s">
        <v>5</v>
      </c>
      <c s="6" t="s">
        <v>2306</v>
      </c>
      <c s="36" t="s">
        <v>213</v>
      </c>
      <c s="37">
        <v>36</v>
      </c>
      <c s="36">
        <v>0</v>
      </c>
      <c s="36">
        <f>ROUND(G306*H306,6)</f>
      </c>
      <c r="L306" s="38">
        <v>0</v>
      </c>
      <c s="32">
        <f>ROUND(ROUND(L306,2)*ROUND(G306,3),2)</f>
      </c>
      <c s="36" t="s">
        <v>205</v>
      </c>
      <c>
        <f>(M306*21)/100</f>
      </c>
      <c t="s">
        <v>27</v>
      </c>
    </row>
    <row r="307" spans="1:5" ht="12.75">
      <c r="A307" s="35" t="s">
        <v>55</v>
      </c>
      <c r="E307" s="39" t="s">
        <v>5</v>
      </c>
    </row>
    <row r="308" spans="1:5" ht="12.75">
      <c r="A308" s="35" t="s">
        <v>56</v>
      </c>
      <c r="E308" s="40" t="s">
        <v>5</v>
      </c>
    </row>
    <row r="309" spans="1:5" ht="12.75">
      <c r="A309" t="s">
        <v>57</v>
      </c>
      <c r="E309" s="39" t="s">
        <v>418</v>
      </c>
    </row>
    <row r="310" spans="1:16" ht="12.75">
      <c r="A310" t="s">
        <v>48</v>
      </c>
      <c s="34" t="s">
        <v>2307</v>
      </c>
      <c s="34" t="s">
        <v>2308</v>
      </c>
      <c s="35" t="s">
        <v>5</v>
      </c>
      <c s="6" t="s">
        <v>2309</v>
      </c>
      <c s="36" t="s">
        <v>218</v>
      </c>
      <c s="37">
        <v>35</v>
      </c>
      <c s="36">
        <v>0</v>
      </c>
      <c s="36">
        <f>ROUND(G310*H310,6)</f>
      </c>
      <c r="L310" s="38">
        <v>0</v>
      </c>
      <c s="32">
        <f>ROUND(ROUND(L310,2)*ROUND(G310,3),2)</f>
      </c>
      <c s="36" t="s">
        <v>205</v>
      </c>
      <c>
        <f>(M310*21)/100</f>
      </c>
      <c t="s">
        <v>27</v>
      </c>
    </row>
    <row r="311" spans="1:5" ht="12.75">
      <c r="A311" s="35" t="s">
        <v>55</v>
      </c>
      <c r="E311" s="39" t="s">
        <v>5</v>
      </c>
    </row>
    <row r="312" spans="1:5" ht="12.75">
      <c r="A312" s="35" t="s">
        <v>56</v>
      </c>
      <c r="E312" s="40" t="s">
        <v>5</v>
      </c>
    </row>
    <row r="313" spans="1:5" ht="12.75">
      <c r="A313" t="s">
        <v>57</v>
      </c>
      <c r="E313" s="39" t="s">
        <v>418</v>
      </c>
    </row>
    <row r="314" spans="1:16" ht="12.75">
      <c r="A314" t="s">
        <v>48</v>
      </c>
      <c s="34" t="s">
        <v>2310</v>
      </c>
      <c s="34" t="s">
        <v>235</v>
      </c>
      <c s="35" t="s">
        <v>5</v>
      </c>
      <c s="6" t="s">
        <v>236</v>
      </c>
      <c s="36" t="s">
        <v>218</v>
      </c>
      <c s="37">
        <v>10</v>
      </c>
      <c s="36">
        <v>0</v>
      </c>
      <c s="36">
        <f>ROUND(G314*H314,6)</f>
      </c>
      <c r="L314" s="38">
        <v>0</v>
      </c>
      <c s="32">
        <f>ROUND(ROUND(L314,2)*ROUND(G314,3),2)</f>
      </c>
      <c s="36" t="s">
        <v>205</v>
      </c>
      <c>
        <f>(M314*21)/100</f>
      </c>
      <c t="s">
        <v>27</v>
      </c>
    </row>
    <row r="315" spans="1:5" ht="12.75">
      <c r="A315" s="35" t="s">
        <v>55</v>
      </c>
      <c r="E315" s="39" t="s">
        <v>5</v>
      </c>
    </row>
    <row r="316" spans="1:5" ht="12.75">
      <c r="A316" s="35" t="s">
        <v>56</v>
      </c>
      <c r="E316" s="40" t="s">
        <v>5</v>
      </c>
    </row>
    <row r="317" spans="1:5" ht="12.75">
      <c r="A317" t="s">
        <v>57</v>
      </c>
      <c r="E317" s="39" t="s">
        <v>418</v>
      </c>
    </row>
    <row r="318" spans="1:16" ht="25.5">
      <c r="A318" t="s">
        <v>48</v>
      </c>
      <c s="34" t="s">
        <v>2311</v>
      </c>
      <c s="34" t="s">
        <v>2312</v>
      </c>
      <c s="35" t="s">
        <v>5</v>
      </c>
      <c s="6" t="s">
        <v>2313</v>
      </c>
      <c s="36" t="s">
        <v>218</v>
      </c>
      <c s="37">
        <v>10</v>
      </c>
      <c s="36">
        <v>0</v>
      </c>
      <c s="36">
        <f>ROUND(G318*H318,6)</f>
      </c>
      <c r="L318" s="38">
        <v>0</v>
      </c>
      <c s="32">
        <f>ROUND(ROUND(L318,2)*ROUND(G318,3),2)</f>
      </c>
      <c s="36" t="s">
        <v>205</v>
      </c>
      <c>
        <f>(M318*21)/100</f>
      </c>
      <c t="s">
        <v>27</v>
      </c>
    </row>
    <row r="319" spans="1:5" ht="12.75">
      <c r="A319" s="35" t="s">
        <v>55</v>
      </c>
      <c r="E319" s="39" t="s">
        <v>5</v>
      </c>
    </row>
    <row r="320" spans="1:5" ht="12.75">
      <c r="A320" s="35" t="s">
        <v>56</v>
      </c>
      <c r="E320" s="40" t="s">
        <v>5</v>
      </c>
    </row>
    <row r="321" spans="1:5" ht="12.75">
      <c r="A321" t="s">
        <v>57</v>
      </c>
      <c r="E321" s="39" t="s">
        <v>418</v>
      </c>
    </row>
    <row r="322" spans="1:16" ht="25.5">
      <c r="A322" t="s">
        <v>48</v>
      </c>
      <c s="34" t="s">
        <v>2314</v>
      </c>
      <c s="34" t="s">
        <v>2315</v>
      </c>
      <c s="35" t="s">
        <v>5</v>
      </c>
      <c s="6" t="s">
        <v>2316</v>
      </c>
      <c s="36" t="s">
        <v>213</v>
      </c>
      <c s="37">
        <v>1</v>
      </c>
      <c s="36">
        <v>0</v>
      </c>
      <c s="36">
        <f>ROUND(G322*H322,6)</f>
      </c>
      <c r="L322" s="38">
        <v>0</v>
      </c>
      <c s="32">
        <f>ROUND(ROUND(L322,2)*ROUND(G322,3),2)</f>
      </c>
      <c s="36" t="s">
        <v>205</v>
      </c>
      <c>
        <f>(M322*21)/100</f>
      </c>
      <c t="s">
        <v>27</v>
      </c>
    </row>
    <row r="323" spans="1:5" ht="12.75">
      <c r="A323" s="35" t="s">
        <v>55</v>
      </c>
      <c r="E323" s="39" t="s">
        <v>5</v>
      </c>
    </row>
    <row r="324" spans="1:5" ht="12.75">
      <c r="A324" s="35" t="s">
        <v>56</v>
      </c>
      <c r="E324" s="40" t="s">
        <v>5</v>
      </c>
    </row>
    <row r="325" spans="1:5" ht="12.75">
      <c r="A325" t="s">
        <v>57</v>
      </c>
      <c r="E325" s="39" t="s">
        <v>418</v>
      </c>
    </row>
    <row r="326" spans="1:16" ht="25.5">
      <c r="A326" t="s">
        <v>48</v>
      </c>
      <c s="34" t="s">
        <v>2317</v>
      </c>
      <c s="34" t="s">
        <v>243</v>
      </c>
      <c s="35" t="s">
        <v>5</v>
      </c>
      <c s="6" t="s">
        <v>244</v>
      </c>
      <c s="36" t="s">
        <v>213</v>
      </c>
      <c s="37">
        <v>1</v>
      </c>
      <c s="36">
        <v>0</v>
      </c>
      <c s="36">
        <f>ROUND(G326*H326,6)</f>
      </c>
      <c r="L326" s="38">
        <v>0</v>
      </c>
      <c s="32">
        <f>ROUND(ROUND(L326,2)*ROUND(G326,3),2)</f>
      </c>
      <c s="36" t="s">
        <v>205</v>
      </c>
      <c>
        <f>(M326*21)/100</f>
      </c>
      <c t="s">
        <v>27</v>
      </c>
    </row>
    <row r="327" spans="1:5" ht="12.75">
      <c r="A327" s="35" t="s">
        <v>55</v>
      </c>
      <c r="E327" s="39" t="s">
        <v>5</v>
      </c>
    </row>
    <row r="328" spans="1:5" ht="12.75">
      <c r="A328" s="35" t="s">
        <v>56</v>
      </c>
      <c r="E328" s="40" t="s">
        <v>5</v>
      </c>
    </row>
    <row r="329" spans="1:5" ht="12.75">
      <c r="A329" t="s">
        <v>57</v>
      </c>
      <c r="E329" s="39" t="s">
        <v>418</v>
      </c>
    </row>
    <row r="330" spans="1:16" ht="12.75">
      <c r="A330" t="s">
        <v>48</v>
      </c>
      <c s="34" t="s">
        <v>2318</v>
      </c>
      <c s="34" t="s">
        <v>2319</v>
      </c>
      <c s="35" t="s">
        <v>5</v>
      </c>
      <c s="6" t="s">
        <v>2320</v>
      </c>
      <c s="36" t="s">
        <v>204</v>
      </c>
      <c s="37">
        <v>0.105</v>
      </c>
      <c s="36">
        <v>0</v>
      </c>
      <c s="36">
        <f>ROUND(G330*H330,6)</f>
      </c>
      <c r="L330" s="38">
        <v>0</v>
      </c>
      <c s="32">
        <f>ROUND(ROUND(L330,2)*ROUND(G330,3),2)</f>
      </c>
      <c s="36" t="s">
        <v>205</v>
      </c>
      <c>
        <f>(M330*21)/100</f>
      </c>
      <c t="s">
        <v>27</v>
      </c>
    </row>
    <row r="331" spans="1:5" ht="12.75">
      <c r="A331" s="35" t="s">
        <v>55</v>
      </c>
      <c r="E331" s="39" t="s">
        <v>5</v>
      </c>
    </row>
    <row r="332" spans="1:5" ht="12.75">
      <c r="A332" s="35" t="s">
        <v>56</v>
      </c>
      <c r="E332" s="40" t="s">
        <v>2321</v>
      </c>
    </row>
    <row r="333" spans="1:5" ht="12.75">
      <c r="A333" t="s">
        <v>57</v>
      </c>
      <c r="E333" s="39" t="s">
        <v>418</v>
      </c>
    </row>
    <row r="334" spans="1:16" ht="12.75">
      <c r="A334" t="s">
        <v>48</v>
      </c>
      <c s="34" t="s">
        <v>2322</v>
      </c>
      <c s="34" t="s">
        <v>2323</v>
      </c>
      <c s="35" t="s">
        <v>5</v>
      </c>
      <c s="6" t="s">
        <v>2324</v>
      </c>
      <c s="36" t="s">
        <v>678</v>
      </c>
      <c s="37">
        <v>0.5</v>
      </c>
      <c s="36">
        <v>0</v>
      </c>
      <c s="36">
        <f>ROUND(G334*H334,6)</f>
      </c>
      <c r="L334" s="38">
        <v>0</v>
      </c>
      <c s="32">
        <f>ROUND(ROUND(L334,2)*ROUND(G334,3),2)</f>
      </c>
      <c s="36" t="s">
        <v>205</v>
      </c>
      <c>
        <f>(M334*21)/100</f>
      </c>
      <c t="s">
        <v>27</v>
      </c>
    </row>
    <row r="335" spans="1:5" ht="12.75">
      <c r="A335" s="35" t="s">
        <v>55</v>
      </c>
      <c r="E335" s="39" t="s">
        <v>2325</v>
      </c>
    </row>
    <row r="336" spans="1:5" ht="12.75">
      <c r="A336" s="35" t="s">
        <v>56</v>
      </c>
      <c r="E336" s="40" t="s">
        <v>5</v>
      </c>
    </row>
    <row r="337" spans="1:5" ht="12.75">
      <c r="A337" t="s">
        <v>57</v>
      </c>
      <c r="E337" s="39" t="s">
        <v>418</v>
      </c>
    </row>
    <row r="338" spans="1:16" ht="12.75">
      <c r="A338" t="s">
        <v>48</v>
      </c>
      <c s="34" t="s">
        <v>2326</v>
      </c>
      <c s="34" t="s">
        <v>839</v>
      </c>
      <c s="35" t="s">
        <v>5</v>
      </c>
      <c s="6" t="s">
        <v>840</v>
      </c>
      <c s="36" t="s">
        <v>463</v>
      </c>
      <c s="37">
        <v>20</v>
      </c>
      <c s="36">
        <v>0</v>
      </c>
      <c s="36">
        <f>ROUND(G338*H338,6)</f>
      </c>
      <c r="L338" s="38">
        <v>0</v>
      </c>
      <c s="32">
        <f>ROUND(ROUND(L338,2)*ROUND(G338,3),2)</f>
      </c>
      <c s="36" t="s">
        <v>205</v>
      </c>
      <c>
        <f>(M338*21)/100</f>
      </c>
      <c t="s">
        <v>27</v>
      </c>
    </row>
    <row r="339" spans="1:5" ht="12.75">
      <c r="A339" s="35" t="s">
        <v>55</v>
      </c>
      <c r="E339" s="39" t="s">
        <v>5</v>
      </c>
    </row>
    <row r="340" spans="1:5" ht="12.75">
      <c r="A340" s="35" t="s">
        <v>56</v>
      </c>
      <c r="E340" s="40" t="s">
        <v>2327</v>
      </c>
    </row>
    <row r="341" spans="1:5" ht="12.75">
      <c r="A341" t="s">
        <v>57</v>
      </c>
      <c r="E341" s="39" t="s">
        <v>418</v>
      </c>
    </row>
    <row r="342" spans="1:16" ht="12.75">
      <c r="A342" t="s">
        <v>48</v>
      </c>
      <c s="34" t="s">
        <v>2328</v>
      </c>
      <c s="34" t="s">
        <v>827</v>
      </c>
      <c s="35" t="s">
        <v>5</v>
      </c>
      <c s="6" t="s">
        <v>828</v>
      </c>
      <c s="36" t="s">
        <v>463</v>
      </c>
      <c s="37">
        <v>8</v>
      </c>
      <c s="36">
        <v>0</v>
      </c>
      <c s="36">
        <f>ROUND(G342*H342,6)</f>
      </c>
      <c r="L342" s="38">
        <v>0</v>
      </c>
      <c s="32">
        <f>ROUND(ROUND(L342,2)*ROUND(G342,3),2)</f>
      </c>
      <c s="36" t="s">
        <v>205</v>
      </c>
      <c>
        <f>(M342*21)/100</f>
      </c>
      <c t="s">
        <v>27</v>
      </c>
    </row>
    <row r="343" spans="1:5" ht="12.75">
      <c r="A343" s="35" t="s">
        <v>55</v>
      </c>
      <c r="E343" s="39" t="s">
        <v>5</v>
      </c>
    </row>
    <row r="344" spans="1:5" ht="12.75">
      <c r="A344" s="35" t="s">
        <v>56</v>
      </c>
      <c r="E344" s="40" t="s">
        <v>2329</v>
      </c>
    </row>
    <row r="345" spans="1:5" ht="12.75">
      <c r="A345" t="s">
        <v>57</v>
      </c>
      <c r="E345" s="39" t="s">
        <v>418</v>
      </c>
    </row>
    <row r="346" spans="1:16" ht="12.75">
      <c r="A346" t="s">
        <v>48</v>
      </c>
      <c s="34" t="s">
        <v>2330</v>
      </c>
      <c s="34" t="s">
        <v>836</v>
      </c>
      <c s="35" t="s">
        <v>5</v>
      </c>
      <c s="6" t="s">
        <v>837</v>
      </c>
      <c s="36" t="s">
        <v>463</v>
      </c>
      <c s="37">
        <v>8</v>
      </c>
      <c s="36">
        <v>0</v>
      </c>
      <c s="36">
        <f>ROUND(G346*H346,6)</f>
      </c>
      <c r="L346" s="38">
        <v>0</v>
      </c>
      <c s="32">
        <f>ROUND(ROUND(L346,2)*ROUND(G346,3),2)</f>
      </c>
      <c s="36" t="s">
        <v>205</v>
      </c>
      <c>
        <f>(M346*21)/100</f>
      </c>
      <c t="s">
        <v>27</v>
      </c>
    </row>
    <row r="347" spans="1:5" ht="12.75">
      <c r="A347" s="35" t="s">
        <v>55</v>
      </c>
      <c r="E347" s="39" t="s">
        <v>5</v>
      </c>
    </row>
    <row r="348" spans="1:5" ht="12.75">
      <c r="A348" s="35" t="s">
        <v>56</v>
      </c>
      <c r="E348" s="40" t="s">
        <v>2331</v>
      </c>
    </row>
    <row r="349" spans="1:5" ht="12.75">
      <c r="A349" t="s">
        <v>57</v>
      </c>
      <c r="E349" s="39" t="s">
        <v>418</v>
      </c>
    </row>
    <row r="350" spans="1:16" ht="25.5">
      <c r="A350" t="s">
        <v>48</v>
      </c>
      <c s="34" t="s">
        <v>2332</v>
      </c>
      <c s="34" t="s">
        <v>2333</v>
      </c>
      <c s="35" t="s">
        <v>5</v>
      </c>
      <c s="6" t="s">
        <v>2334</v>
      </c>
      <c s="36" t="s">
        <v>213</v>
      </c>
      <c s="37">
        <v>1</v>
      </c>
      <c s="36">
        <v>0</v>
      </c>
      <c s="36">
        <f>ROUND(G350*H350,6)</f>
      </c>
      <c r="L350" s="38">
        <v>0</v>
      </c>
      <c s="32">
        <f>ROUND(ROUND(L350,2)*ROUND(G350,3),2)</f>
      </c>
      <c s="36" t="s">
        <v>205</v>
      </c>
      <c>
        <f>(M350*21)/100</f>
      </c>
      <c t="s">
        <v>27</v>
      </c>
    </row>
    <row r="351" spans="1:5" ht="12.75">
      <c r="A351" s="35" t="s">
        <v>55</v>
      </c>
      <c r="E351" s="39" t="s">
        <v>5</v>
      </c>
    </row>
    <row r="352" spans="1:5" ht="12.75">
      <c r="A352" s="35" t="s">
        <v>56</v>
      </c>
      <c r="E352" s="40" t="s">
        <v>5</v>
      </c>
    </row>
    <row r="353" spans="1:5" ht="12.75">
      <c r="A353" t="s">
        <v>57</v>
      </c>
      <c r="E353" s="39" t="s">
        <v>418</v>
      </c>
    </row>
    <row r="354" spans="1:16" ht="12.75">
      <c r="A354" t="s">
        <v>48</v>
      </c>
      <c s="34" t="s">
        <v>2335</v>
      </c>
      <c s="34" t="s">
        <v>2336</v>
      </c>
      <c s="35" t="s">
        <v>5</v>
      </c>
      <c s="6" t="s">
        <v>2337</v>
      </c>
      <c s="36" t="s">
        <v>2338</v>
      </c>
      <c s="37">
        <v>2</v>
      </c>
      <c s="36">
        <v>0</v>
      </c>
      <c s="36">
        <f>ROUND(G354*H354,6)</f>
      </c>
      <c r="L354" s="38">
        <v>0</v>
      </c>
      <c s="32">
        <f>ROUND(ROUND(L354,2)*ROUND(G354,3),2)</f>
      </c>
      <c s="36" t="s">
        <v>205</v>
      </c>
      <c>
        <f>(M354*21)/100</f>
      </c>
      <c t="s">
        <v>27</v>
      </c>
    </row>
    <row r="355" spans="1:5" ht="12.75">
      <c r="A355" s="35" t="s">
        <v>55</v>
      </c>
      <c r="E355" s="39" t="s">
        <v>5</v>
      </c>
    </row>
    <row r="356" spans="1:5" ht="12.75">
      <c r="A356" s="35" t="s">
        <v>56</v>
      </c>
      <c r="E356" s="40" t="s">
        <v>5</v>
      </c>
    </row>
    <row r="357" spans="1:5" ht="12.75">
      <c r="A357" t="s">
        <v>57</v>
      </c>
      <c r="E357" s="39" t="s">
        <v>418</v>
      </c>
    </row>
    <row r="358" spans="1:16" ht="12.75">
      <c r="A358" t="s">
        <v>48</v>
      </c>
      <c s="34" t="s">
        <v>2339</v>
      </c>
      <c s="34" t="s">
        <v>2340</v>
      </c>
      <c s="35" t="s">
        <v>5</v>
      </c>
      <c s="6" t="s">
        <v>2341</v>
      </c>
      <c s="36" t="s">
        <v>213</v>
      </c>
      <c s="37">
        <v>4</v>
      </c>
      <c s="36">
        <v>0</v>
      </c>
      <c s="36">
        <f>ROUND(G358*H358,6)</f>
      </c>
      <c r="L358" s="38">
        <v>0</v>
      </c>
      <c s="32">
        <f>ROUND(ROUND(L358,2)*ROUND(G358,3),2)</f>
      </c>
      <c s="36" t="s">
        <v>205</v>
      </c>
      <c>
        <f>(M358*21)/100</f>
      </c>
      <c t="s">
        <v>27</v>
      </c>
    </row>
    <row r="359" spans="1:5" ht="12.75">
      <c r="A359" s="35" t="s">
        <v>55</v>
      </c>
      <c r="E359" s="39" t="s">
        <v>2342</v>
      </c>
    </row>
    <row r="360" spans="1:5" ht="12.75">
      <c r="A360" s="35" t="s">
        <v>56</v>
      </c>
      <c r="E360" s="40" t="s">
        <v>5</v>
      </c>
    </row>
    <row r="361" spans="1:5" ht="12.75">
      <c r="A361" t="s">
        <v>57</v>
      </c>
      <c r="E361" s="39" t="s">
        <v>418</v>
      </c>
    </row>
    <row r="362" spans="1:13" ht="12.75">
      <c r="A362" t="s">
        <v>46</v>
      </c>
      <c r="C362" s="31" t="s">
        <v>2343</v>
      </c>
      <c r="E362" s="33" t="s">
        <v>2344</v>
      </c>
      <c r="J362" s="32">
        <f>0</f>
      </c>
      <c s="32">
        <f>0</f>
      </c>
      <c s="32">
        <f>0+L363+L367+L371</f>
      </c>
      <c s="32">
        <f>0+M363+M367+M371</f>
      </c>
    </row>
    <row r="363" spans="1:16" ht="25.5">
      <c r="A363" t="s">
        <v>48</v>
      </c>
      <c s="34" t="s">
        <v>619</v>
      </c>
      <c s="34" t="s">
        <v>2345</v>
      </c>
      <c s="35" t="s">
        <v>5</v>
      </c>
      <c s="6" t="s">
        <v>2346</v>
      </c>
      <c s="36" t="s">
        <v>213</v>
      </c>
      <c s="37">
        <v>2</v>
      </c>
      <c s="36">
        <v>0</v>
      </c>
      <c s="36">
        <f>ROUND(G363*H363,6)</f>
      </c>
      <c r="L363" s="38">
        <v>0</v>
      </c>
      <c s="32">
        <f>ROUND(ROUND(L363,2)*ROUND(G363,3),2)</f>
      </c>
      <c s="36" t="s">
        <v>2117</v>
      </c>
      <c>
        <f>(M363*21)/100</f>
      </c>
      <c t="s">
        <v>27</v>
      </c>
    </row>
    <row r="364" spans="1:5" ht="12.75">
      <c r="A364" s="35" t="s">
        <v>55</v>
      </c>
      <c r="E364" s="39" t="s">
        <v>5</v>
      </c>
    </row>
    <row r="365" spans="1:5" ht="12.75">
      <c r="A365" s="35" t="s">
        <v>56</v>
      </c>
      <c r="E365" s="40" t="s">
        <v>2347</v>
      </c>
    </row>
    <row r="366" spans="1:5" ht="12.75">
      <c r="A366" t="s">
        <v>57</v>
      </c>
      <c r="E366" s="39" t="s">
        <v>207</v>
      </c>
    </row>
    <row r="367" spans="1:16" ht="25.5">
      <c r="A367" t="s">
        <v>48</v>
      </c>
      <c s="34" t="s">
        <v>620</v>
      </c>
      <c s="34" t="s">
        <v>2348</v>
      </c>
      <c s="35" t="s">
        <v>5</v>
      </c>
      <c s="6" t="s">
        <v>2349</v>
      </c>
      <c s="36" t="s">
        <v>213</v>
      </c>
      <c s="37">
        <v>1</v>
      </c>
      <c s="36">
        <v>0</v>
      </c>
      <c s="36">
        <f>ROUND(G367*H367,6)</f>
      </c>
      <c r="L367" s="38">
        <v>0</v>
      </c>
      <c s="32">
        <f>ROUND(ROUND(L367,2)*ROUND(G367,3),2)</f>
      </c>
      <c s="36" t="s">
        <v>2117</v>
      </c>
      <c>
        <f>(M367*21)/100</f>
      </c>
      <c t="s">
        <v>27</v>
      </c>
    </row>
    <row r="368" spans="1:5" ht="12.75">
      <c r="A368" s="35" t="s">
        <v>55</v>
      </c>
      <c r="E368" s="39" t="s">
        <v>5</v>
      </c>
    </row>
    <row r="369" spans="1:5" ht="12.75">
      <c r="A369" s="35" t="s">
        <v>56</v>
      </c>
      <c r="E369" s="40" t="s">
        <v>2350</v>
      </c>
    </row>
    <row r="370" spans="1:5" ht="12.75">
      <c r="A370" t="s">
        <v>57</v>
      </c>
      <c r="E370" s="39" t="s">
        <v>207</v>
      </c>
    </row>
    <row r="371" spans="1:16" ht="25.5">
      <c r="A371" t="s">
        <v>48</v>
      </c>
      <c s="34" t="s">
        <v>621</v>
      </c>
      <c s="34" t="s">
        <v>2351</v>
      </c>
      <c s="35" t="s">
        <v>5</v>
      </c>
      <c s="6" t="s">
        <v>2352</v>
      </c>
      <c s="36" t="s">
        <v>53</v>
      </c>
      <c s="37">
        <v>0.049</v>
      </c>
      <c s="36">
        <v>0</v>
      </c>
      <c s="36">
        <f>ROUND(G371*H371,6)</f>
      </c>
      <c r="L371" s="38">
        <v>0</v>
      </c>
      <c s="32">
        <f>ROUND(ROUND(L371,2)*ROUND(G371,3),2)</f>
      </c>
      <c s="36" t="s">
        <v>2117</v>
      </c>
      <c>
        <f>(M371*21)/100</f>
      </c>
      <c t="s">
        <v>27</v>
      </c>
    </row>
    <row r="372" spans="1:5" ht="12.75">
      <c r="A372" s="35" t="s">
        <v>55</v>
      </c>
      <c r="E372" s="39" t="s">
        <v>5</v>
      </c>
    </row>
    <row r="373" spans="1:5" ht="12.75">
      <c r="A373" s="35" t="s">
        <v>56</v>
      </c>
      <c r="E373" s="40" t="s">
        <v>2353</v>
      </c>
    </row>
    <row r="374" spans="1:5" ht="12.75">
      <c r="A374" t="s">
        <v>57</v>
      </c>
      <c r="E374" s="39" t="s">
        <v>207</v>
      </c>
    </row>
    <row r="375" spans="1:13" ht="12.75">
      <c r="A375" t="s">
        <v>46</v>
      </c>
      <c r="C375" s="31" t="s">
        <v>2354</v>
      </c>
      <c r="E375" s="33" t="s">
        <v>2355</v>
      </c>
      <c r="J375" s="32">
        <f>0</f>
      </c>
      <c s="32">
        <f>0</f>
      </c>
      <c s="32">
        <f>0+L376+L380+L384+L388+L392+L396+L400</f>
      </c>
      <c s="32">
        <f>0+M376+M380+M384+M388+M392+M396+M400</f>
      </c>
    </row>
    <row r="376" spans="1:16" ht="12.75">
      <c r="A376" t="s">
        <v>48</v>
      </c>
      <c s="34" t="s">
        <v>622</v>
      </c>
      <c s="34" t="s">
        <v>2356</v>
      </c>
      <c s="35" t="s">
        <v>5</v>
      </c>
      <c s="6" t="s">
        <v>2357</v>
      </c>
      <c s="36" t="s">
        <v>678</v>
      </c>
      <c s="37">
        <v>5.04</v>
      </c>
      <c s="36">
        <v>0</v>
      </c>
      <c s="36">
        <f>ROUND(G376*H376,6)</f>
      </c>
      <c r="L376" s="38">
        <v>0</v>
      </c>
      <c s="32">
        <f>ROUND(ROUND(L376,2)*ROUND(G376,3),2)</f>
      </c>
      <c s="36" t="s">
        <v>2117</v>
      </c>
      <c>
        <f>(M376*21)/100</f>
      </c>
      <c t="s">
        <v>27</v>
      </c>
    </row>
    <row r="377" spans="1:5" ht="12.75">
      <c r="A377" s="35" t="s">
        <v>55</v>
      </c>
      <c r="E377" s="39" t="s">
        <v>5</v>
      </c>
    </row>
    <row r="378" spans="1:5" ht="25.5">
      <c r="A378" s="35" t="s">
        <v>56</v>
      </c>
      <c r="E378" s="40" t="s">
        <v>2358</v>
      </c>
    </row>
    <row r="379" spans="1:5" ht="12.75">
      <c r="A379" t="s">
        <v>57</v>
      </c>
      <c r="E379" s="39" t="s">
        <v>207</v>
      </c>
    </row>
    <row r="380" spans="1:16" ht="25.5">
      <c r="A380" t="s">
        <v>48</v>
      </c>
      <c s="34" t="s">
        <v>623</v>
      </c>
      <c s="34" t="s">
        <v>2359</v>
      </c>
      <c s="35" t="s">
        <v>5</v>
      </c>
      <c s="6" t="s">
        <v>2360</v>
      </c>
      <c s="36" t="s">
        <v>213</v>
      </c>
      <c s="37">
        <v>1</v>
      </c>
      <c s="36">
        <v>0</v>
      </c>
      <c s="36">
        <f>ROUND(G380*H380,6)</f>
      </c>
      <c r="L380" s="38">
        <v>0</v>
      </c>
      <c s="32">
        <f>ROUND(ROUND(L380,2)*ROUND(G380,3),2)</f>
      </c>
      <c s="36" t="s">
        <v>2117</v>
      </c>
      <c>
        <f>(M380*21)/100</f>
      </c>
      <c t="s">
        <v>27</v>
      </c>
    </row>
    <row r="381" spans="1:5" ht="12.75">
      <c r="A381" s="35" t="s">
        <v>55</v>
      </c>
      <c r="E381" s="39" t="s">
        <v>5</v>
      </c>
    </row>
    <row r="382" spans="1:5" ht="12.75">
      <c r="A382" s="35" t="s">
        <v>56</v>
      </c>
      <c r="E382" s="40" t="s">
        <v>5</v>
      </c>
    </row>
    <row r="383" spans="1:5" ht="12.75">
      <c r="A383" t="s">
        <v>57</v>
      </c>
      <c r="E383" s="39" t="s">
        <v>207</v>
      </c>
    </row>
    <row r="384" spans="1:16" ht="25.5">
      <c r="A384" t="s">
        <v>48</v>
      </c>
      <c s="34" t="s">
        <v>736</v>
      </c>
      <c s="34" t="s">
        <v>2351</v>
      </c>
      <c s="35" t="s">
        <v>5</v>
      </c>
      <c s="6" t="s">
        <v>2352</v>
      </c>
      <c s="36" t="s">
        <v>53</v>
      </c>
      <c s="37">
        <v>0.166</v>
      </c>
      <c s="36">
        <v>0</v>
      </c>
      <c s="36">
        <f>ROUND(G384*H384,6)</f>
      </c>
      <c r="L384" s="38">
        <v>0</v>
      </c>
      <c s="32">
        <f>ROUND(ROUND(L384,2)*ROUND(G384,3),2)</f>
      </c>
      <c s="36" t="s">
        <v>2117</v>
      </c>
      <c>
        <f>(M384*21)/100</f>
      </c>
      <c t="s">
        <v>27</v>
      </c>
    </row>
    <row r="385" spans="1:5" ht="12.75">
      <c r="A385" s="35" t="s">
        <v>55</v>
      </c>
      <c r="E385" s="39" t="s">
        <v>5</v>
      </c>
    </row>
    <row r="386" spans="1:5" ht="12.75">
      <c r="A386" s="35" t="s">
        <v>56</v>
      </c>
      <c r="E386" s="40" t="s">
        <v>2361</v>
      </c>
    </row>
    <row r="387" spans="1:5" ht="12.75">
      <c r="A387" t="s">
        <v>57</v>
      </c>
      <c r="E387" s="39" t="s">
        <v>207</v>
      </c>
    </row>
    <row r="388" spans="1:16" ht="25.5">
      <c r="A388" t="s">
        <v>48</v>
      </c>
      <c s="34" t="s">
        <v>739</v>
      </c>
      <c s="34" t="s">
        <v>2362</v>
      </c>
      <c s="35" t="s">
        <v>5</v>
      </c>
      <c s="6" t="s">
        <v>2363</v>
      </c>
      <c s="36" t="s">
        <v>213</v>
      </c>
      <c s="37">
        <v>1</v>
      </c>
      <c s="36">
        <v>0</v>
      </c>
      <c s="36">
        <f>ROUND(G388*H388,6)</f>
      </c>
      <c r="L388" s="38">
        <v>0</v>
      </c>
      <c s="32">
        <f>ROUND(ROUND(L388,2)*ROUND(G388,3),2)</f>
      </c>
      <c s="36" t="s">
        <v>2117</v>
      </c>
      <c>
        <f>(M388*21)/100</f>
      </c>
      <c t="s">
        <v>27</v>
      </c>
    </row>
    <row r="389" spans="1:5" ht="12.75">
      <c r="A389" s="35" t="s">
        <v>55</v>
      </c>
      <c r="E389" s="39" t="s">
        <v>5</v>
      </c>
    </row>
    <row r="390" spans="1:5" ht="38.25">
      <c r="A390" s="35" t="s">
        <v>56</v>
      </c>
      <c r="E390" s="40" t="s">
        <v>2364</v>
      </c>
    </row>
    <row r="391" spans="1:5" ht="12.75">
      <c r="A391" t="s">
        <v>57</v>
      </c>
      <c r="E391" s="39" t="s">
        <v>207</v>
      </c>
    </row>
    <row r="392" spans="1:16" ht="25.5">
      <c r="A392" t="s">
        <v>48</v>
      </c>
      <c s="34" t="s">
        <v>742</v>
      </c>
      <c s="34" t="s">
        <v>2365</v>
      </c>
      <c s="35" t="s">
        <v>5</v>
      </c>
      <c s="6" t="s">
        <v>2366</v>
      </c>
      <c s="36" t="s">
        <v>213</v>
      </c>
      <c s="37">
        <v>1</v>
      </c>
      <c s="36">
        <v>0.19</v>
      </c>
      <c s="36">
        <f>ROUND(G392*H392,6)</f>
      </c>
      <c r="L392" s="38">
        <v>0</v>
      </c>
      <c s="32">
        <f>ROUND(ROUND(L392,2)*ROUND(G392,3),2)</f>
      </c>
      <c s="36" t="s">
        <v>918</v>
      </c>
      <c>
        <f>(M392*21)/100</f>
      </c>
      <c t="s">
        <v>27</v>
      </c>
    </row>
    <row r="393" spans="1:5" ht="12.75">
      <c r="A393" s="35" t="s">
        <v>55</v>
      </c>
      <c r="E393" s="39" t="s">
        <v>5</v>
      </c>
    </row>
    <row r="394" spans="1:5" ht="12.75">
      <c r="A394" s="35" t="s">
        <v>56</v>
      </c>
      <c r="E394" s="40" t="s">
        <v>5</v>
      </c>
    </row>
    <row r="395" spans="1:5" ht="12.75">
      <c r="A395" t="s">
        <v>57</v>
      </c>
      <c r="E395" s="39" t="s">
        <v>2367</v>
      </c>
    </row>
    <row r="396" spans="1:16" ht="25.5">
      <c r="A396" t="s">
        <v>48</v>
      </c>
      <c s="34" t="s">
        <v>745</v>
      </c>
      <c s="34" t="s">
        <v>2368</v>
      </c>
      <c s="35" t="s">
        <v>5</v>
      </c>
      <c s="6" t="s">
        <v>2369</v>
      </c>
      <c s="36" t="s">
        <v>53</v>
      </c>
      <c s="37">
        <v>0.19</v>
      </c>
      <c s="36">
        <v>0</v>
      </c>
      <c s="36">
        <f>ROUND(G396*H396,6)</f>
      </c>
      <c r="L396" s="38">
        <v>0</v>
      </c>
      <c s="32">
        <f>ROUND(ROUND(L396,2)*ROUND(G396,3),2)</f>
      </c>
      <c s="36" t="s">
        <v>2117</v>
      </c>
      <c>
        <f>(M396*21)/100</f>
      </c>
      <c t="s">
        <v>27</v>
      </c>
    </row>
    <row r="397" spans="1:5" ht="12.75">
      <c r="A397" s="35" t="s">
        <v>55</v>
      </c>
      <c r="E397" s="39" t="s">
        <v>5</v>
      </c>
    </row>
    <row r="398" spans="1:5" ht="12.75">
      <c r="A398" s="35" t="s">
        <v>56</v>
      </c>
      <c r="E398" s="40" t="s">
        <v>5</v>
      </c>
    </row>
    <row r="399" spans="1:5" ht="12.75">
      <c r="A399" t="s">
        <v>57</v>
      </c>
      <c r="E399" s="39" t="s">
        <v>207</v>
      </c>
    </row>
    <row r="400" spans="1:16" ht="25.5">
      <c r="A400" t="s">
        <v>48</v>
      </c>
      <c s="34" t="s">
        <v>373</v>
      </c>
      <c s="34" t="s">
        <v>2370</v>
      </c>
      <c s="35" t="s">
        <v>5</v>
      </c>
      <c s="6" t="s">
        <v>2371</v>
      </c>
      <c s="36" t="s">
        <v>53</v>
      </c>
      <c s="37">
        <v>0.19</v>
      </c>
      <c s="36">
        <v>0</v>
      </c>
      <c s="36">
        <f>ROUND(G400*H400,6)</f>
      </c>
      <c r="L400" s="38">
        <v>0</v>
      </c>
      <c s="32">
        <f>ROUND(ROUND(L400,2)*ROUND(G400,3),2)</f>
      </c>
      <c s="36" t="s">
        <v>2117</v>
      </c>
      <c>
        <f>(M400*21)/100</f>
      </c>
      <c t="s">
        <v>27</v>
      </c>
    </row>
    <row r="401" spans="1:5" ht="12.75">
      <c r="A401" s="35" t="s">
        <v>55</v>
      </c>
      <c r="E401" s="39" t="s">
        <v>5</v>
      </c>
    </row>
    <row r="402" spans="1:5" ht="12.75">
      <c r="A402" s="35" t="s">
        <v>56</v>
      </c>
      <c r="E402" s="40" t="s">
        <v>5</v>
      </c>
    </row>
    <row r="403" spans="1:5" ht="12.75">
      <c r="A403" t="s">
        <v>57</v>
      </c>
      <c r="E403" s="39" t="s">
        <v>207</v>
      </c>
    </row>
    <row r="404" spans="1:13" ht="12.75">
      <c r="A404" t="s">
        <v>46</v>
      </c>
      <c r="C404" s="31" t="s">
        <v>2372</v>
      </c>
      <c r="E404" s="33" t="s">
        <v>2373</v>
      </c>
      <c r="J404" s="32">
        <f>0</f>
      </c>
      <c s="32">
        <f>0</f>
      </c>
      <c s="32">
        <f>0+L405+L409+L413+L417+L421+L425+L429+L433+L437+L441+L445</f>
      </c>
      <c s="32">
        <f>0+M405+M409+M413+M417+M421+M425+M429+M433+M437+M441+M445</f>
      </c>
    </row>
    <row r="405" spans="1:16" ht="25.5">
      <c r="A405" t="s">
        <v>48</v>
      </c>
      <c s="34" t="s">
        <v>750</v>
      </c>
      <c s="34" t="s">
        <v>2374</v>
      </c>
      <c s="35" t="s">
        <v>5</v>
      </c>
      <c s="6" t="s">
        <v>2375</v>
      </c>
      <c s="36" t="s">
        <v>678</v>
      </c>
      <c s="37">
        <v>3.164</v>
      </c>
      <c s="36">
        <v>0.00367</v>
      </c>
      <c s="36">
        <f>ROUND(G405*H405,6)</f>
      </c>
      <c r="L405" s="38">
        <v>0</v>
      </c>
      <c s="32">
        <f>ROUND(ROUND(L405,2)*ROUND(G405,3),2)</f>
      </c>
      <c s="36" t="s">
        <v>2117</v>
      </c>
      <c>
        <f>(M405*21)/100</f>
      </c>
      <c t="s">
        <v>27</v>
      </c>
    </row>
    <row r="406" spans="1:5" ht="12.75">
      <c r="A406" s="35" t="s">
        <v>55</v>
      </c>
      <c r="E406" s="39" t="s">
        <v>5</v>
      </c>
    </row>
    <row r="407" spans="1:5" ht="25.5">
      <c r="A407" s="35" t="s">
        <v>56</v>
      </c>
      <c r="E407" s="40" t="s">
        <v>2376</v>
      </c>
    </row>
    <row r="408" spans="1:5" ht="12.75">
      <c r="A408" t="s">
        <v>57</v>
      </c>
      <c r="E408" s="39" t="s">
        <v>207</v>
      </c>
    </row>
    <row r="409" spans="1:16" ht="12.75">
      <c r="A409" t="s">
        <v>48</v>
      </c>
      <c s="34" t="s">
        <v>753</v>
      </c>
      <c s="34" t="s">
        <v>2377</v>
      </c>
      <c s="35" t="s">
        <v>5</v>
      </c>
      <c s="6" t="s">
        <v>2378</v>
      </c>
      <c s="36" t="s">
        <v>678</v>
      </c>
      <c s="37">
        <v>3.797</v>
      </c>
      <c s="36">
        <v>0.0192</v>
      </c>
      <c s="36">
        <f>ROUND(G409*H409,6)</f>
      </c>
      <c r="L409" s="38">
        <v>0</v>
      </c>
      <c s="32">
        <f>ROUND(ROUND(L409,2)*ROUND(G409,3),2)</f>
      </c>
      <c s="36" t="s">
        <v>918</v>
      </c>
      <c>
        <f>(M409*21)/100</f>
      </c>
      <c t="s">
        <v>27</v>
      </c>
    </row>
    <row r="410" spans="1:5" ht="12.75">
      <c r="A410" s="35" t="s">
        <v>55</v>
      </c>
      <c r="E410" s="39" t="s">
        <v>5</v>
      </c>
    </row>
    <row r="411" spans="1:5" ht="12.75">
      <c r="A411" s="35" t="s">
        <v>56</v>
      </c>
      <c r="E411" s="40" t="s">
        <v>2379</v>
      </c>
    </row>
    <row r="412" spans="1:5" ht="12.75">
      <c r="A412" t="s">
        <v>57</v>
      </c>
      <c r="E412" s="39" t="s">
        <v>2380</v>
      </c>
    </row>
    <row r="413" spans="1:16" ht="25.5">
      <c r="A413" t="s">
        <v>48</v>
      </c>
      <c s="34" t="s">
        <v>756</v>
      </c>
      <c s="34" t="s">
        <v>2381</v>
      </c>
      <c s="35" t="s">
        <v>5</v>
      </c>
      <c s="6" t="s">
        <v>2382</v>
      </c>
      <c s="36" t="s">
        <v>218</v>
      </c>
      <c s="37">
        <v>1</v>
      </c>
      <c s="36">
        <v>0.00062</v>
      </c>
      <c s="36">
        <f>ROUND(G413*H413,6)</f>
      </c>
      <c r="L413" s="38">
        <v>0</v>
      </c>
      <c s="32">
        <f>ROUND(ROUND(L413,2)*ROUND(G413,3),2)</f>
      </c>
      <c s="36" t="s">
        <v>2117</v>
      </c>
      <c>
        <f>(M413*21)/100</f>
      </c>
      <c t="s">
        <v>27</v>
      </c>
    </row>
    <row r="414" spans="1:5" ht="12.75">
      <c r="A414" s="35" t="s">
        <v>55</v>
      </c>
      <c r="E414" s="39" t="s">
        <v>5</v>
      </c>
    </row>
    <row r="415" spans="1:5" ht="12.75">
      <c r="A415" s="35" t="s">
        <v>56</v>
      </c>
      <c r="E415" s="40" t="s">
        <v>5</v>
      </c>
    </row>
    <row r="416" spans="1:5" ht="12.75">
      <c r="A416" t="s">
        <v>57</v>
      </c>
      <c r="E416" s="39" t="s">
        <v>207</v>
      </c>
    </row>
    <row r="417" spans="1:16" ht="12.75">
      <c r="A417" t="s">
        <v>48</v>
      </c>
      <c s="34" t="s">
        <v>759</v>
      </c>
      <c s="34" t="s">
        <v>2383</v>
      </c>
      <c s="35" t="s">
        <v>5</v>
      </c>
      <c s="6" t="s">
        <v>2384</v>
      </c>
      <c s="36" t="s">
        <v>678</v>
      </c>
      <c s="37">
        <v>0.12</v>
      </c>
      <c s="36">
        <v>0.0192</v>
      </c>
      <c s="36">
        <f>ROUND(G417*H417,6)</f>
      </c>
      <c r="L417" s="38">
        <v>0</v>
      </c>
      <c s="32">
        <f>ROUND(ROUND(L417,2)*ROUND(G417,3),2)</f>
      </c>
      <c s="36" t="s">
        <v>918</v>
      </c>
      <c>
        <f>(M417*21)/100</f>
      </c>
      <c t="s">
        <v>27</v>
      </c>
    </row>
    <row r="418" spans="1:5" ht="12.75">
      <c r="A418" s="35" t="s">
        <v>55</v>
      </c>
      <c r="E418" s="39" t="s">
        <v>5</v>
      </c>
    </row>
    <row r="419" spans="1:5" ht="12.75">
      <c r="A419" s="35" t="s">
        <v>56</v>
      </c>
      <c r="E419" s="40" t="s">
        <v>2385</v>
      </c>
    </row>
    <row r="420" spans="1:5" ht="12.75">
      <c r="A420" t="s">
        <v>57</v>
      </c>
      <c r="E420" s="39" t="s">
        <v>2380</v>
      </c>
    </row>
    <row r="421" spans="1:16" ht="12.75">
      <c r="A421" t="s">
        <v>48</v>
      </c>
      <c s="34" t="s">
        <v>762</v>
      </c>
      <c s="34" t="s">
        <v>2386</v>
      </c>
      <c s="35" t="s">
        <v>5</v>
      </c>
      <c s="6" t="s">
        <v>2387</v>
      </c>
      <c s="36" t="s">
        <v>678</v>
      </c>
      <c s="37">
        <v>3.264</v>
      </c>
      <c s="36">
        <v>0</v>
      </c>
      <c s="36">
        <f>ROUND(G421*H421,6)</f>
      </c>
      <c r="L421" s="38">
        <v>0</v>
      </c>
      <c s="32">
        <f>ROUND(ROUND(L421,2)*ROUND(G421,3),2)</f>
      </c>
      <c s="36" t="s">
        <v>2117</v>
      </c>
      <c>
        <f>(M421*21)/100</f>
      </c>
      <c t="s">
        <v>27</v>
      </c>
    </row>
    <row r="422" spans="1:5" ht="12.75">
      <c r="A422" s="35" t="s">
        <v>55</v>
      </c>
      <c r="E422" s="39" t="s">
        <v>5</v>
      </c>
    </row>
    <row r="423" spans="1:5" ht="12.75">
      <c r="A423" s="35" t="s">
        <v>56</v>
      </c>
      <c r="E423" s="40" t="s">
        <v>2388</v>
      </c>
    </row>
    <row r="424" spans="1:5" ht="12.75">
      <c r="A424" t="s">
        <v>57</v>
      </c>
      <c r="E424" s="39" t="s">
        <v>207</v>
      </c>
    </row>
    <row r="425" spans="1:16" ht="25.5">
      <c r="A425" t="s">
        <v>48</v>
      </c>
      <c s="34" t="s">
        <v>763</v>
      </c>
      <c s="34" t="s">
        <v>2389</v>
      </c>
      <c s="35" t="s">
        <v>5</v>
      </c>
      <c s="6" t="s">
        <v>2390</v>
      </c>
      <c s="36" t="s">
        <v>678</v>
      </c>
      <c s="37">
        <v>3.264</v>
      </c>
      <c s="36">
        <v>0</v>
      </c>
      <c s="36">
        <f>ROUND(G425*H425,6)</f>
      </c>
      <c r="L425" s="38">
        <v>0</v>
      </c>
      <c s="32">
        <f>ROUND(ROUND(L425,2)*ROUND(G425,3),2)</f>
      </c>
      <c s="36" t="s">
        <v>2117</v>
      </c>
      <c>
        <f>(M425*21)/100</f>
      </c>
      <c t="s">
        <v>27</v>
      </c>
    </row>
    <row r="426" spans="1:5" ht="12.75">
      <c r="A426" s="35" t="s">
        <v>55</v>
      </c>
      <c r="E426" s="39" t="s">
        <v>5</v>
      </c>
    </row>
    <row r="427" spans="1:5" ht="12.75">
      <c r="A427" s="35" t="s">
        <v>56</v>
      </c>
      <c r="E427" s="40" t="s">
        <v>5</v>
      </c>
    </row>
    <row r="428" spans="1:5" ht="12.75">
      <c r="A428" t="s">
        <v>57</v>
      </c>
      <c r="E428" s="39" t="s">
        <v>207</v>
      </c>
    </row>
    <row r="429" spans="1:16" ht="12.75">
      <c r="A429" t="s">
        <v>48</v>
      </c>
      <c s="34" t="s">
        <v>767</v>
      </c>
      <c s="34" t="s">
        <v>2391</v>
      </c>
      <c s="35" t="s">
        <v>5</v>
      </c>
      <c s="6" t="s">
        <v>2392</v>
      </c>
      <c s="36" t="s">
        <v>678</v>
      </c>
      <c s="37">
        <v>3.264</v>
      </c>
      <c s="36">
        <v>0.0003</v>
      </c>
      <c s="36">
        <f>ROUND(G429*H429,6)</f>
      </c>
      <c r="L429" s="38">
        <v>0</v>
      </c>
      <c s="32">
        <f>ROUND(ROUND(L429,2)*ROUND(G429,3),2)</f>
      </c>
      <c s="36" t="s">
        <v>2117</v>
      </c>
      <c>
        <f>(M429*21)/100</f>
      </c>
      <c t="s">
        <v>27</v>
      </c>
    </row>
    <row r="430" spans="1:5" ht="12.75">
      <c r="A430" s="35" t="s">
        <v>55</v>
      </c>
      <c r="E430" s="39" t="s">
        <v>5</v>
      </c>
    </row>
    <row r="431" spans="1:5" ht="12.75">
      <c r="A431" s="35" t="s">
        <v>56</v>
      </c>
      <c r="E431" s="40" t="s">
        <v>5</v>
      </c>
    </row>
    <row r="432" spans="1:5" ht="12.75">
      <c r="A432" t="s">
        <v>57</v>
      </c>
      <c r="E432" s="39" t="s">
        <v>207</v>
      </c>
    </row>
    <row r="433" spans="1:16" ht="12.75">
      <c r="A433" t="s">
        <v>48</v>
      </c>
      <c s="34" t="s">
        <v>770</v>
      </c>
      <c s="34" t="s">
        <v>2393</v>
      </c>
      <c s="35" t="s">
        <v>5</v>
      </c>
      <c s="6" t="s">
        <v>2394</v>
      </c>
      <c s="36" t="s">
        <v>213</v>
      </c>
      <c s="37">
        <v>30</v>
      </c>
      <c s="36">
        <v>0</v>
      </c>
      <c s="36">
        <f>ROUND(G433*H433,6)</f>
      </c>
      <c r="L433" s="38">
        <v>0</v>
      </c>
      <c s="32">
        <f>ROUND(ROUND(L433,2)*ROUND(G433,3),2)</f>
      </c>
      <c s="36" t="s">
        <v>2117</v>
      </c>
      <c>
        <f>(M433*21)/100</f>
      </c>
      <c t="s">
        <v>27</v>
      </c>
    </row>
    <row r="434" spans="1:5" ht="12.75">
      <c r="A434" s="35" t="s">
        <v>55</v>
      </c>
      <c r="E434" s="39" t="s">
        <v>5</v>
      </c>
    </row>
    <row r="435" spans="1:5" ht="12.75">
      <c r="A435" s="35" t="s">
        <v>56</v>
      </c>
      <c r="E435" s="40" t="s">
        <v>5</v>
      </c>
    </row>
    <row r="436" spans="1:5" ht="12.75">
      <c r="A436" t="s">
        <v>57</v>
      </c>
      <c r="E436" s="39" t="s">
        <v>207</v>
      </c>
    </row>
    <row r="437" spans="1:16" ht="12.75">
      <c r="A437" t="s">
        <v>48</v>
      </c>
      <c s="34" t="s">
        <v>773</v>
      </c>
      <c s="34" t="s">
        <v>2395</v>
      </c>
      <c s="35" t="s">
        <v>5</v>
      </c>
      <c s="6" t="s">
        <v>2396</v>
      </c>
      <c s="36" t="s">
        <v>678</v>
      </c>
      <c s="37">
        <v>3.264</v>
      </c>
      <c s="36">
        <v>0.0077</v>
      </c>
      <c s="36">
        <f>ROUND(G437*H437,6)</f>
      </c>
      <c r="L437" s="38">
        <v>0</v>
      </c>
      <c s="32">
        <f>ROUND(ROUND(L437,2)*ROUND(G437,3),2)</f>
      </c>
      <c s="36" t="s">
        <v>2117</v>
      </c>
      <c>
        <f>(M437*21)/100</f>
      </c>
      <c t="s">
        <v>27</v>
      </c>
    </row>
    <row r="438" spans="1:5" ht="12.75">
      <c r="A438" s="35" t="s">
        <v>55</v>
      </c>
      <c r="E438" s="39" t="s">
        <v>5</v>
      </c>
    </row>
    <row r="439" spans="1:5" ht="12.75">
      <c r="A439" s="35" t="s">
        <v>56</v>
      </c>
      <c r="E439" s="40" t="s">
        <v>5</v>
      </c>
    </row>
    <row r="440" spans="1:5" ht="12.75">
      <c r="A440" t="s">
        <v>57</v>
      </c>
      <c r="E440" s="39" t="s">
        <v>207</v>
      </c>
    </row>
    <row r="441" spans="1:16" ht="25.5">
      <c r="A441" t="s">
        <v>48</v>
      </c>
      <c s="34" t="s">
        <v>776</v>
      </c>
      <c s="34" t="s">
        <v>2397</v>
      </c>
      <c s="35" t="s">
        <v>5</v>
      </c>
      <c s="6" t="s">
        <v>2398</v>
      </c>
      <c s="36" t="s">
        <v>53</v>
      </c>
      <c s="37">
        <v>0.114</v>
      </c>
      <c s="36">
        <v>0</v>
      </c>
      <c s="36">
        <f>ROUND(G441*H441,6)</f>
      </c>
      <c r="L441" s="38">
        <v>0</v>
      </c>
      <c s="32">
        <f>ROUND(ROUND(L441,2)*ROUND(G441,3),2)</f>
      </c>
      <c s="36" t="s">
        <v>2117</v>
      </c>
      <c>
        <f>(M441*21)/100</f>
      </c>
      <c t="s">
        <v>27</v>
      </c>
    </row>
    <row r="442" spans="1:5" ht="12.75">
      <c r="A442" s="35" t="s">
        <v>55</v>
      </c>
      <c r="E442" s="39" t="s">
        <v>5</v>
      </c>
    </row>
    <row r="443" spans="1:5" ht="12.75">
      <c r="A443" s="35" t="s">
        <v>56</v>
      </c>
      <c r="E443" s="40" t="s">
        <v>5</v>
      </c>
    </row>
    <row r="444" spans="1:5" ht="12.75">
      <c r="A444" t="s">
        <v>57</v>
      </c>
      <c r="E444" s="39" t="s">
        <v>207</v>
      </c>
    </row>
    <row r="445" spans="1:16" ht="25.5">
      <c r="A445" t="s">
        <v>48</v>
      </c>
      <c s="34" t="s">
        <v>779</v>
      </c>
      <c s="34" t="s">
        <v>2399</v>
      </c>
      <c s="35" t="s">
        <v>5</v>
      </c>
      <c s="6" t="s">
        <v>2400</v>
      </c>
      <c s="36" t="s">
        <v>53</v>
      </c>
      <c s="37">
        <v>0.114</v>
      </c>
      <c s="36">
        <v>0</v>
      </c>
      <c s="36">
        <f>ROUND(G445*H445,6)</f>
      </c>
      <c r="L445" s="38">
        <v>0</v>
      </c>
      <c s="32">
        <f>ROUND(ROUND(L445,2)*ROUND(G445,3),2)</f>
      </c>
      <c s="36" t="s">
        <v>2117</v>
      </c>
      <c>
        <f>(M445*21)/100</f>
      </c>
      <c t="s">
        <v>27</v>
      </c>
    </row>
    <row r="446" spans="1:5" ht="12.75">
      <c r="A446" s="35" t="s">
        <v>55</v>
      </c>
      <c r="E446" s="39" t="s">
        <v>5</v>
      </c>
    </row>
    <row r="447" spans="1:5" ht="12.75">
      <c r="A447" s="35" t="s">
        <v>56</v>
      </c>
      <c r="E447" s="40" t="s">
        <v>5</v>
      </c>
    </row>
    <row r="448" spans="1:5" ht="12.75">
      <c r="A448" t="s">
        <v>57</v>
      </c>
      <c r="E448" s="39" t="s">
        <v>207</v>
      </c>
    </row>
    <row r="449" spans="1:13" ht="12.75">
      <c r="A449" t="s">
        <v>46</v>
      </c>
      <c r="C449" s="31" t="s">
        <v>2401</v>
      </c>
      <c r="E449" s="33" t="s">
        <v>2402</v>
      </c>
      <c r="J449" s="32">
        <f>0</f>
      </c>
      <c s="32">
        <f>0</f>
      </c>
      <c s="32">
        <f>0+L450+L454+L458+L462+L466+L470+L474+L478+L482</f>
      </c>
      <c s="32">
        <f>0+M450+M454+M458+M462+M466+M470+M474+M478+M482</f>
      </c>
    </row>
    <row r="450" spans="1:16" ht="25.5">
      <c r="A450" t="s">
        <v>48</v>
      </c>
      <c s="34" t="s">
        <v>782</v>
      </c>
      <c s="34" t="s">
        <v>2403</v>
      </c>
      <c s="35" t="s">
        <v>5</v>
      </c>
      <c s="6" t="s">
        <v>2404</v>
      </c>
      <c s="36" t="s">
        <v>678</v>
      </c>
      <c s="37">
        <v>9.2</v>
      </c>
      <c s="36">
        <v>0.003</v>
      </c>
      <c s="36">
        <f>ROUND(G450*H450,6)</f>
      </c>
      <c r="L450" s="38">
        <v>0</v>
      </c>
      <c s="32">
        <f>ROUND(ROUND(L450,2)*ROUND(G450,3),2)</f>
      </c>
      <c s="36" t="s">
        <v>2117</v>
      </c>
      <c>
        <f>(M450*21)/100</f>
      </c>
      <c t="s">
        <v>27</v>
      </c>
    </row>
    <row r="451" spans="1:5" ht="12.75">
      <c r="A451" s="35" t="s">
        <v>55</v>
      </c>
      <c r="E451" s="39" t="s">
        <v>5</v>
      </c>
    </row>
    <row r="452" spans="1:5" ht="25.5">
      <c r="A452" s="35" t="s">
        <v>56</v>
      </c>
      <c r="E452" s="40" t="s">
        <v>2405</v>
      </c>
    </row>
    <row r="453" spans="1:5" ht="12.75">
      <c r="A453" t="s">
        <v>57</v>
      </c>
      <c r="E453" s="39" t="s">
        <v>207</v>
      </c>
    </row>
    <row r="454" spans="1:16" ht="12.75">
      <c r="A454" t="s">
        <v>48</v>
      </c>
      <c s="34" t="s">
        <v>785</v>
      </c>
      <c s="34" t="s">
        <v>2406</v>
      </c>
      <c s="35" t="s">
        <v>5</v>
      </c>
      <c s="6" t="s">
        <v>2407</v>
      </c>
      <c s="36" t="s">
        <v>678</v>
      </c>
      <c s="37">
        <v>10.12</v>
      </c>
      <c s="36">
        <v>0.0118</v>
      </c>
      <c s="36">
        <f>ROUND(G454*H454,6)</f>
      </c>
      <c r="L454" s="38">
        <v>0</v>
      </c>
      <c s="32">
        <f>ROUND(ROUND(L454,2)*ROUND(G454,3),2)</f>
      </c>
      <c s="36" t="s">
        <v>918</v>
      </c>
      <c>
        <f>(M454*21)/100</f>
      </c>
      <c t="s">
        <v>27</v>
      </c>
    </row>
    <row r="455" spans="1:5" ht="12.75">
      <c r="A455" s="35" t="s">
        <v>55</v>
      </c>
      <c r="E455" s="39" t="s">
        <v>5</v>
      </c>
    </row>
    <row r="456" spans="1:5" ht="12.75">
      <c r="A456" s="35" t="s">
        <v>56</v>
      </c>
      <c r="E456" s="40" t="s">
        <v>2408</v>
      </c>
    </row>
    <row r="457" spans="1:5" ht="12.75">
      <c r="A457" t="s">
        <v>57</v>
      </c>
      <c r="E457" s="39" t="s">
        <v>2380</v>
      </c>
    </row>
    <row r="458" spans="1:16" ht="25.5">
      <c r="A458" t="s">
        <v>48</v>
      </c>
      <c s="34" t="s">
        <v>788</v>
      </c>
      <c s="34" t="s">
        <v>2409</v>
      </c>
      <c s="35" t="s">
        <v>5</v>
      </c>
      <c s="6" t="s">
        <v>2410</v>
      </c>
      <c s="36" t="s">
        <v>678</v>
      </c>
      <c s="37">
        <v>9.2</v>
      </c>
      <c s="36">
        <v>0</v>
      </c>
      <c s="36">
        <f>ROUND(G458*H458,6)</f>
      </c>
      <c r="L458" s="38">
        <v>0</v>
      </c>
      <c s="32">
        <f>ROUND(ROUND(L458,2)*ROUND(G458,3),2)</f>
      </c>
      <c s="36" t="s">
        <v>2117</v>
      </c>
      <c>
        <f>(M458*21)/100</f>
      </c>
      <c t="s">
        <v>27</v>
      </c>
    </row>
    <row r="459" spans="1:5" ht="12.75">
      <c r="A459" s="35" t="s">
        <v>55</v>
      </c>
      <c r="E459" s="39" t="s">
        <v>5</v>
      </c>
    </row>
    <row r="460" spans="1:5" ht="12.75">
      <c r="A460" s="35" t="s">
        <v>56</v>
      </c>
      <c r="E460" s="40" t="s">
        <v>5</v>
      </c>
    </row>
    <row r="461" spans="1:5" ht="12.75">
      <c r="A461" t="s">
        <v>57</v>
      </c>
      <c r="E461" s="39" t="s">
        <v>207</v>
      </c>
    </row>
    <row r="462" spans="1:16" ht="25.5">
      <c r="A462" t="s">
        <v>48</v>
      </c>
      <c s="34" t="s">
        <v>791</v>
      </c>
      <c s="34" t="s">
        <v>2411</v>
      </c>
      <c s="35" t="s">
        <v>5</v>
      </c>
      <c s="6" t="s">
        <v>2412</v>
      </c>
      <c s="36" t="s">
        <v>678</v>
      </c>
      <c s="37">
        <v>9.2</v>
      </c>
      <c s="36">
        <v>0</v>
      </c>
      <c s="36">
        <f>ROUND(G462*H462,6)</f>
      </c>
      <c r="L462" s="38">
        <v>0</v>
      </c>
      <c s="32">
        <f>ROUND(ROUND(L462,2)*ROUND(G462,3),2)</f>
      </c>
      <c s="36" t="s">
        <v>2117</v>
      </c>
      <c>
        <f>(M462*21)/100</f>
      </c>
      <c t="s">
        <v>27</v>
      </c>
    </row>
    <row r="463" spans="1:5" ht="12.75">
      <c r="A463" s="35" t="s">
        <v>55</v>
      </c>
      <c r="E463" s="39" t="s">
        <v>5</v>
      </c>
    </row>
    <row r="464" spans="1:5" ht="12.75">
      <c r="A464" s="35" t="s">
        <v>56</v>
      </c>
      <c r="E464" s="40" t="s">
        <v>5</v>
      </c>
    </row>
    <row r="465" spans="1:5" ht="12.75">
      <c r="A465" t="s">
        <v>57</v>
      </c>
      <c r="E465" s="39" t="s">
        <v>207</v>
      </c>
    </row>
    <row r="466" spans="1:16" ht="12.75">
      <c r="A466" t="s">
        <v>48</v>
      </c>
      <c s="34" t="s">
        <v>794</v>
      </c>
      <c s="34" t="s">
        <v>2413</v>
      </c>
      <c s="35" t="s">
        <v>5</v>
      </c>
      <c s="6" t="s">
        <v>2414</v>
      </c>
      <c s="36" t="s">
        <v>678</v>
      </c>
      <c s="37">
        <v>9.2</v>
      </c>
      <c s="36">
        <v>0.0003</v>
      </c>
      <c s="36">
        <f>ROUND(G466*H466,6)</f>
      </c>
      <c r="L466" s="38">
        <v>0</v>
      </c>
      <c s="32">
        <f>ROUND(ROUND(L466,2)*ROUND(G466,3),2)</f>
      </c>
      <c s="36" t="s">
        <v>2117</v>
      </c>
      <c>
        <f>(M466*21)/100</f>
      </c>
      <c t="s">
        <v>27</v>
      </c>
    </row>
    <row r="467" spans="1:5" ht="12.75">
      <c r="A467" s="35" t="s">
        <v>55</v>
      </c>
      <c r="E467" s="39" t="s">
        <v>5</v>
      </c>
    </row>
    <row r="468" spans="1:5" ht="12.75">
      <c r="A468" s="35" t="s">
        <v>56</v>
      </c>
      <c r="E468" s="40" t="s">
        <v>5</v>
      </c>
    </row>
    <row r="469" spans="1:5" ht="12.75">
      <c r="A469" t="s">
        <v>57</v>
      </c>
      <c r="E469" s="39" t="s">
        <v>207</v>
      </c>
    </row>
    <row r="470" spans="1:16" ht="25.5">
      <c r="A470" t="s">
        <v>48</v>
      </c>
      <c s="34" t="s">
        <v>797</v>
      </c>
      <c s="34" t="s">
        <v>2415</v>
      </c>
      <c s="35" t="s">
        <v>5</v>
      </c>
      <c s="6" t="s">
        <v>2416</v>
      </c>
      <c s="36" t="s">
        <v>218</v>
      </c>
      <c s="37">
        <v>4</v>
      </c>
      <c s="36">
        <v>0.00031</v>
      </c>
      <c s="36">
        <f>ROUND(G470*H470,6)</f>
      </c>
      <c r="L470" s="38">
        <v>0</v>
      </c>
      <c s="32">
        <f>ROUND(ROUND(L470,2)*ROUND(G470,3),2)</f>
      </c>
      <c s="36" t="s">
        <v>2117</v>
      </c>
      <c>
        <f>(M470*21)/100</f>
      </c>
      <c t="s">
        <v>27</v>
      </c>
    </row>
    <row r="471" spans="1:5" ht="12.75">
      <c r="A471" s="35" t="s">
        <v>55</v>
      </c>
      <c r="E471" s="39" t="s">
        <v>5</v>
      </c>
    </row>
    <row r="472" spans="1:5" ht="12.75">
      <c r="A472" s="35" t="s">
        <v>56</v>
      </c>
      <c r="E472" s="40" t="s">
        <v>2417</v>
      </c>
    </row>
    <row r="473" spans="1:5" ht="12.75">
      <c r="A473" t="s">
        <v>57</v>
      </c>
      <c r="E473" s="39" t="s">
        <v>207</v>
      </c>
    </row>
    <row r="474" spans="1:16" ht="12.75">
      <c r="A474" t="s">
        <v>48</v>
      </c>
      <c s="34" t="s">
        <v>800</v>
      </c>
      <c s="34" t="s">
        <v>2418</v>
      </c>
      <c s="35" t="s">
        <v>5</v>
      </c>
      <c s="6" t="s">
        <v>2419</v>
      </c>
      <c s="36" t="s">
        <v>213</v>
      </c>
      <c s="37">
        <v>40</v>
      </c>
      <c s="36">
        <v>0</v>
      </c>
      <c s="36">
        <f>ROUND(G474*H474,6)</f>
      </c>
      <c r="L474" s="38">
        <v>0</v>
      </c>
      <c s="32">
        <f>ROUND(ROUND(L474,2)*ROUND(G474,3),2)</f>
      </c>
      <c s="36" t="s">
        <v>2117</v>
      </c>
      <c>
        <f>(M474*21)/100</f>
      </c>
      <c t="s">
        <v>27</v>
      </c>
    </row>
    <row r="475" spans="1:5" ht="12.75">
      <c r="A475" s="35" t="s">
        <v>55</v>
      </c>
      <c r="E475" s="39" t="s">
        <v>5</v>
      </c>
    </row>
    <row r="476" spans="1:5" ht="12.75">
      <c r="A476" s="35" t="s">
        <v>56</v>
      </c>
      <c r="E476" s="40" t="s">
        <v>5</v>
      </c>
    </row>
    <row r="477" spans="1:5" ht="12.75">
      <c r="A477" t="s">
        <v>57</v>
      </c>
      <c r="E477" s="39" t="s">
        <v>207</v>
      </c>
    </row>
    <row r="478" spans="1:16" ht="25.5">
      <c r="A478" t="s">
        <v>48</v>
      </c>
      <c s="34" t="s">
        <v>804</v>
      </c>
      <c s="34" t="s">
        <v>2420</v>
      </c>
      <c s="35" t="s">
        <v>5</v>
      </c>
      <c s="6" t="s">
        <v>2421</v>
      </c>
      <c s="36" t="s">
        <v>53</v>
      </c>
      <c s="37">
        <v>0.151</v>
      </c>
      <c s="36">
        <v>0</v>
      </c>
      <c s="36">
        <f>ROUND(G478*H478,6)</f>
      </c>
      <c r="L478" s="38">
        <v>0</v>
      </c>
      <c s="32">
        <f>ROUND(ROUND(L478,2)*ROUND(G478,3),2)</f>
      </c>
      <c s="36" t="s">
        <v>2117</v>
      </c>
      <c>
        <f>(M478*21)/100</f>
      </c>
      <c t="s">
        <v>27</v>
      </c>
    </row>
    <row r="479" spans="1:5" ht="12.75">
      <c r="A479" s="35" t="s">
        <v>55</v>
      </c>
      <c r="E479" s="39" t="s">
        <v>5</v>
      </c>
    </row>
    <row r="480" spans="1:5" ht="12.75">
      <c r="A480" s="35" t="s">
        <v>56</v>
      </c>
      <c r="E480" s="40" t="s">
        <v>5</v>
      </c>
    </row>
    <row r="481" spans="1:5" ht="12.75">
      <c r="A481" t="s">
        <v>57</v>
      </c>
      <c r="E481" s="39" t="s">
        <v>207</v>
      </c>
    </row>
    <row r="482" spans="1:16" ht="25.5">
      <c r="A482" t="s">
        <v>48</v>
      </c>
      <c s="34" t="s">
        <v>807</v>
      </c>
      <c s="34" t="s">
        <v>2422</v>
      </c>
      <c s="35" t="s">
        <v>5</v>
      </c>
      <c s="6" t="s">
        <v>2423</v>
      </c>
      <c s="36" t="s">
        <v>53</v>
      </c>
      <c s="37">
        <v>0.151</v>
      </c>
      <c s="36">
        <v>0</v>
      </c>
      <c s="36">
        <f>ROUND(G482*H482,6)</f>
      </c>
      <c r="L482" s="38">
        <v>0</v>
      </c>
      <c s="32">
        <f>ROUND(ROUND(L482,2)*ROUND(G482,3),2)</f>
      </c>
      <c s="36" t="s">
        <v>2117</v>
      </c>
      <c>
        <f>(M482*21)/100</f>
      </c>
      <c t="s">
        <v>27</v>
      </c>
    </row>
    <row r="483" spans="1:5" ht="12.75">
      <c r="A483" s="35" t="s">
        <v>55</v>
      </c>
      <c r="E483" s="39" t="s">
        <v>5</v>
      </c>
    </row>
    <row r="484" spans="1:5" ht="12.75">
      <c r="A484" s="35" t="s">
        <v>56</v>
      </c>
      <c r="E484" s="40" t="s">
        <v>5</v>
      </c>
    </row>
    <row r="485" spans="1:5" ht="12.75">
      <c r="A485" t="s">
        <v>57</v>
      </c>
      <c r="E485" s="39" t="s">
        <v>207</v>
      </c>
    </row>
    <row r="486" spans="1:13" ht="12.75">
      <c r="A486" t="s">
        <v>46</v>
      </c>
      <c r="C486" s="31" t="s">
        <v>2424</v>
      </c>
      <c r="E486" s="33" t="s">
        <v>2425</v>
      </c>
      <c r="J486" s="32">
        <f>0</f>
      </c>
      <c s="32">
        <f>0</f>
      </c>
      <c s="32">
        <f>0+L487</f>
      </c>
      <c s="32">
        <f>0+M487</f>
      </c>
    </row>
    <row r="487" spans="1:16" ht="25.5">
      <c r="A487" t="s">
        <v>48</v>
      </c>
      <c s="34" t="s">
        <v>809</v>
      </c>
      <c s="34" t="s">
        <v>2426</v>
      </c>
      <c s="35" t="s">
        <v>5</v>
      </c>
      <c s="6" t="s">
        <v>2427</v>
      </c>
      <c s="36" t="s">
        <v>678</v>
      </c>
      <c s="37">
        <v>2.784</v>
      </c>
      <c s="36">
        <v>0.00014</v>
      </c>
      <c s="36">
        <f>ROUND(G487*H487,6)</f>
      </c>
      <c r="L487" s="38">
        <v>0</v>
      </c>
      <c s="32">
        <f>ROUND(ROUND(L487,2)*ROUND(G487,3),2)</f>
      </c>
      <c s="36" t="s">
        <v>2117</v>
      </c>
      <c>
        <f>(M487*21)/100</f>
      </c>
      <c t="s">
        <v>27</v>
      </c>
    </row>
    <row r="488" spans="1:5" ht="12.75">
      <c r="A488" s="35" t="s">
        <v>55</v>
      </c>
      <c r="E488" s="39" t="s">
        <v>5</v>
      </c>
    </row>
    <row r="489" spans="1:5" ht="12.75">
      <c r="A489" s="35" t="s">
        <v>56</v>
      </c>
      <c r="E489" s="40" t="s">
        <v>2428</v>
      </c>
    </row>
    <row r="490" spans="1:5" ht="12.75">
      <c r="A490" t="s">
        <v>57</v>
      </c>
      <c r="E490" s="39" t="s">
        <v>207</v>
      </c>
    </row>
    <row r="491" spans="1:13" ht="12.75">
      <c r="A491" t="s">
        <v>46</v>
      </c>
      <c r="C491" s="31" t="s">
        <v>2429</v>
      </c>
      <c r="E491" s="33" t="s">
        <v>2430</v>
      </c>
      <c r="J491" s="32">
        <f>0</f>
      </c>
      <c s="32">
        <f>0</f>
      </c>
      <c s="32">
        <f>0+L492+L496+L500</f>
      </c>
      <c s="32">
        <f>0+M492+M496+M500</f>
      </c>
    </row>
    <row r="492" spans="1:16" ht="25.5">
      <c r="A492" t="s">
        <v>48</v>
      </c>
      <c s="34" t="s">
        <v>812</v>
      </c>
      <c s="34" t="s">
        <v>2431</v>
      </c>
      <c s="35" t="s">
        <v>5</v>
      </c>
      <c s="6" t="s">
        <v>2432</v>
      </c>
      <c s="36" t="s">
        <v>678</v>
      </c>
      <c s="37">
        <v>240</v>
      </c>
      <c s="36">
        <v>0.00026</v>
      </c>
      <c s="36">
        <f>ROUND(G492*H492,6)</f>
      </c>
      <c r="L492" s="38">
        <v>0</v>
      </c>
      <c s="32">
        <f>ROUND(ROUND(L492,2)*ROUND(G492,3),2)</f>
      </c>
      <c s="36" t="s">
        <v>2117</v>
      </c>
      <c>
        <f>(M492*21)/100</f>
      </c>
      <c t="s">
        <v>27</v>
      </c>
    </row>
    <row r="493" spans="1:5" ht="12.75">
      <c r="A493" s="35" t="s">
        <v>55</v>
      </c>
      <c r="E493" s="39" t="s">
        <v>5</v>
      </c>
    </row>
    <row r="494" spans="1:5" ht="12.75">
      <c r="A494" s="35" t="s">
        <v>56</v>
      </c>
      <c r="E494" s="40" t="s">
        <v>2433</v>
      </c>
    </row>
    <row r="495" spans="1:5" ht="12.75">
      <c r="A495" t="s">
        <v>57</v>
      </c>
      <c r="E495" s="39" t="s">
        <v>207</v>
      </c>
    </row>
    <row r="496" spans="1:16" ht="12.75">
      <c r="A496" t="s">
        <v>48</v>
      </c>
      <c s="34" t="s">
        <v>813</v>
      </c>
      <c s="34" t="s">
        <v>2434</v>
      </c>
      <c s="35" t="s">
        <v>5</v>
      </c>
      <c s="6" t="s">
        <v>2435</v>
      </c>
      <c s="36" t="s">
        <v>678</v>
      </c>
      <c s="37">
        <v>240</v>
      </c>
      <c s="36">
        <v>0.0002</v>
      </c>
      <c s="36">
        <f>ROUND(G496*H496,6)</f>
      </c>
      <c r="L496" s="38">
        <v>0</v>
      </c>
      <c s="32">
        <f>ROUND(ROUND(L496,2)*ROUND(G496,3),2)</f>
      </c>
      <c s="36" t="s">
        <v>2117</v>
      </c>
      <c>
        <f>(M496*21)/100</f>
      </c>
      <c t="s">
        <v>27</v>
      </c>
    </row>
    <row r="497" spans="1:5" ht="12.75">
      <c r="A497" s="35" t="s">
        <v>55</v>
      </c>
      <c r="E497" s="39" t="s">
        <v>5</v>
      </c>
    </row>
    <row r="498" spans="1:5" ht="12.75">
      <c r="A498" s="35" t="s">
        <v>56</v>
      </c>
      <c r="E498" s="40" t="s">
        <v>5</v>
      </c>
    </row>
    <row r="499" spans="1:5" ht="12.75">
      <c r="A499" t="s">
        <v>57</v>
      </c>
      <c r="E499" s="39" t="s">
        <v>207</v>
      </c>
    </row>
    <row r="500" spans="1:16" ht="25.5">
      <c r="A500" t="s">
        <v>48</v>
      </c>
      <c s="34" t="s">
        <v>817</v>
      </c>
      <c s="34" t="s">
        <v>2436</v>
      </c>
      <c s="35" t="s">
        <v>5</v>
      </c>
      <c s="6" t="s">
        <v>2437</v>
      </c>
      <c s="36" t="s">
        <v>678</v>
      </c>
      <c s="37">
        <v>240</v>
      </c>
      <c s="36">
        <v>0.0002</v>
      </c>
      <c s="36">
        <f>ROUND(G500*H500,6)</f>
      </c>
      <c r="L500" s="38">
        <v>0</v>
      </c>
      <c s="32">
        <f>ROUND(ROUND(L500,2)*ROUND(G500,3),2)</f>
      </c>
      <c s="36" t="s">
        <v>2117</v>
      </c>
      <c>
        <f>(M500*21)/100</f>
      </c>
      <c t="s">
        <v>27</v>
      </c>
    </row>
    <row r="501" spans="1:5" ht="12.75">
      <c r="A501" s="35" t="s">
        <v>55</v>
      </c>
      <c r="E501" s="39" t="s">
        <v>5</v>
      </c>
    </row>
    <row r="502" spans="1:5" ht="12.75">
      <c r="A502" s="35" t="s">
        <v>56</v>
      </c>
      <c r="E502" s="40" t="s">
        <v>5</v>
      </c>
    </row>
    <row r="503" spans="1:5" ht="12.75">
      <c r="A503" t="s">
        <v>57</v>
      </c>
      <c r="E503" s="39" t="s">
        <v>207</v>
      </c>
    </row>
    <row r="504" spans="1:13" ht="12.75">
      <c r="A504" t="s">
        <v>46</v>
      </c>
      <c r="C504" s="31" t="s">
        <v>85</v>
      </c>
      <c r="E504" s="33" t="s">
        <v>2438</v>
      </c>
      <c r="J504" s="32">
        <f>0</f>
      </c>
      <c s="32">
        <f>0</f>
      </c>
      <c s="32">
        <f>0+L505+L509+L513+L517+L521+L525+L529</f>
      </c>
      <c s="32">
        <f>0+M505+M509+M513+M517+M521+M525+M529</f>
      </c>
    </row>
    <row r="505" spans="1:16" ht="25.5">
      <c r="A505" t="s">
        <v>48</v>
      </c>
      <c s="34" t="s">
        <v>333</v>
      </c>
      <c s="34" t="s">
        <v>2439</v>
      </c>
      <c s="35" t="s">
        <v>5</v>
      </c>
      <c s="6" t="s">
        <v>2440</v>
      </c>
      <c s="36" t="s">
        <v>678</v>
      </c>
      <c s="37">
        <v>45</v>
      </c>
      <c s="36">
        <v>4E-05</v>
      </c>
      <c s="36">
        <f>ROUND(G505*H505,6)</f>
      </c>
      <c r="L505" s="38">
        <v>0</v>
      </c>
      <c s="32">
        <f>ROUND(ROUND(L505,2)*ROUND(G505,3),2)</f>
      </c>
      <c s="36" t="s">
        <v>2117</v>
      </c>
      <c>
        <f>(M505*21)/100</f>
      </c>
      <c t="s">
        <v>27</v>
      </c>
    </row>
    <row r="506" spans="1:5" ht="12.75">
      <c r="A506" s="35" t="s">
        <v>55</v>
      </c>
      <c r="E506" s="39" t="s">
        <v>5</v>
      </c>
    </row>
    <row r="507" spans="1:5" ht="12.75">
      <c r="A507" s="35" t="s">
        <v>56</v>
      </c>
      <c r="E507" s="40" t="s">
        <v>2441</v>
      </c>
    </row>
    <row r="508" spans="1:5" ht="12.75">
      <c r="A508" t="s">
        <v>57</v>
      </c>
      <c r="E508" s="39" t="s">
        <v>207</v>
      </c>
    </row>
    <row r="509" spans="1:16" ht="25.5">
      <c r="A509" t="s">
        <v>48</v>
      </c>
      <c s="34" t="s">
        <v>336</v>
      </c>
      <c s="34" t="s">
        <v>2442</v>
      </c>
      <c s="35" t="s">
        <v>5</v>
      </c>
      <c s="6" t="s">
        <v>2443</v>
      </c>
      <c s="36" t="s">
        <v>678</v>
      </c>
      <c s="37">
        <v>30</v>
      </c>
      <c s="36">
        <v>4E-05</v>
      </c>
      <c s="36">
        <f>ROUND(G509*H509,6)</f>
      </c>
      <c r="L509" s="38">
        <v>0</v>
      </c>
      <c s="32">
        <f>ROUND(ROUND(L509,2)*ROUND(G509,3),2)</f>
      </c>
      <c s="36" t="s">
        <v>2117</v>
      </c>
      <c>
        <f>(M509*21)/100</f>
      </c>
      <c t="s">
        <v>27</v>
      </c>
    </row>
    <row r="510" spans="1:5" ht="12.75">
      <c r="A510" s="35" t="s">
        <v>55</v>
      </c>
      <c r="E510" s="39" t="s">
        <v>5</v>
      </c>
    </row>
    <row r="511" spans="1:5" ht="12.75">
      <c r="A511" s="35" t="s">
        <v>56</v>
      </c>
      <c r="E511" s="40" t="s">
        <v>2444</v>
      </c>
    </row>
    <row r="512" spans="1:5" ht="12.75">
      <c r="A512" t="s">
        <v>57</v>
      </c>
      <c r="E512" s="39" t="s">
        <v>207</v>
      </c>
    </row>
    <row r="513" spans="1:16" ht="12.75">
      <c r="A513" t="s">
        <v>48</v>
      </c>
      <c s="34" t="s">
        <v>339</v>
      </c>
      <c s="34" t="s">
        <v>2445</v>
      </c>
      <c s="35" t="s">
        <v>5</v>
      </c>
      <c s="6" t="s">
        <v>2446</v>
      </c>
      <c s="36" t="s">
        <v>678</v>
      </c>
      <c s="37">
        <v>10</v>
      </c>
      <c s="36">
        <v>0</v>
      </c>
      <c s="36">
        <f>ROUND(G513*H513,6)</f>
      </c>
      <c r="L513" s="38">
        <v>0</v>
      </c>
      <c s="32">
        <f>ROUND(ROUND(L513,2)*ROUND(G513,3),2)</f>
      </c>
      <c s="36" t="s">
        <v>918</v>
      </c>
      <c>
        <f>(M513*21)/100</f>
      </c>
      <c t="s">
        <v>27</v>
      </c>
    </row>
    <row r="514" spans="1:5" ht="12.75">
      <c r="A514" s="35" t="s">
        <v>55</v>
      </c>
      <c r="E514" s="39" t="s">
        <v>5</v>
      </c>
    </row>
    <row r="515" spans="1:5" ht="12.75">
      <c r="A515" s="35" t="s">
        <v>56</v>
      </c>
      <c r="E515" s="40" t="s">
        <v>2447</v>
      </c>
    </row>
    <row r="516" spans="1:5" ht="25.5">
      <c r="A516" t="s">
        <v>57</v>
      </c>
      <c r="E516" s="39" t="s">
        <v>2448</v>
      </c>
    </row>
    <row r="517" spans="1:16" ht="25.5">
      <c r="A517" t="s">
        <v>48</v>
      </c>
      <c s="34" t="s">
        <v>342</v>
      </c>
      <c s="34" t="s">
        <v>2449</v>
      </c>
      <c s="35" t="s">
        <v>5</v>
      </c>
      <c s="6" t="s">
        <v>2450</v>
      </c>
      <c s="36" t="s">
        <v>678</v>
      </c>
      <c s="37">
        <v>60</v>
      </c>
      <c s="36">
        <v>0</v>
      </c>
      <c s="36">
        <f>ROUND(G517*H517,6)</f>
      </c>
      <c r="L517" s="38">
        <v>0</v>
      </c>
      <c s="32">
        <f>ROUND(ROUND(L517,2)*ROUND(G517,3),2)</f>
      </c>
      <c s="36" t="s">
        <v>2117</v>
      </c>
      <c>
        <f>(M517*21)/100</f>
      </c>
      <c t="s">
        <v>27</v>
      </c>
    </row>
    <row r="518" spans="1:5" ht="12.75">
      <c r="A518" s="35" t="s">
        <v>55</v>
      </c>
      <c r="E518" s="39" t="s">
        <v>5</v>
      </c>
    </row>
    <row r="519" spans="1:5" ht="12.75">
      <c r="A519" s="35" t="s">
        <v>56</v>
      </c>
      <c r="E519" s="40" t="s">
        <v>2451</v>
      </c>
    </row>
    <row r="520" spans="1:5" ht="12.75">
      <c r="A520" t="s">
        <v>57</v>
      </c>
      <c r="E520" s="39" t="s">
        <v>207</v>
      </c>
    </row>
    <row r="521" spans="1:16" ht="25.5">
      <c r="A521" t="s">
        <v>48</v>
      </c>
      <c s="34" t="s">
        <v>346</v>
      </c>
      <c s="34" t="s">
        <v>2452</v>
      </c>
      <c s="35" t="s">
        <v>5</v>
      </c>
      <c s="6" t="s">
        <v>2453</v>
      </c>
      <c s="36" t="s">
        <v>678</v>
      </c>
      <c s="37">
        <v>60</v>
      </c>
      <c s="36">
        <v>0</v>
      </c>
      <c s="36">
        <f>ROUND(G521*H521,6)</f>
      </c>
      <c r="L521" s="38">
        <v>0</v>
      </c>
      <c s="32">
        <f>ROUND(ROUND(L521,2)*ROUND(G521,3),2)</f>
      </c>
      <c s="36" t="s">
        <v>2117</v>
      </c>
      <c>
        <f>(M521*21)/100</f>
      </c>
      <c t="s">
        <v>27</v>
      </c>
    </row>
    <row r="522" spans="1:5" ht="12.75">
      <c r="A522" s="35" t="s">
        <v>55</v>
      </c>
      <c r="E522" s="39" t="s">
        <v>5</v>
      </c>
    </row>
    <row r="523" spans="1:5" ht="12.75">
      <c r="A523" s="35" t="s">
        <v>56</v>
      </c>
      <c r="E523" s="40" t="s">
        <v>2454</v>
      </c>
    </row>
    <row r="524" spans="1:5" ht="12.75">
      <c r="A524" t="s">
        <v>57</v>
      </c>
      <c r="E524" s="39" t="s">
        <v>207</v>
      </c>
    </row>
    <row r="525" spans="1:16" ht="12.75">
      <c r="A525" t="s">
        <v>48</v>
      </c>
      <c s="34" t="s">
        <v>350</v>
      </c>
      <c s="34" t="s">
        <v>2455</v>
      </c>
      <c s="35" t="s">
        <v>5</v>
      </c>
      <c s="6" t="s">
        <v>2456</v>
      </c>
      <c s="36" t="s">
        <v>678</v>
      </c>
      <c s="37">
        <v>180</v>
      </c>
      <c s="36">
        <v>0</v>
      </c>
      <c s="36">
        <f>ROUND(G525*H525,6)</f>
      </c>
      <c r="L525" s="38">
        <v>0</v>
      </c>
      <c s="32">
        <f>ROUND(ROUND(L525,2)*ROUND(G525,3),2)</f>
      </c>
      <c s="36" t="s">
        <v>2117</v>
      </c>
      <c>
        <f>(M525*21)/100</f>
      </c>
      <c t="s">
        <v>27</v>
      </c>
    </row>
    <row r="526" spans="1:5" ht="12.75">
      <c r="A526" s="35" t="s">
        <v>55</v>
      </c>
      <c r="E526" s="39" t="s">
        <v>5</v>
      </c>
    </row>
    <row r="527" spans="1:5" ht="12.75">
      <c r="A527" s="35" t="s">
        <v>56</v>
      </c>
      <c r="E527" s="40" t="s">
        <v>2457</v>
      </c>
    </row>
    <row r="528" spans="1:5" ht="12.75">
      <c r="A528" t="s">
        <v>57</v>
      </c>
      <c r="E528" s="39" t="s">
        <v>207</v>
      </c>
    </row>
    <row r="529" spans="1:16" ht="12.75">
      <c r="A529" t="s">
        <v>48</v>
      </c>
      <c s="34" t="s">
        <v>353</v>
      </c>
      <c s="34" t="s">
        <v>2458</v>
      </c>
      <c s="35" t="s">
        <v>5</v>
      </c>
      <c s="6" t="s">
        <v>2459</v>
      </c>
      <c s="36" t="s">
        <v>678</v>
      </c>
      <c s="37">
        <v>75</v>
      </c>
      <c s="36">
        <v>0</v>
      </c>
      <c s="36">
        <f>ROUND(G529*H529,6)</f>
      </c>
      <c r="L529" s="38">
        <v>0</v>
      </c>
      <c s="32">
        <f>ROUND(ROUND(L529,2)*ROUND(G529,3),2)</f>
      </c>
      <c s="36" t="s">
        <v>2117</v>
      </c>
      <c>
        <f>(M529*21)/100</f>
      </c>
      <c t="s">
        <v>27</v>
      </c>
    </row>
    <row r="530" spans="1:5" ht="12.75">
      <c r="A530" s="35" t="s">
        <v>55</v>
      </c>
      <c r="E530" s="39" t="s">
        <v>5</v>
      </c>
    </row>
    <row r="531" spans="1:5" ht="12.75">
      <c r="A531" s="35" t="s">
        <v>56</v>
      </c>
      <c r="E531" s="40" t="s">
        <v>5</v>
      </c>
    </row>
    <row r="532" spans="1:5" ht="12.75">
      <c r="A532" t="s">
        <v>57</v>
      </c>
      <c r="E532" s="39" t="s">
        <v>207</v>
      </c>
    </row>
    <row r="533" spans="1:13" ht="12.75">
      <c r="A533" t="s">
        <v>46</v>
      </c>
      <c r="C533" s="31" t="s">
        <v>622</v>
      </c>
      <c r="E533" s="33" t="s">
        <v>2460</v>
      </c>
      <c r="J533" s="32">
        <f>0</f>
      </c>
      <c s="32">
        <f>0</f>
      </c>
      <c s="32">
        <f>0+L534+L538</f>
      </c>
      <c s="32">
        <f>0+M534+M538</f>
      </c>
    </row>
    <row r="534" spans="1:16" ht="25.5">
      <c r="A534" t="s">
        <v>48</v>
      </c>
      <c s="34" t="s">
        <v>354</v>
      </c>
      <c s="34" t="s">
        <v>2461</v>
      </c>
      <c s="35" t="s">
        <v>5</v>
      </c>
      <c s="6" t="s">
        <v>2462</v>
      </c>
      <c s="36" t="s">
        <v>678</v>
      </c>
      <c s="37">
        <v>40</v>
      </c>
      <c s="36">
        <v>0.00021</v>
      </c>
      <c s="36">
        <f>ROUND(G534*H534,6)</f>
      </c>
      <c r="L534" s="38">
        <v>0</v>
      </c>
      <c s="32">
        <f>ROUND(ROUND(L534,2)*ROUND(G534,3),2)</f>
      </c>
      <c s="36" t="s">
        <v>2117</v>
      </c>
      <c>
        <f>(M534*21)/100</f>
      </c>
      <c t="s">
        <v>27</v>
      </c>
    </row>
    <row r="535" spans="1:5" ht="12.75">
      <c r="A535" s="35" t="s">
        <v>55</v>
      </c>
      <c r="E535" s="39" t="s">
        <v>5</v>
      </c>
    </row>
    <row r="536" spans="1:5" ht="12.75">
      <c r="A536" s="35" t="s">
        <v>56</v>
      </c>
      <c r="E536" s="40" t="s">
        <v>2463</v>
      </c>
    </row>
    <row r="537" spans="1:5" ht="12.75">
      <c r="A537" t="s">
        <v>57</v>
      </c>
      <c r="E537" s="39" t="s">
        <v>207</v>
      </c>
    </row>
    <row r="538" spans="1:16" ht="12.75">
      <c r="A538" t="s">
        <v>48</v>
      </c>
      <c s="34" t="s">
        <v>355</v>
      </c>
      <c s="34" t="s">
        <v>866</v>
      </c>
      <c s="35" t="s">
        <v>5</v>
      </c>
      <c s="6" t="s">
        <v>2464</v>
      </c>
      <c s="36" t="s">
        <v>161</v>
      </c>
      <c s="37">
        <v>1</v>
      </c>
      <c s="36">
        <v>0</v>
      </c>
      <c s="36">
        <f>ROUND(G538*H538,6)</f>
      </c>
      <c r="L538" s="38">
        <v>0</v>
      </c>
      <c s="32">
        <f>ROUND(ROUND(L538,2)*ROUND(G538,3),2)</f>
      </c>
      <c s="36" t="s">
        <v>918</v>
      </c>
      <c>
        <f>(M538*21)/100</f>
      </c>
      <c t="s">
        <v>27</v>
      </c>
    </row>
    <row r="539" spans="1:5" ht="12.75">
      <c r="A539" s="35" t="s">
        <v>55</v>
      </c>
      <c r="E539" s="39" t="s">
        <v>5</v>
      </c>
    </row>
    <row r="540" spans="1:5" ht="12.75">
      <c r="A540" s="35" t="s">
        <v>56</v>
      </c>
      <c r="E540" s="40" t="s">
        <v>5</v>
      </c>
    </row>
    <row r="541" spans="1:5" ht="25.5">
      <c r="A541" t="s">
        <v>57</v>
      </c>
      <c r="E541" s="39" t="s">
        <v>2465</v>
      </c>
    </row>
    <row r="542" spans="1:13" ht="12.75">
      <c r="A542" t="s">
        <v>46</v>
      </c>
      <c r="C542" s="31" t="s">
        <v>736</v>
      </c>
      <c r="E542" s="33" t="s">
        <v>2466</v>
      </c>
      <c r="J542" s="32">
        <f>0</f>
      </c>
      <c s="32">
        <f>0</f>
      </c>
      <c s="32">
        <f>0+L543+L547+L551+L555+L559+L563+L567+L571+L575+L579+L583+L587+L591+L595+L599+L603</f>
      </c>
      <c s="32">
        <f>0+M543+M547+M551+M555+M559+M563+M567+M571+M575+M579+M583+M587+M591+M595+M599+M603</f>
      </c>
    </row>
    <row r="543" spans="1:16" ht="25.5">
      <c r="A543" t="s">
        <v>48</v>
      </c>
      <c s="34" t="s">
        <v>356</v>
      </c>
      <c s="34" t="s">
        <v>2467</v>
      </c>
      <c s="35" t="s">
        <v>5</v>
      </c>
      <c s="6" t="s">
        <v>2468</v>
      </c>
      <c s="36" t="s">
        <v>213</v>
      </c>
      <c s="37">
        <v>8</v>
      </c>
      <c s="36">
        <v>0</v>
      </c>
      <c s="36">
        <f>ROUND(G543*H543,6)</f>
      </c>
      <c r="L543" s="38">
        <v>0</v>
      </c>
      <c s="32">
        <f>ROUND(ROUND(L543,2)*ROUND(G543,3),2)</f>
      </c>
      <c s="36" t="s">
        <v>2117</v>
      </c>
      <c>
        <f>(M543*21)/100</f>
      </c>
      <c t="s">
        <v>27</v>
      </c>
    </row>
    <row r="544" spans="1:5" ht="12.75">
      <c r="A544" s="35" t="s">
        <v>55</v>
      </c>
      <c r="E544" s="39" t="s">
        <v>5</v>
      </c>
    </row>
    <row r="545" spans="1:5" ht="12.75">
      <c r="A545" s="35" t="s">
        <v>56</v>
      </c>
      <c r="E545" s="40" t="s">
        <v>2469</v>
      </c>
    </row>
    <row r="546" spans="1:5" ht="12.75">
      <c r="A546" t="s">
        <v>57</v>
      </c>
      <c r="E546" s="39" t="s">
        <v>207</v>
      </c>
    </row>
    <row r="547" spans="1:16" ht="25.5">
      <c r="A547" t="s">
        <v>48</v>
      </c>
      <c s="34" t="s">
        <v>445</v>
      </c>
      <c s="34" t="s">
        <v>2470</v>
      </c>
      <c s="35" t="s">
        <v>5</v>
      </c>
      <c s="6" t="s">
        <v>2471</v>
      </c>
      <c s="36" t="s">
        <v>218</v>
      </c>
      <c s="37">
        <v>11.2</v>
      </c>
      <c s="36">
        <v>0</v>
      </c>
      <c s="36">
        <f>ROUND(G547*H547,6)</f>
      </c>
      <c r="L547" s="38">
        <v>0</v>
      </c>
      <c s="32">
        <f>ROUND(ROUND(L547,2)*ROUND(G547,3),2)</f>
      </c>
      <c s="36" t="s">
        <v>2117</v>
      </c>
      <c>
        <f>(M547*21)/100</f>
      </c>
      <c t="s">
        <v>27</v>
      </c>
    </row>
    <row r="548" spans="1:5" ht="12.75">
      <c r="A548" s="35" t="s">
        <v>55</v>
      </c>
      <c r="E548" s="39" t="s">
        <v>5</v>
      </c>
    </row>
    <row r="549" spans="1:5" ht="12.75">
      <c r="A549" s="35" t="s">
        <v>56</v>
      </c>
      <c r="E549" s="40" t="s">
        <v>2472</v>
      </c>
    </row>
    <row r="550" spans="1:5" ht="12.75">
      <c r="A550" t="s">
        <v>57</v>
      </c>
      <c r="E550" s="39" t="s">
        <v>207</v>
      </c>
    </row>
    <row r="551" spans="1:16" ht="25.5">
      <c r="A551" t="s">
        <v>48</v>
      </c>
      <c s="34" t="s">
        <v>448</v>
      </c>
      <c s="34" t="s">
        <v>2473</v>
      </c>
      <c s="35" t="s">
        <v>5</v>
      </c>
      <c s="6" t="s">
        <v>2474</v>
      </c>
      <c s="36" t="s">
        <v>204</v>
      </c>
      <c s="37">
        <v>1.346</v>
      </c>
      <c s="36">
        <v>0</v>
      </c>
      <c s="36">
        <f>ROUND(G551*H551,6)</f>
      </c>
      <c r="L551" s="38">
        <v>0</v>
      </c>
      <c s="32">
        <f>ROUND(ROUND(L551,2)*ROUND(G551,3),2)</f>
      </c>
      <c s="36" t="s">
        <v>2117</v>
      </c>
      <c>
        <f>(M551*21)/100</f>
      </c>
      <c t="s">
        <v>27</v>
      </c>
    </row>
    <row r="552" spans="1:5" ht="12.75">
      <c r="A552" s="35" t="s">
        <v>55</v>
      </c>
      <c r="E552" s="39" t="s">
        <v>5</v>
      </c>
    </row>
    <row r="553" spans="1:5" ht="25.5">
      <c r="A553" s="35" t="s">
        <v>56</v>
      </c>
      <c r="E553" s="40" t="s">
        <v>2475</v>
      </c>
    </row>
    <row r="554" spans="1:5" ht="12.75">
      <c r="A554" t="s">
        <v>57</v>
      </c>
      <c r="E554" s="39" t="s">
        <v>207</v>
      </c>
    </row>
    <row r="555" spans="1:16" ht="25.5">
      <c r="A555" t="s">
        <v>48</v>
      </c>
      <c s="34" t="s">
        <v>451</v>
      </c>
      <c s="34" t="s">
        <v>2476</v>
      </c>
      <c s="35" t="s">
        <v>5</v>
      </c>
      <c s="6" t="s">
        <v>2474</v>
      </c>
      <c s="36" t="s">
        <v>213</v>
      </c>
      <c s="37">
        <v>1</v>
      </c>
      <c s="36">
        <v>0</v>
      </c>
      <c s="36">
        <f>ROUND(G555*H555,6)</f>
      </c>
      <c r="L555" s="38">
        <v>0</v>
      </c>
      <c s="32">
        <f>ROUND(ROUND(L555,2)*ROUND(G555,3),2)</f>
      </c>
      <c s="36" t="s">
        <v>2117</v>
      </c>
      <c>
        <f>(M555*21)/100</f>
      </c>
      <c t="s">
        <v>27</v>
      </c>
    </row>
    <row r="556" spans="1:5" ht="12.75">
      <c r="A556" s="35" t="s">
        <v>55</v>
      </c>
      <c r="E556" s="39" t="s">
        <v>5</v>
      </c>
    </row>
    <row r="557" spans="1:5" ht="12.75">
      <c r="A557" s="35" t="s">
        <v>56</v>
      </c>
      <c r="E557" s="40" t="s">
        <v>2477</v>
      </c>
    </row>
    <row r="558" spans="1:5" ht="12.75">
      <c r="A558" t="s">
        <v>57</v>
      </c>
      <c r="E558" s="39" t="s">
        <v>207</v>
      </c>
    </row>
    <row r="559" spans="1:16" ht="25.5">
      <c r="A559" t="s">
        <v>48</v>
      </c>
      <c s="34" t="s">
        <v>454</v>
      </c>
      <c s="34" t="s">
        <v>2478</v>
      </c>
      <c s="35" t="s">
        <v>5</v>
      </c>
      <c s="6" t="s">
        <v>2474</v>
      </c>
      <c s="36" t="s">
        <v>204</v>
      </c>
      <c s="37">
        <v>2.948</v>
      </c>
      <c s="36">
        <v>0</v>
      </c>
      <c s="36">
        <f>ROUND(G559*H559,6)</f>
      </c>
      <c r="L559" s="38">
        <v>0</v>
      </c>
      <c s="32">
        <f>ROUND(ROUND(L559,2)*ROUND(G559,3),2)</f>
      </c>
      <c s="36" t="s">
        <v>2117</v>
      </c>
      <c>
        <f>(M559*21)/100</f>
      </c>
      <c t="s">
        <v>27</v>
      </c>
    </row>
    <row r="560" spans="1:5" ht="12.75">
      <c r="A560" s="35" t="s">
        <v>55</v>
      </c>
      <c r="E560" s="39" t="s">
        <v>5</v>
      </c>
    </row>
    <row r="561" spans="1:5" ht="12.75">
      <c r="A561" s="35" t="s">
        <v>56</v>
      </c>
      <c r="E561" s="40" t="s">
        <v>2479</v>
      </c>
    </row>
    <row r="562" spans="1:5" ht="12.75">
      <c r="A562" t="s">
        <v>57</v>
      </c>
      <c r="E562" s="39" t="s">
        <v>207</v>
      </c>
    </row>
    <row r="563" spans="1:16" ht="25.5">
      <c r="A563" t="s">
        <v>48</v>
      </c>
      <c s="34" t="s">
        <v>457</v>
      </c>
      <c s="34" t="s">
        <v>2480</v>
      </c>
      <c s="35" t="s">
        <v>5</v>
      </c>
      <c s="6" t="s">
        <v>2481</v>
      </c>
      <c s="36" t="s">
        <v>678</v>
      </c>
      <c s="37">
        <v>8.694</v>
      </c>
      <c s="36">
        <v>0</v>
      </c>
      <c s="36">
        <f>ROUND(G563*H563,6)</f>
      </c>
      <c r="L563" s="38">
        <v>0</v>
      </c>
      <c s="32">
        <f>ROUND(ROUND(L563,2)*ROUND(G563,3),2)</f>
      </c>
      <c s="36" t="s">
        <v>2117</v>
      </c>
      <c>
        <f>(M563*21)/100</f>
      </c>
      <c t="s">
        <v>27</v>
      </c>
    </row>
    <row r="564" spans="1:5" ht="12.75">
      <c r="A564" s="35" t="s">
        <v>55</v>
      </c>
      <c r="E564" s="39" t="s">
        <v>5</v>
      </c>
    </row>
    <row r="565" spans="1:5" ht="12.75">
      <c r="A565" s="35" t="s">
        <v>56</v>
      </c>
      <c r="E565" s="40" t="s">
        <v>2482</v>
      </c>
    </row>
    <row r="566" spans="1:5" ht="12.75">
      <c r="A566" t="s">
        <v>57</v>
      </c>
      <c r="E566" s="39" t="s">
        <v>207</v>
      </c>
    </row>
    <row r="567" spans="1:16" ht="25.5">
      <c r="A567" t="s">
        <v>48</v>
      </c>
      <c s="34" t="s">
        <v>460</v>
      </c>
      <c s="34" t="s">
        <v>2483</v>
      </c>
      <c s="35" t="s">
        <v>5</v>
      </c>
      <c s="6" t="s">
        <v>2484</v>
      </c>
      <c s="36" t="s">
        <v>678</v>
      </c>
      <c s="37">
        <v>1.44</v>
      </c>
      <c s="36">
        <v>0</v>
      </c>
      <c s="36">
        <f>ROUND(G567*H567,6)</f>
      </c>
      <c r="L567" s="38">
        <v>0</v>
      </c>
      <c s="32">
        <f>ROUND(ROUND(L567,2)*ROUND(G567,3),2)</f>
      </c>
      <c s="36" t="s">
        <v>2117</v>
      </c>
      <c>
        <f>(M567*21)/100</f>
      </c>
      <c t="s">
        <v>27</v>
      </c>
    </row>
    <row r="568" spans="1:5" ht="12.75">
      <c r="A568" s="35" t="s">
        <v>55</v>
      </c>
      <c r="E568" s="39" t="s">
        <v>5</v>
      </c>
    </row>
    <row r="569" spans="1:5" ht="12.75">
      <c r="A569" s="35" t="s">
        <v>56</v>
      </c>
      <c r="E569" s="40" t="s">
        <v>2485</v>
      </c>
    </row>
    <row r="570" spans="1:5" ht="12.75">
      <c r="A570" t="s">
        <v>57</v>
      </c>
      <c r="E570" s="39" t="s">
        <v>207</v>
      </c>
    </row>
    <row r="571" spans="1:16" ht="25.5">
      <c r="A571" t="s">
        <v>48</v>
      </c>
      <c s="34" t="s">
        <v>464</v>
      </c>
      <c s="34" t="s">
        <v>2486</v>
      </c>
      <c s="35" t="s">
        <v>5</v>
      </c>
      <c s="6" t="s">
        <v>2487</v>
      </c>
      <c s="36" t="s">
        <v>678</v>
      </c>
      <c s="37">
        <v>1.576</v>
      </c>
      <c s="36">
        <v>0</v>
      </c>
      <c s="36">
        <f>ROUND(G571*H571,6)</f>
      </c>
      <c r="L571" s="38">
        <v>0</v>
      </c>
      <c s="32">
        <f>ROUND(ROUND(L571,2)*ROUND(G571,3),2)</f>
      </c>
      <c s="36" t="s">
        <v>2117</v>
      </c>
      <c>
        <f>(M571*21)/100</f>
      </c>
      <c t="s">
        <v>27</v>
      </c>
    </row>
    <row r="572" spans="1:5" ht="12.75">
      <c r="A572" s="35" t="s">
        <v>55</v>
      </c>
      <c r="E572" s="39" t="s">
        <v>5</v>
      </c>
    </row>
    <row r="573" spans="1:5" ht="12.75">
      <c r="A573" s="35" t="s">
        <v>56</v>
      </c>
      <c r="E573" s="40" t="s">
        <v>2488</v>
      </c>
    </row>
    <row r="574" spans="1:5" ht="12.75">
      <c r="A574" t="s">
        <v>57</v>
      </c>
      <c r="E574" s="39" t="s">
        <v>207</v>
      </c>
    </row>
    <row r="575" spans="1:16" ht="25.5">
      <c r="A575" t="s">
        <v>48</v>
      </c>
      <c s="34" t="s">
        <v>465</v>
      </c>
      <c s="34" t="s">
        <v>2489</v>
      </c>
      <c s="35" t="s">
        <v>5</v>
      </c>
      <c s="6" t="s">
        <v>2490</v>
      </c>
      <c s="36" t="s">
        <v>678</v>
      </c>
      <c s="37">
        <v>22.074</v>
      </c>
      <c s="36">
        <v>0</v>
      </c>
      <c s="36">
        <f>ROUND(G575*H575,6)</f>
      </c>
      <c r="L575" s="38">
        <v>0</v>
      </c>
      <c s="32">
        <f>ROUND(ROUND(L575,2)*ROUND(G575,3),2)</f>
      </c>
      <c s="36" t="s">
        <v>2117</v>
      </c>
      <c>
        <f>(M575*21)/100</f>
      </c>
      <c t="s">
        <v>27</v>
      </c>
    </row>
    <row r="576" spans="1:5" ht="12.75">
      <c r="A576" s="35" t="s">
        <v>55</v>
      </c>
      <c r="E576" s="39" t="s">
        <v>5</v>
      </c>
    </row>
    <row r="577" spans="1:5" ht="25.5">
      <c r="A577" s="35" t="s">
        <v>56</v>
      </c>
      <c r="E577" s="40" t="s">
        <v>2491</v>
      </c>
    </row>
    <row r="578" spans="1:5" ht="12.75">
      <c r="A578" t="s">
        <v>57</v>
      </c>
      <c r="E578" s="39" t="s">
        <v>207</v>
      </c>
    </row>
    <row r="579" spans="1:16" ht="25.5">
      <c r="A579" t="s">
        <v>48</v>
      </c>
      <c s="34" t="s">
        <v>466</v>
      </c>
      <c s="34" t="s">
        <v>2492</v>
      </c>
      <c s="35" t="s">
        <v>5</v>
      </c>
      <c s="6" t="s">
        <v>2493</v>
      </c>
      <c s="36" t="s">
        <v>678</v>
      </c>
      <c s="37">
        <v>1.935</v>
      </c>
      <c s="36">
        <v>0</v>
      </c>
      <c s="36">
        <f>ROUND(G579*H579,6)</f>
      </c>
      <c r="L579" s="38">
        <v>0</v>
      </c>
      <c s="32">
        <f>ROUND(ROUND(L579,2)*ROUND(G579,3),2)</f>
      </c>
      <c s="36" t="s">
        <v>2117</v>
      </c>
      <c>
        <f>(M579*21)/100</f>
      </c>
      <c t="s">
        <v>27</v>
      </c>
    </row>
    <row r="580" spans="1:5" ht="12.75">
      <c r="A580" s="35" t="s">
        <v>55</v>
      </c>
      <c r="E580" s="39" t="s">
        <v>5</v>
      </c>
    </row>
    <row r="581" spans="1:5" ht="12.75">
      <c r="A581" s="35" t="s">
        <v>56</v>
      </c>
      <c r="E581" s="40" t="s">
        <v>2494</v>
      </c>
    </row>
    <row r="582" spans="1:5" ht="12.75">
      <c r="A582" t="s">
        <v>57</v>
      </c>
      <c r="E582" s="39" t="s">
        <v>207</v>
      </c>
    </row>
    <row r="583" spans="1:16" ht="25.5">
      <c r="A583" t="s">
        <v>48</v>
      </c>
      <c s="34" t="s">
        <v>467</v>
      </c>
      <c s="34" t="s">
        <v>2495</v>
      </c>
      <c s="35" t="s">
        <v>5</v>
      </c>
      <c s="6" t="s">
        <v>2496</v>
      </c>
      <c s="36" t="s">
        <v>678</v>
      </c>
      <c s="37">
        <v>44.094</v>
      </c>
      <c s="36">
        <v>0</v>
      </c>
      <c s="36">
        <f>ROUND(G583*H583,6)</f>
      </c>
      <c r="L583" s="38">
        <v>0</v>
      </c>
      <c s="32">
        <f>ROUND(ROUND(L583,2)*ROUND(G583,3),2)</f>
      </c>
      <c s="36" t="s">
        <v>2117</v>
      </c>
      <c>
        <f>(M583*21)/100</f>
      </c>
      <c t="s">
        <v>27</v>
      </c>
    </row>
    <row r="584" spans="1:5" ht="12.75">
      <c r="A584" s="35" t="s">
        <v>55</v>
      </c>
      <c r="E584" s="39" t="s">
        <v>5</v>
      </c>
    </row>
    <row r="585" spans="1:5" ht="38.25">
      <c r="A585" s="35" t="s">
        <v>56</v>
      </c>
      <c r="E585" s="40" t="s">
        <v>2497</v>
      </c>
    </row>
    <row r="586" spans="1:5" ht="12.75">
      <c r="A586" t="s">
        <v>57</v>
      </c>
      <c r="E586" s="39" t="s">
        <v>207</v>
      </c>
    </row>
    <row r="587" spans="1:16" ht="25.5">
      <c r="A587" t="s">
        <v>48</v>
      </c>
      <c s="34" t="s">
        <v>468</v>
      </c>
      <c s="34" t="s">
        <v>2498</v>
      </c>
      <c s="35" t="s">
        <v>5</v>
      </c>
      <c s="6" t="s">
        <v>2499</v>
      </c>
      <c s="36" t="s">
        <v>218</v>
      </c>
      <c s="37">
        <v>12.492</v>
      </c>
      <c s="36">
        <v>0</v>
      </c>
      <c s="36">
        <f>ROUND(G587*H587,6)</f>
      </c>
      <c r="L587" s="38">
        <v>0</v>
      </c>
      <c s="32">
        <f>ROUND(ROUND(L587,2)*ROUND(G587,3),2)</f>
      </c>
      <c s="36" t="s">
        <v>2117</v>
      </c>
      <c>
        <f>(M587*21)/100</f>
      </c>
      <c t="s">
        <v>27</v>
      </c>
    </row>
    <row r="588" spans="1:5" ht="12.75">
      <c r="A588" s="35" t="s">
        <v>55</v>
      </c>
      <c r="E588" s="39" t="s">
        <v>5</v>
      </c>
    </row>
    <row r="589" spans="1:5" ht="12.75">
      <c r="A589" s="35" t="s">
        <v>56</v>
      </c>
      <c r="E589" s="40" t="s">
        <v>2500</v>
      </c>
    </row>
    <row r="590" spans="1:5" ht="12.75">
      <c r="A590" t="s">
        <v>57</v>
      </c>
      <c r="E590" s="39" t="s">
        <v>207</v>
      </c>
    </row>
    <row r="591" spans="1:16" ht="12.75">
      <c r="A591" t="s">
        <v>48</v>
      </c>
      <c s="34" t="s">
        <v>558</v>
      </c>
      <c s="34" t="s">
        <v>2501</v>
      </c>
      <c s="35" t="s">
        <v>5</v>
      </c>
      <c s="6" t="s">
        <v>2502</v>
      </c>
      <c s="36" t="s">
        <v>204</v>
      </c>
      <c s="37">
        <v>14.212</v>
      </c>
      <c s="36">
        <v>0</v>
      </c>
      <c s="36">
        <f>ROUND(G591*H591,6)</f>
      </c>
      <c r="L591" s="38">
        <v>0</v>
      </c>
      <c s="32">
        <f>ROUND(ROUND(L591,2)*ROUND(G591,3),2)</f>
      </c>
      <c s="36" t="s">
        <v>2117</v>
      </c>
      <c>
        <f>(M591*21)/100</f>
      </c>
      <c t="s">
        <v>27</v>
      </c>
    </row>
    <row r="592" spans="1:5" ht="12.75">
      <c r="A592" s="35" t="s">
        <v>55</v>
      </c>
      <c r="E592" s="39" t="s">
        <v>5</v>
      </c>
    </row>
    <row r="593" spans="1:5" ht="38.25">
      <c r="A593" s="35" t="s">
        <v>56</v>
      </c>
      <c r="E593" s="40" t="s">
        <v>2503</v>
      </c>
    </row>
    <row r="594" spans="1:5" ht="12.75">
      <c r="A594" t="s">
        <v>57</v>
      </c>
      <c r="E594" s="39" t="s">
        <v>207</v>
      </c>
    </row>
    <row r="595" spans="1:16" ht="25.5">
      <c r="A595" t="s">
        <v>48</v>
      </c>
      <c s="34" t="s">
        <v>561</v>
      </c>
      <c s="34" t="s">
        <v>2504</v>
      </c>
      <c s="35" t="s">
        <v>5</v>
      </c>
      <c s="6" t="s">
        <v>2505</v>
      </c>
      <c s="36" t="s">
        <v>218</v>
      </c>
      <c s="37">
        <v>12.328</v>
      </c>
      <c s="36">
        <v>0.0002</v>
      </c>
      <c s="36">
        <f>ROUND(G595*H595,6)</f>
      </c>
      <c r="L595" s="38">
        <v>0</v>
      </c>
      <c s="32">
        <f>ROUND(ROUND(L595,2)*ROUND(G595,3),2)</f>
      </c>
      <c s="36" t="s">
        <v>2117</v>
      </c>
      <c>
        <f>(M595*21)/100</f>
      </c>
      <c t="s">
        <v>27</v>
      </c>
    </row>
    <row r="596" spans="1:5" ht="12.75">
      <c r="A596" s="35" t="s">
        <v>55</v>
      </c>
      <c r="E596" s="39" t="s">
        <v>5</v>
      </c>
    </row>
    <row r="597" spans="1:5" ht="12.75">
      <c r="A597" s="35" t="s">
        <v>56</v>
      </c>
      <c r="E597" s="40" t="s">
        <v>2506</v>
      </c>
    </row>
    <row r="598" spans="1:5" ht="12.75">
      <c r="A598" t="s">
        <v>57</v>
      </c>
      <c r="E598" s="39" t="s">
        <v>207</v>
      </c>
    </row>
    <row r="599" spans="1:16" ht="25.5">
      <c r="A599" t="s">
        <v>48</v>
      </c>
      <c s="34" t="s">
        <v>564</v>
      </c>
      <c s="34" t="s">
        <v>2507</v>
      </c>
      <c s="35" t="s">
        <v>5</v>
      </c>
      <c s="6" t="s">
        <v>2508</v>
      </c>
      <c s="36" t="s">
        <v>218</v>
      </c>
      <c s="37">
        <v>8.85</v>
      </c>
      <c s="36">
        <v>0.00034</v>
      </c>
      <c s="36">
        <f>ROUND(G599*H599,6)</f>
      </c>
      <c r="L599" s="38">
        <v>0</v>
      </c>
      <c s="32">
        <f>ROUND(ROUND(L599,2)*ROUND(G599,3),2)</f>
      </c>
      <c s="36" t="s">
        <v>2117</v>
      </c>
      <c>
        <f>(M599*21)/100</f>
      </c>
      <c t="s">
        <v>27</v>
      </c>
    </row>
    <row r="600" spans="1:5" ht="12.75">
      <c r="A600" s="35" t="s">
        <v>55</v>
      </c>
      <c r="E600" s="39" t="s">
        <v>5</v>
      </c>
    </row>
    <row r="601" spans="1:5" ht="12.75">
      <c r="A601" s="35" t="s">
        <v>56</v>
      </c>
      <c r="E601" s="40" t="s">
        <v>2509</v>
      </c>
    </row>
    <row r="602" spans="1:5" ht="12.75">
      <c r="A602" t="s">
        <v>57</v>
      </c>
      <c r="E602" s="39" t="s">
        <v>207</v>
      </c>
    </row>
    <row r="603" spans="1:16" ht="25.5">
      <c r="A603" t="s">
        <v>48</v>
      </c>
      <c s="34" t="s">
        <v>567</v>
      </c>
      <c s="34" t="s">
        <v>2510</v>
      </c>
      <c s="35" t="s">
        <v>5</v>
      </c>
      <c s="6" t="s">
        <v>2511</v>
      </c>
      <c s="36" t="s">
        <v>53</v>
      </c>
      <c s="37">
        <v>52.322</v>
      </c>
      <c s="36">
        <v>0</v>
      </c>
      <c s="36">
        <f>ROUND(G603*H603,6)</f>
      </c>
      <c r="L603" s="38">
        <v>0</v>
      </c>
      <c s="32">
        <f>ROUND(ROUND(L603,2)*ROUND(G603,3),2)</f>
      </c>
      <c s="36" t="s">
        <v>2117</v>
      </c>
      <c>
        <f>(M603*21)/100</f>
      </c>
      <c t="s">
        <v>27</v>
      </c>
    </row>
    <row r="604" spans="1:5" ht="12.75">
      <c r="A604" s="35" t="s">
        <v>55</v>
      </c>
      <c r="E604" s="39" t="s">
        <v>5</v>
      </c>
    </row>
    <row r="605" spans="1:5" ht="12.75">
      <c r="A605" s="35" t="s">
        <v>56</v>
      </c>
      <c r="E605" s="40" t="s">
        <v>2512</v>
      </c>
    </row>
    <row r="606" spans="1:5" ht="12.75">
      <c r="A606" t="s">
        <v>57</v>
      </c>
      <c r="E606" s="39" t="s">
        <v>207</v>
      </c>
    </row>
    <row r="607" spans="1:13" ht="12.75">
      <c r="A607" t="s">
        <v>46</v>
      </c>
      <c r="C607" s="31" t="s">
        <v>2513</v>
      </c>
      <c r="E607" s="33" t="s">
        <v>2514</v>
      </c>
      <c r="J607" s="32">
        <f>0</f>
      </c>
      <c s="32">
        <f>0</f>
      </c>
      <c s="32">
        <f>0+L608</f>
      </c>
      <c s="32">
        <f>0+M608</f>
      </c>
    </row>
    <row r="608" spans="1:16" ht="25.5">
      <c r="A608" t="s">
        <v>48</v>
      </c>
      <c s="34" t="s">
        <v>570</v>
      </c>
      <c s="34" t="s">
        <v>2515</v>
      </c>
      <c s="35" t="s">
        <v>5</v>
      </c>
      <c s="6" t="s">
        <v>2516</v>
      </c>
      <c s="36" t="s">
        <v>53</v>
      </c>
      <c s="37">
        <v>41.614</v>
      </c>
      <c s="36">
        <v>0</v>
      </c>
      <c s="36">
        <f>ROUND(G608*H608,6)</f>
      </c>
      <c r="L608" s="38">
        <v>0</v>
      </c>
      <c s="32">
        <f>ROUND(ROUND(L608,2)*ROUND(G608,3),2)</f>
      </c>
      <c s="36" t="s">
        <v>2117</v>
      </c>
      <c>
        <f>(M608*21)/100</f>
      </c>
      <c t="s">
        <v>27</v>
      </c>
    </row>
    <row r="609" spans="1:5" ht="12.75">
      <c r="A609" s="35" t="s">
        <v>55</v>
      </c>
      <c r="E609" s="39" t="s">
        <v>5</v>
      </c>
    </row>
    <row r="610" spans="1:5" ht="12.75">
      <c r="A610" s="35" t="s">
        <v>56</v>
      </c>
      <c r="E610" s="40" t="s">
        <v>5</v>
      </c>
    </row>
    <row r="611" spans="1:5" ht="12.75">
      <c r="A611" t="s">
        <v>57</v>
      </c>
      <c r="E611" s="39" t="s">
        <v>207</v>
      </c>
    </row>
    <row r="612" spans="1:13" ht="12.75">
      <c r="A612" t="s">
        <v>46</v>
      </c>
      <c r="C612" s="31" t="s">
        <v>2517</v>
      </c>
      <c r="E612" s="33" t="s">
        <v>2518</v>
      </c>
      <c r="J612" s="32">
        <f>0</f>
      </c>
      <c s="32">
        <f>0</f>
      </c>
      <c s="32">
        <f>0+L613+L617+L621</f>
      </c>
      <c s="32">
        <f>0+M613+M617+M621</f>
      </c>
    </row>
    <row r="613" spans="1:16" ht="12.75">
      <c r="A613" t="s">
        <v>48</v>
      </c>
      <c s="34" t="s">
        <v>820</v>
      </c>
      <c s="34" t="s">
        <v>2519</v>
      </c>
      <c s="35" t="s">
        <v>5</v>
      </c>
      <c s="6" t="s">
        <v>2520</v>
      </c>
      <c s="36" t="s">
        <v>463</v>
      </c>
      <c s="37">
        <v>60</v>
      </c>
      <c s="36">
        <v>0</v>
      </c>
      <c s="36">
        <f>ROUND(G613*H613,6)</f>
      </c>
      <c r="L613" s="38">
        <v>0</v>
      </c>
      <c s="32">
        <f>ROUND(ROUND(L613,2)*ROUND(G613,3),2)</f>
      </c>
      <c s="36" t="s">
        <v>918</v>
      </c>
      <c>
        <f>(M613*21)/100</f>
      </c>
      <c t="s">
        <v>27</v>
      </c>
    </row>
    <row r="614" spans="1:5" ht="12.75">
      <c r="A614" s="35" t="s">
        <v>55</v>
      </c>
      <c r="E614" s="39" t="s">
        <v>5</v>
      </c>
    </row>
    <row r="615" spans="1:5" ht="12.75">
      <c r="A615" s="35" t="s">
        <v>56</v>
      </c>
      <c r="E615" s="40" t="s">
        <v>2521</v>
      </c>
    </row>
    <row r="616" spans="1:5" ht="25.5">
      <c r="A616" t="s">
        <v>57</v>
      </c>
      <c r="E616" s="39" t="s">
        <v>2522</v>
      </c>
    </row>
    <row r="617" spans="1:16" ht="25.5">
      <c r="A617" t="s">
        <v>48</v>
      </c>
      <c s="34" t="s">
        <v>823</v>
      </c>
      <c s="34" t="s">
        <v>2523</v>
      </c>
      <c s="35" t="s">
        <v>5</v>
      </c>
      <c s="6" t="s">
        <v>2524</v>
      </c>
      <c s="36" t="s">
        <v>463</v>
      </c>
      <c s="37">
        <v>80</v>
      </c>
      <c s="36">
        <v>0</v>
      </c>
      <c s="36">
        <f>ROUND(G617*H617,6)</f>
      </c>
      <c r="L617" s="38">
        <v>0</v>
      </c>
      <c s="32">
        <f>ROUND(ROUND(L617,2)*ROUND(G617,3),2)</f>
      </c>
      <c s="36" t="s">
        <v>918</v>
      </c>
      <c>
        <f>(M617*21)/100</f>
      </c>
      <c t="s">
        <v>27</v>
      </c>
    </row>
    <row r="618" spans="1:5" ht="12.75">
      <c r="A618" s="35" t="s">
        <v>55</v>
      </c>
      <c r="E618" s="39" t="s">
        <v>5</v>
      </c>
    </row>
    <row r="619" spans="1:5" ht="25.5">
      <c r="A619" s="35" t="s">
        <v>56</v>
      </c>
      <c r="E619" s="40" t="s">
        <v>2525</v>
      </c>
    </row>
    <row r="620" spans="1:5" ht="25.5">
      <c r="A620" t="s">
        <v>57</v>
      </c>
      <c r="E620" s="39" t="s">
        <v>2526</v>
      </c>
    </row>
    <row r="621" spans="1:16" ht="12.75">
      <c r="A621" t="s">
        <v>48</v>
      </c>
      <c s="34" t="s">
        <v>826</v>
      </c>
      <c s="34" t="s">
        <v>2527</v>
      </c>
      <c s="35" t="s">
        <v>5</v>
      </c>
      <c s="6" t="s">
        <v>2528</v>
      </c>
      <c s="36" t="s">
        <v>463</v>
      </c>
      <c s="37">
        <v>60</v>
      </c>
      <c s="36">
        <v>0</v>
      </c>
      <c s="36">
        <f>ROUND(G621*H621,6)</f>
      </c>
      <c r="L621" s="38">
        <v>0</v>
      </c>
      <c s="32">
        <f>ROUND(ROUND(L621,2)*ROUND(G621,3),2)</f>
      </c>
      <c s="36" t="s">
        <v>918</v>
      </c>
      <c>
        <f>(M621*21)/100</f>
      </c>
      <c t="s">
        <v>27</v>
      </c>
    </row>
    <row r="622" spans="1:5" ht="12.75">
      <c r="A622" s="35" t="s">
        <v>55</v>
      </c>
      <c r="E622" s="39" t="s">
        <v>5</v>
      </c>
    </row>
    <row r="623" spans="1:5" ht="12.75">
      <c r="A623" s="35" t="s">
        <v>56</v>
      </c>
      <c r="E623" s="40" t="s">
        <v>2529</v>
      </c>
    </row>
    <row r="624" spans="1:5" ht="12.75">
      <c r="A624" t="s">
        <v>57</v>
      </c>
      <c r="E624" s="39" t="s">
        <v>2530</v>
      </c>
    </row>
    <row r="625" spans="1:13" ht="12.75">
      <c r="A625" t="s">
        <v>46</v>
      </c>
      <c r="C625" s="31" t="s">
        <v>2531</v>
      </c>
      <c r="E625" s="33" t="s">
        <v>2532</v>
      </c>
      <c r="J625" s="32">
        <f>0</f>
      </c>
      <c s="32">
        <f>0</f>
      </c>
      <c s="32">
        <f>0+L626+L630+L634+L638+L642</f>
      </c>
      <c s="32">
        <f>0+M626+M630+M634+M638+M642</f>
      </c>
    </row>
    <row r="626" spans="1:16" ht="38.25">
      <c r="A626" t="s">
        <v>48</v>
      </c>
      <c s="34" t="s">
        <v>2533</v>
      </c>
      <c s="34" t="s">
        <v>146</v>
      </c>
      <c s="35" t="s">
        <v>147</v>
      </c>
      <c s="6" t="s">
        <v>148</v>
      </c>
      <c s="36" t="s">
        <v>53</v>
      </c>
      <c s="37">
        <v>87.907</v>
      </c>
      <c s="36">
        <v>0</v>
      </c>
      <c s="36">
        <f>ROUND(G626*H626,6)</f>
      </c>
      <c r="L626" s="38">
        <v>0</v>
      </c>
      <c s="32">
        <f>ROUND(ROUND(L626,2)*ROUND(G626,3),2)</f>
      </c>
      <c s="36" t="s">
        <v>54</v>
      </c>
      <c>
        <f>(M626*21)/100</f>
      </c>
      <c t="s">
        <v>27</v>
      </c>
    </row>
    <row r="627" spans="1:5" ht="25.5">
      <c r="A627" s="35" t="s">
        <v>55</v>
      </c>
      <c r="E627" s="39" t="s">
        <v>351</v>
      </c>
    </row>
    <row r="628" spans="1:5" ht="12.75">
      <c r="A628" s="35" t="s">
        <v>56</v>
      </c>
      <c r="E628" s="40" t="s">
        <v>2534</v>
      </c>
    </row>
    <row r="629" spans="1:5" ht="102">
      <c r="A629" t="s">
        <v>57</v>
      </c>
      <c r="E629" s="39" t="s">
        <v>58</v>
      </c>
    </row>
    <row r="630" spans="1:16" ht="25.5">
      <c r="A630" t="s">
        <v>48</v>
      </c>
      <c s="34" t="s">
        <v>2535</v>
      </c>
      <c s="34" t="s">
        <v>142</v>
      </c>
      <c s="35" t="s">
        <v>143</v>
      </c>
      <c s="6" t="s">
        <v>144</v>
      </c>
      <c s="36" t="s">
        <v>53</v>
      </c>
      <c s="37">
        <v>52.322</v>
      </c>
      <c s="36">
        <v>0</v>
      </c>
      <c s="36">
        <f>ROUND(G630*H630,6)</f>
      </c>
      <c r="L630" s="38">
        <v>0</v>
      </c>
      <c s="32">
        <f>ROUND(ROUND(L630,2)*ROUND(G630,3),2)</f>
      </c>
      <c s="36" t="s">
        <v>54</v>
      </c>
      <c>
        <f>(M630*21)/100</f>
      </c>
      <c t="s">
        <v>27</v>
      </c>
    </row>
    <row r="631" spans="1:5" ht="25.5">
      <c r="A631" s="35" t="s">
        <v>55</v>
      </c>
      <c r="E631" s="39" t="s">
        <v>351</v>
      </c>
    </row>
    <row r="632" spans="1:5" ht="12.75">
      <c r="A632" s="35" t="s">
        <v>56</v>
      </c>
      <c r="E632" s="40" t="s">
        <v>2536</v>
      </c>
    </row>
    <row r="633" spans="1:5" ht="102">
      <c r="A633" t="s">
        <v>57</v>
      </c>
      <c r="E633" s="39" t="s">
        <v>58</v>
      </c>
    </row>
    <row r="634" spans="1:16" ht="25.5">
      <c r="A634" t="s">
        <v>48</v>
      </c>
      <c s="34" t="s">
        <v>2537</v>
      </c>
      <c s="34" t="s">
        <v>62</v>
      </c>
      <c s="35" t="s">
        <v>63</v>
      </c>
      <c s="6" t="s">
        <v>2538</v>
      </c>
      <c s="36" t="s">
        <v>53</v>
      </c>
      <c s="37">
        <v>2.5</v>
      </c>
      <c s="36">
        <v>0</v>
      </c>
      <c s="36">
        <f>ROUND(G634*H634,6)</f>
      </c>
      <c r="L634" s="38">
        <v>0</v>
      </c>
      <c s="32">
        <f>ROUND(ROUND(L634,2)*ROUND(G634,3),2)</f>
      </c>
      <c s="36" t="s">
        <v>54</v>
      </c>
      <c>
        <f>(M634*21)/100</f>
      </c>
      <c t="s">
        <v>27</v>
      </c>
    </row>
    <row r="635" spans="1:5" ht="25.5">
      <c r="A635" s="35" t="s">
        <v>55</v>
      </c>
      <c r="E635" s="39" t="s">
        <v>351</v>
      </c>
    </row>
    <row r="636" spans="1:5" ht="12.75">
      <c r="A636" s="35" t="s">
        <v>56</v>
      </c>
      <c r="E636" s="40" t="s">
        <v>2274</v>
      </c>
    </row>
    <row r="637" spans="1:5" ht="102">
      <c r="A637" t="s">
        <v>57</v>
      </c>
      <c r="E637" s="39" t="s">
        <v>58</v>
      </c>
    </row>
    <row r="638" spans="1:16" ht="25.5">
      <c r="A638" t="s">
        <v>48</v>
      </c>
      <c s="34" t="s">
        <v>2539</v>
      </c>
      <c s="34" t="s">
        <v>82</v>
      </c>
      <c s="35" t="s">
        <v>83</v>
      </c>
      <c s="6" t="s">
        <v>84</v>
      </c>
      <c s="36" t="s">
        <v>53</v>
      </c>
      <c s="37">
        <v>0.049</v>
      </c>
      <c s="36">
        <v>0</v>
      </c>
      <c s="36">
        <f>ROUND(G638*H638,6)</f>
      </c>
      <c r="L638" s="38">
        <v>0</v>
      </c>
      <c s="32">
        <f>ROUND(ROUND(L638,2)*ROUND(G638,3),2)</f>
      </c>
      <c s="36" t="s">
        <v>54</v>
      </c>
      <c>
        <f>(M638*21)/100</f>
      </c>
      <c t="s">
        <v>27</v>
      </c>
    </row>
    <row r="639" spans="1:5" ht="25.5">
      <c r="A639" s="35" t="s">
        <v>55</v>
      </c>
      <c r="E639" s="39" t="s">
        <v>351</v>
      </c>
    </row>
    <row r="640" spans="1:5" ht="12.75">
      <c r="A640" s="35" t="s">
        <v>56</v>
      </c>
      <c r="E640" s="40" t="s">
        <v>2540</v>
      </c>
    </row>
    <row r="641" spans="1:5" ht="102">
      <c r="A641" t="s">
        <v>57</v>
      </c>
      <c r="E641" s="39" t="s">
        <v>58</v>
      </c>
    </row>
    <row r="642" spans="1:16" ht="25.5">
      <c r="A642" t="s">
        <v>48</v>
      </c>
      <c s="34" t="s">
        <v>2541</v>
      </c>
      <c s="34" t="s">
        <v>86</v>
      </c>
      <c s="35" t="s">
        <v>87</v>
      </c>
      <c s="6" t="s">
        <v>88</v>
      </c>
      <c s="36" t="s">
        <v>53</v>
      </c>
      <c s="37">
        <v>0.083</v>
      </c>
      <c s="36">
        <v>0</v>
      </c>
      <c s="36">
        <f>ROUND(G642*H642,6)</f>
      </c>
      <c r="L642" s="38">
        <v>0</v>
      </c>
      <c s="32">
        <f>ROUND(ROUND(L642,2)*ROUND(G642,3),2)</f>
      </c>
      <c s="36" t="s">
        <v>54</v>
      </c>
      <c>
        <f>(M642*21)/100</f>
      </c>
      <c t="s">
        <v>27</v>
      </c>
    </row>
    <row r="643" spans="1:5" ht="25.5">
      <c r="A643" s="35" t="s">
        <v>55</v>
      </c>
      <c r="E643" s="39" t="s">
        <v>351</v>
      </c>
    </row>
    <row r="644" spans="1:5" ht="12.75">
      <c r="A644" s="35" t="s">
        <v>56</v>
      </c>
      <c r="E644" s="40" t="s">
        <v>2542</v>
      </c>
    </row>
    <row r="645" spans="1:5" ht="102">
      <c r="A645" t="s">
        <v>57</v>
      </c>
      <c r="E645"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1.xml><?xml version="1.0" encoding="utf-8"?>
<worksheet xmlns="http://schemas.openxmlformats.org/spreadsheetml/2006/main" xmlns:r="http://schemas.openxmlformats.org/officeDocument/2006/relationships">
  <dimension ref="A1:T31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2110</v>
      </c>
      <c s="41">
        <f>Rekapitulace!C37</f>
      </c>
      <c s="20" t="s">
        <v>0</v>
      </c>
      <c t="s">
        <v>23</v>
      </c>
      <c t="s">
        <v>27</v>
      </c>
    </row>
    <row r="4" spans="1:16" ht="32" customHeight="1">
      <c r="A4" s="24" t="s">
        <v>20</v>
      </c>
      <c s="25" t="s">
        <v>28</v>
      </c>
      <c s="27" t="s">
        <v>2110</v>
      </c>
      <c r="E4" s="26" t="s">
        <v>2111</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COUNTIFS(L8:L309,"=0",A8:A309,"P")+COUNTIFS(L8:L309,"",A8:A309,"P")+SUM(Q8:Q309)</f>
      </c>
    </row>
    <row r="8" spans="1:13" ht="12.75">
      <c r="A8" t="s">
        <v>44</v>
      </c>
      <c r="C8" s="28" t="s">
        <v>2545</v>
      </c>
      <c r="E8" s="30" t="s">
        <v>2544</v>
      </c>
      <c r="J8" s="29">
        <f>0+J9+J22+J83+J184+J225+J266+J295+J300</f>
      </c>
      <c s="29">
        <f>0+K9+K22+K83+K184+K225+K266+K295+K300</f>
      </c>
      <c s="29">
        <f>0+L9+L22+L83+L184+L225+L266+L295+L300</f>
      </c>
      <c s="29">
        <f>0+M9+M22+M83+M184+M225+M266+M295+M300</f>
      </c>
    </row>
    <row r="9" spans="1:13" ht="12.75">
      <c r="A9" t="s">
        <v>46</v>
      </c>
      <c r="C9" s="31" t="s">
        <v>49</v>
      </c>
      <c r="E9" s="33" t="s">
        <v>195</v>
      </c>
      <c r="J9" s="32">
        <f>0</f>
      </c>
      <c s="32">
        <f>0</f>
      </c>
      <c s="32">
        <f>0+L10+L14+L18</f>
      </c>
      <c s="32">
        <f>0+M10+M14+M18</f>
      </c>
    </row>
    <row r="10" spans="1:16" ht="12.75">
      <c r="A10" t="s">
        <v>48</v>
      </c>
      <c s="34" t="s">
        <v>49</v>
      </c>
      <c s="34" t="s">
        <v>2546</v>
      </c>
      <c s="35" t="s">
        <v>5</v>
      </c>
      <c s="6" t="s">
        <v>2547</v>
      </c>
      <c s="36" t="s">
        <v>204</v>
      </c>
      <c s="37">
        <v>93.688</v>
      </c>
      <c s="36">
        <v>0</v>
      </c>
      <c s="36">
        <f>ROUND(G10*H10,6)</f>
      </c>
      <c r="L10" s="38">
        <v>0</v>
      </c>
      <c s="32">
        <f>ROUND(ROUND(L10,2)*ROUND(G10,3),2)</f>
      </c>
      <c s="36" t="s">
        <v>918</v>
      </c>
      <c>
        <f>(M10*21)/100</f>
      </c>
      <c t="s">
        <v>27</v>
      </c>
    </row>
    <row r="11" spans="1:5" ht="12.75">
      <c r="A11" s="35" t="s">
        <v>55</v>
      </c>
      <c r="E11" s="39" t="s">
        <v>5</v>
      </c>
    </row>
    <row r="12" spans="1:5" ht="12.75">
      <c r="A12" s="35" t="s">
        <v>56</v>
      </c>
      <c r="E12" s="40" t="s">
        <v>2548</v>
      </c>
    </row>
    <row r="13" spans="1:5" ht="12.75">
      <c r="A13" t="s">
        <v>57</v>
      </c>
      <c r="E13" s="39" t="s">
        <v>2547</v>
      </c>
    </row>
    <row r="14" spans="1:16" ht="12.75">
      <c r="A14" t="s">
        <v>48</v>
      </c>
      <c s="34" t="s">
        <v>27</v>
      </c>
      <c s="34" t="s">
        <v>2549</v>
      </c>
      <c s="35" t="s">
        <v>5</v>
      </c>
      <c s="6" t="s">
        <v>2550</v>
      </c>
      <c s="36" t="s">
        <v>204</v>
      </c>
      <c s="37">
        <v>93.688</v>
      </c>
      <c s="36">
        <v>0</v>
      </c>
      <c s="36">
        <f>ROUND(G14*H14,6)</f>
      </c>
      <c r="L14" s="38">
        <v>0</v>
      </c>
      <c s="32">
        <f>ROUND(ROUND(L14,2)*ROUND(G14,3),2)</f>
      </c>
      <c s="36" t="s">
        <v>918</v>
      </c>
      <c>
        <f>(M14*21)/100</f>
      </c>
      <c t="s">
        <v>27</v>
      </c>
    </row>
    <row r="15" spans="1:5" ht="12.75">
      <c r="A15" s="35" t="s">
        <v>55</v>
      </c>
      <c r="E15" s="39" t="s">
        <v>5</v>
      </c>
    </row>
    <row r="16" spans="1:5" ht="12.75">
      <c r="A16" s="35" t="s">
        <v>56</v>
      </c>
      <c r="E16" s="40" t="s">
        <v>2548</v>
      </c>
    </row>
    <row r="17" spans="1:5" ht="12.75">
      <c r="A17" t="s">
        <v>57</v>
      </c>
      <c r="E17" s="39" t="s">
        <v>2550</v>
      </c>
    </row>
    <row r="18" spans="1:16" ht="12.75">
      <c r="A18" t="s">
        <v>48</v>
      </c>
      <c s="34" t="s">
        <v>65</v>
      </c>
      <c s="34" t="s">
        <v>1017</v>
      </c>
      <c s="35" t="s">
        <v>5</v>
      </c>
      <c s="6" t="s">
        <v>1018</v>
      </c>
      <c s="36" t="s">
        <v>678</v>
      </c>
      <c s="37">
        <v>65.666</v>
      </c>
      <c s="36">
        <v>0</v>
      </c>
      <c s="36">
        <f>ROUND(G18*H18,6)</f>
      </c>
      <c r="L18" s="38">
        <v>0</v>
      </c>
      <c s="32">
        <f>ROUND(ROUND(L18,2)*ROUND(G18,3),2)</f>
      </c>
      <c s="36" t="s">
        <v>205</v>
      </c>
      <c>
        <f>(M18*21)/100</f>
      </c>
      <c t="s">
        <v>27</v>
      </c>
    </row>
    <row r="19" spans="1:5" ht="12.75">
      <c r="A19" s="35" t="s">
        <v>55</v>
      </c>
      <c r="E19" s="39" t="s">
        <v>5</v>
      </c>
    </row>
    <row r="20" spans="1:5" ht="12.75">
      <c r="A20" s="35" t="s">
        <v>56</v>
      </c>
      <c r="E20" s="40" t="s">
        <v>2551</v>
      </c>
    </row>
    <row r="21" spans="1:5" ht="12.75">
      <c r="A21" t="s">
        <v>57</v>
      </c>
      <c r="E21" s="39" t="s">
        <v>1018</v>
      </c>
    </row>
    <row r="22" spans="1:13" ht="12.75">
      <c r="A22" t="s">
        <v>46</v>
      </c>
      <c r="C22" s="31" t="s">
        <v>27</v>
      </c>
      <c r="E22" s="33" t="s">
        <v>2133</v>
      </c>
      <c r="J22" s="32">
        <f>0</f>
      </c>
      <c s="32">
        <f>0</f>
      </c>
      <c s="32">
        <f>0+L23+L27+L31+L35+L39+L43+L47+L51+L55+L59+L63+L67+L71+L75+L79</f>
      </c>
      <c s="32">
        <f>0+M23+M27+M31+M35+M39+M43+M47+M51+M55+M59+M63+M67+M71+M75+M79</f>
      </c>
    </row>
    <row r="23" spans="1:16" ht="12.75">
      <c r="A23" t="s">
        <v>48</v>
      </c>
      <c s="34" t="s">
        <v>73</v>
      </c>
      <c s="34" t="s">
        <v>2552</v>
      </c>
      <c s="35" t="s">
        <v>5</v>
      </c>
      <c s="6" t="s">
        <v>2553</v>
      </c>
      <c s="36" t="s">
        <v>678</v>
      </c>
      <c s="37">
        <v>52.566</v>
      </c>
      <c s="36">
        <v>0</v>
      </c>
      <c s="36">
        <f>ROUND(G23*H23,6)</f>
      </c>
      <c r="L23" s="38">
        <v>0</v>
      </c>
      <c s="32">
        <f>ROUND(ROUND(L23,2)*ROUND(G23,3),2)</f>
      </c>
      <c s="36" t="s">
        <v>918</v>
      </c>
      <c>
        <f>(M23*21)/100</f>
      </c>
      <c t="s">
        <v>27</v>
      </c>
    </row>
    <row r="24" spans="1:5" ht="12.75">
      <c r="A24" s="35" t="s">
        <v>55</v>
      </c>
      <c r="E24" s="39" t="s">
        <v>5</v>
      </c>
    </row>
    <row r="25" spans="1:5" ht="12.75">
      <c r="A25" s="35" t="s">
        <v>56</v>
      </c>
      <c r="E25" s="40" t="s">
        <v>2554</v>
      </c>
    </row>
    <row r="26" spans="1:5" ht="12.75">
      <c r="A26" t="s">
        <v>57</v>
      </c>
      <c r="E26" s="39" t="s">
        <v>2555</v>
      </c>
    </row>
    <row r="27" spans="1:16" ht="12.75">
      <c r="A27" t="s">
        <v>48</v>
      </c>
      <c s="34" t="s">
        <v>77</v>
      </c>
      <c s="34" t="s">
        <v>2556</v>
      </c>
      <c s="35" t="s">
        <v>5</v>
      </c>
      <c s="6" t="s">
        <v>2557</v>
      </c>
      <c s="36" t="s">
        <v>204</v>
      </c>
      <c s="37">
        <v>2.822</v>
      </c>
      <c s="36">
        <v>0</v>
      </c>
      <c s="36">
        <f>ROUND(G27*H27,6)</f>
      </c>
      <c r="L27" s="38">
        <v>0</v>
      </c>
      <c s="32">
        <f>ROUND(ROUND(L27,2)*ROUND(G27,3),2)</f>
      </c>
      <c s="36" t="s">
        <v>918</v>
      </c>
      <c>
        <f>(M27*21)/100</f>
      </c>
      <c t="s">
        <v>27</v>
      </c>
    </row>
    <row r="28" spans="1:5" ht="12.75">
      <c r="A28" s="35" t="s">
        <v>55</v>
      </c>
      <c r="E28" s="39" t="s">
        <v>5</v>
      </c>
    </row>
    <row r="29" spans="1:5" ht="12.75">
      <c r="A29" s="35" t="s">
        <v>56</v>
      </c>
      <c r="E29" s="40" t="s">
        <v>2558</v>
      </c>
    </row>
    <row r="30" spans="1:5" ht="12.75">
      <c r="A30" t="s">
        <v>57</v>
      </c>
      <c r="E30" s="39" t="s">
        <v>2557</v>
      </c>
    </row>
    <row r="31" spans="1:16" ht="12.75">
      <c r="A31" t="s">
        <v>48</v>
      </c>
      <c s="34" t="s">
        <v>81</v>
      </c>
      <c s="34" t="s">
        <v>1462</v>
      </c>
      <c s="35" t="s">
        <v>5</v>
      </c>
      <c s="6" t="s">
        <v>1463</v>
      </c>
      <c s="36" t="s">
        <v>204</v>
      </c>
      <c s="37">
        <v>36.108</v>
      </c>
      <c s="36">
        <v>0</v>
      </c>
      <c s="36">
        <f>ROUND(G31*H31,6)</f>
      </c>
      <c r="L31" s="38">
        <v>0</v>
      </c>
      <c s="32">
        <f>ROUND(ROUND(L31,2)*ROUND(G31,3),2)</f>
      </c>
      <c s="36" t="s">
        <v>205</v>
      </c>
      <c>
        <f>(M31*21)/100</f>
      </c>
      <c t="s">
        <v>27</v>
      </c>
    </row>
    <row r="32" spans="1:5" ht="12.75">
      <c r="A32" s="35" t="s">
        <v>55</v>
      </c>
      <c r="E32" s="39" t="s">
        <v>5</v>
      </c>
    </row>
    <row r="33" spans="1:5" ht="12.75">
      <c r="A33" s="35" t="s">
        <v>56</v>
      </c>
      <c r="E33" s="40" t="s">
        <v>2559</v>
      </c>
    </row>
    <row r="34" spans="1:5" ht="12.75">
      <c r="A34" t="s">
        <v>57</v>
      </c>
      <c r="E34" s="39" t="s">
        <v>1463</v>
      </c>
    </row>
    <row r="35" spans="1:16" ht="12.75">
      <c r="A35" t="s">
        <v>48</v>
      </c>
      <c s="34" t="s">
        <v>85</v>
      </c>
      <c s="34" t="s">
        <v>1465</v>
      </c>
      <c s="35" t="s">
        <v>5</v>
      </c>
      <c s="6" t="s">
        <v>2560</v>
      </c>
      <c s="36" t="s">
        <v>204</v>
      </c>
      <c s="37">
        <v>12.036</v>
      </c>
      <c s="36">
        <v>0</v>
      </c>
      <c s="36">
        <f>ROUND(G35*H35,6)</f>
      </c>
      <c r="L35" s="38">
        <v>0</v>
      </c>
      <c s="32">
        <f>ROUND(ROUND(L35,2)*ROUND(G35,3),2)</f>
      </c>
      <c s="36" t="s">
        <v>205</v>
      </c>
      <c>
        <f>(M35*21)/100</f>
      </c>
      <c t="s">
        <v>27</v>
      </c>
    </row>
    <row r="36" spans="1:5" ht="12.75">
      <c r="A36" s="35" t="s">
        <v>55</v>
      </c>
      <c r="E36" s="39" t="s">
        <v>5</v>
      </c>
    </row>
    <row r="37" spans="1:5" ht="12.75">
      <c r="A37" s="35" t="s">
        <v>56</v>
      </c>
      <c r="E37" s="40" t="s">
        <v>2559</v>
      </c>
    </row>
    <row r="38" spans="1:5" ht="12.75">
      <c r="A38" t="s">
        <v>57</v>
      </c>
      <c r="E38" s="39" t="s">
        <v>2560</v>
      </c>
    </row>
    <row r="39" spans="1:16" ht="12.75">
      <c r="A39" t="s">
        <v>48</v>
      </c>
      <c s="34" t="s">
        <v>89</v>
      </c>
      <c s="34" t="s">
        <v>2561</v>
      </c>
      <c s="35" t="s">
        <v>5</v>
      </c>
      <c s="6" t="s">
        <v>2562</v>
      </c>
      <c s="36" t="s">
        <v>204</v>
      </c>
      <c s="37">
        <v>14.315</v>
      </c>
      <c s="36">
        <v>0</v>
      </c>
      <c s="36">
        <f>ROUND(G39*H39,6)</f>
      </c>
      <c r="L39" s="38">
        <v>0</v>
      </c>
      <c s="32">
        <f>ROUND(ROUND(L39,2)*ROUND(G39,3),2)</f>
      </c>
      <c s="36" t="s">
        <v>918</v>
      </c>
      <c>
        <f>(M39*21)/100</f>
      </c>
      <c t="s">
        <v>27</v>
      </c>
    </row>
    <row r="40" spans="1:5" ht="12.75">
      <c r="A40" s="35" t="s">
        <v>55</v>
      </c>
      <c r="E40" s="39" t="s">
        <v>5</v>
      </c>
    </row>
    <row r="41" spans="1:5" ht="12.75">
      <c r="A41" s="35" t="s">
        <v>56</v>
      </c>
      <c r="E41" s="40" t="s">
        <v>2559</v>
      </c>
    </row>
    <row r="42" spans="1:5" ht="12.75">
      <c r="A42" t="s">
        <v>57</v>
      </c>
      <c r="E42" s="39" t="s">
        <v>2563</v>
      </c>
    </row>
    <row r="43" spans="1:16" ht="12.75">
      <c r="A43" t="s">
        <v>48</v>
      </c>
      <c s="34" t="s">
        <v>93</v>
      </c>
      <c s="34" t="s">
        <v>1468</v>
      </c>
      <c s="35" t="s">
        <v>5</v>
      </c>
      <c s="6" t="s">
        <v>1469</v>
      </c>
      <c s="36" t="s">
        <v>53</v>
      </c>
      <c s="37">
        <v>7.455</v>
      </c>
      <c s="36">
        <v>0</v>
      </c>
      <c s="36">
        <f>ROUND(G43*H43,6)</f>
      </c>
      <c r="L43" s="38">
        <v>0</v>
      </c>
      <c s="32">
        <f>ROUND(ROUND(L43,2)*ROUND(G43,3),2)</f>
      </c>
      <c s="36" t="s">
        <v>205</v>
      </c>
      <c>
        <f>(M43*21)/100</f>
      </c>
      <c t="s">
        <v>27</v>
      </c>
    </row>
    <row r="44" spans="1:5" ht="12.75">
      <c r="A44" s="35" t="s">
        <v>55</v>
      </c>
      <c r="E44" s="39" t="s">
        <v>5</v>
      </c>
    </row>
    <row r="45" spans="1:5" ht="12.75">
      <c r="A45" s="35" t="s">
        <v>56</v>
      </c>
      <c r="E45" s="40" t="s">
        <v>2559</v>
      </c>
    </row>
    <row r="46" spans="1:5" ht="12.75">
      <c r="A46" t="s">
        <v>57</v>
      </c>
      <c r="E46" s="39" t="s">
        <v>1469</v>
      </c>
    </row>
    <row r="47" spans="1:16" ht="12.75">
      <c r="A47" t="s">
        <v>48</v>
      </c>
      <c s="34" t="s">
        <v>97</v>
      </c>
      <c s="34" t="s">
        <v>2564</v>
      </c>
      <c s="35" t="s">
        <v>5</v>
      </c>
      <c s="6" t="s">
        <v>2565</v>
      </c>
      <c s="36" t="s">
        <v>984</v>
      </c>
      <c s="37">
        <v>9</v>
      </c>
      <c s="36">
        <v>0</v>
      </c>
      <c s="36">
        <f>ROUND(G47*H47,6)</f>
      </c>
      <c r="L47" s="38">
        <v>0</v>
      </c>
      <c s="32">
        <f>ROUND(ROUND(L47,2)*ROUND(G47,3),2)</f>
      </c>
      <c s="36" t="s">
        <v>918</v>
      </c>
      <c>
        <f>(M47*21)/100</f>
      </c>
      <c t="s">
        <v>27</v>
      </c>
    </row>
    <row r="48" spans="1:5" ht="12.75">
      <c r="A48" s="35" t="s">
        <v>55</v>
      </c>
      <c r="E48" s="39" t="s">
        <v>5</v>
      </c>
    </row>
    <row r="49" spans="1:5" ht="12.75">
      <c r="A49" s="35" t="s">
        <v>56</v>
      </c>
      <c r="E49" s="40" t="s">
        <v>2566</v>
      </c>
    </row>
    <row r="50" spans="1:5" ht="12.75">
      <c r="A50" t="s">
        <v>57</v>
      </c>
      <c r="E50" s="39" t="s">
        <v>2565</v>
      </c>
    </row>
    <row r="51" spans="1:16" ht="12.75">
      <c r="A51" t="s">
        <v>48</v>
      </c>
      <c s="34" t="s">
        <v>101</v>
      </c>
      <c s="34" t="s">
        <v>2567</v>
      </c>
      <c s="35" t="s">
        <v>5</v>
      </c>
      <c s="6" t="s">
        <v>2568</v>
      </c>
      <c s="36" t="s">
        <v>984</v>
      </c>
      <c s="37">
        <v>40</v>
      </c>
      <c s="36">
        <v>0</v>
      </c>
      <c s="36">
        <f>ROUND(G51*H51,6)</f>
      </c>
      <c r="L51" s="38">
        <v>0</v>
      </c>
      <c s="32">
        <f>ROUND(ROUND(L51,2)*ROUND(G51,3),2)</f>
      </c>
      <c s="36" t="s">
        <v>918</v>
      </c>
      <c>
        <f>(M51*21)/100</f>
      </c>
      <c t="s">
        <v>27</v>
      </c>
    </row>
    <row r="52" spans="1:5" ht="12.75">
      <c r="A52" s="35" t="s">
        <v>55</v>
      </c>
      <c r="E52" s="39" t="s">
        <v>5</v>
      </c>
    </row>
    <row r="53" spans="1:5" ht="12.75">
      <c r="A53" s="35" t="s">
        <v>56</v>
      </c>
      <c r="E53" s="40" t="s">
        <v>2559</v>
      </c>
    </row>
    <row r="54" spans="1:5" ht="12.75">
      <c r="A54" t="s">
        <v>57</v>
      </c>
      <c r="E54" s="39" t="s">
        <v>2569</v>
      </c>
    </row>
    <row r="55" spans="1:16" ht="12.75">
      <c r="A55" t="s">
        <v>48</v>
      </c>
      <c s="34" t="s">
        <v>105</v>
      </c>
      <c s="34" t="s">
        <v>2570</v>
      </c>
      <c s="35" t="s">
        <v>5</v>
      </c>
      <c s="6" t="s">
        <v>2571</v>
      </c>
      <c s="36" t="s">
        <v>984</v>
      </c>
      <c s="37">
        <v>40</v>
      </c>
      <c s="36">
        <v>0</v>
      </c>
      <c s="36">
        <f>ROUND(G55*H55,6)</f>
      </c>
      <c r="L55" s="38">
        <v>0</v>
      </c>
      <c s="32">
        <f>ROUND(ROUND(L55,2)*ROUND(G55,3),2)</f>
      </c>
      <c s="36" t="s">
        <v>918</v>
      </c>
      <c>
        <f>(M55*21)/100</f>
      </c>
      <c t="s">
        <v>27</v>
      </c>
    </row>
    <row r="56" spans="1:5" ht="12.75">
      <c r="A56" s="35" t="s">
        <v>55</v>
      </c>
      <c r="E56" s="39" t="s">
        <v>5</v>
      </c>
    </row>
    <row r="57" spans="1:5" ht="12.75">
      <c r="A57" s="35" t="s">
        <v>56</v>
      </c>
      <c r="E57" s="40" t="s">
        <v>2559</v>
      </c>
    </row>
    <row r="58" spans="1:5" ht="12.75">
      <c r="A58" t="s">
        <v>57</v>
      </c>
      <c r="E58" s="39" t="s">
        <v>2572</v>
      </c>
    </row>
    <row r="59" spans="1:16" ht="12.75">
      <c r="A59" t="s">
        <v>48</v>
      </c>
      <c s="34" t="s">
        <v>109</v>
      </c>
      <c s="34" t="s">
        <v>2573</v>
      </c>
      <c s="35" t="s">
        <v>5</v>
      </c>
      <c s="6" t="s">
        <v>2574</v>
      </c>
      <c s="36" t="s">
        <v>678</v>
      </c>
      <c s="37">
        <v>108.6</v>
      </c>
      <c s="36">
        <v>0</v>
      </c>
      <c s="36">
        <f>ROUND(G59*H59,6)</f>
      </c>
      <c r="L59" s="38">
        <v>0</v>
      </c>
      <c s="32">
        <f>ROUND(ROUND(L59,2)*ROUND(G59,3),2)</f>
      </c>
      <c s="36" t="s">
        <v>918</v>
      </c>
      <c>
        <f>(M59*21)/100</f>
      </c>
      <c t="s">
        <v>27</v>
      </c>
    </row>
    <row r="60" spans="1:5" ht="12.75">
      <c r="A60" s="35" t="s">
        <v>55</v>
      </c>
      <c r="E60" s="39" t="s">
        <v>5</v>
      </c>
    </row>
    <row r="61" spans="1:5" ht="12.75">
      <c r="A61" s="35" t="s">
        <v>56</v>
      </c>
      <c r="E61" s="40" t="s">
        <v>2575</v>
      </c>
    </row>
    <row r="62" spans="1:5" ht="12.75">
      <c r="A62" t="s">
        <v>57</v>
      </c>
      <c r="E62" s="39" t="s">
        <v>2574</v>
      </c>
    </row>
    <row r="63" spans="1:16" ht="12.75">
      <c r="A63" t="s">
        <v>48</v>
      </c>
      <c s="34" t="s">
        <v>113</v>
      </c>
      <c s="34" t="s">
        <v>2576</v>
      </c>
      <c s="35" t="s">
        <v>5</v>
      </c>
      <c s="6" t="s">
        <v>2577</v>
      </c>
      <c s="36" t="s">
        <v>678</v>
      </c>
      <c s="37">
        <v>108.6</v>
      </c>
      <c s="36">
        <v>0</v>
      </c>
      <c s="36">
        <f>ROUND(G63*H63,6)</f>
      </c>
      <c r="L63" s="38">
        <v>0</v>
      </c>
      <c s="32">
        <f>ROUND(ROUND(L63,2)*ROUND(G63,3),2)</f>
      </c>
      <c s="36" t="s">
        <v>918</v>
      </c>
      <c>
        <f>(M63*21)/100</f>
      </c>
      <c t="s">
        <v>27</v>
      </c>
    </row>
    <row r="64" spans="1:5" ht="12.75">
      <c r="A64" s="35" t="s">
        <v>55</v>
      </c>
      <c r="E64" s="39" t="s">
        <v>5</v>
      </c>
    </row>
    <row r="65" spans="1:5" ht="12.75">
      <c r="A65" s="35" t="s">
        <v>56</v>
      </c>
      <c r="E65" s="40" t="s">
        <v>2575</v>
      </c>
    </row>
    <row r="66" spans="1:5" ht="12.75">
      <c r="A66" t="s">
        <v>57</v>
      </c>
      <c r="E66" s="39" t="s">
        <v>2577</v>
      </c>
    </row>
    <row r="67" spans="1:16" ht="25.5">
      <c r="A67" t="s">
        <v>48</v>
      </c>
      <c s="34" t="s">
        <v>117</v>
      </c>
      <c s="34" t="s">
        <v>1148</v>
      </c>
      <c s="35" t="s">
        <v>5</v>
      </c>
      <c s="6" t="s">
        <v>1149</v>
      </c>
      <c s="36" t="s">
        <v>678</v>
      </c>
      <c s="37">
        <v>144.578</v>
      </c>
      <c s="36">
        <v>0</v>
      </c>
      <c s="36">
        <f>ROUND(G67*H67,6)</f>
      </c>
      <c r="L67" s="38">
        <v>0</v>
      </c>
      <c s="32">
        <f>ROUND(ROUND(L67,2)*ROUND(G67,3),2)</f>
      </c>
      <c s="36" t="s">
        <v>205</v>
      </c>
      <c>
        <f>(M67*21)/100</f>
      </c>
      <c t="s">
        <v>27</v>
      </c>
    </row>
    <row r="68" spans="1:5" ht="12.75">
      <c r="A68" s="35" t="s">
        <v>55</v>
      </c>
      <c r="E68" s="39" t="s">
        <v>5</v>
      </c>
    </row>
    <row r="69" spans="1:5" ht="12.75">
      <c r="A69" s="35" t="s">
        <v>56</v>
      </c>
      <c r="E69" s="40" t="s">
        <v>2578</v>
      </c>
    </row>
    <row r="70" spans="1:5" ht="25.5">
      <c r="A70" t="s">
        <v>57</v>
      </c>
      <c r="E70" s="39" t="s">
        <v>1149</v>
      </c>
    </row>
    <row r="71" spans="1:16" ht="12.75">
      <c r="A71" t="s">
        <v>48</v>
      </c>
      <c s="34" t="s">
        <v>121</v>
      </c>
      <c s="34" t="s">
        <v>2579</v>
      </c>
      <c s="35" t="s">
        <v>5</v>
      </c>
      <c s="6" t="s">
        <v>2580</v>
      </c>
      <c s="36" t="s">
        <v>678</v>
      </c>
      <c s="37">
        <v>8.36</v>
      </c>
      <c s="36">
        <v>0</v>
      </c>
      <c s="36">
        <f>ROUND(G71*H71,6)</f>
      </c>
      <c r="L71" s="38">
        <v>0</v>
      </c>
      <c s="32">
        <f>ROUND(ROUND(L71,2)*ROUND(G71,3),2)</f>
      </c>
      <c s="36" t="s">
        <v>918</v>
      </c>
      <c>
        <f>(M71*21)/100</f>
      </c>
      <c t="s">
        <v>27</v>
      </c>
    </row>
    <row r="72" spans="1:5" ht="12.75">
      <c r="A72" s="35" t="s">
        <v>55</v>
      </c>
      <c r="E72" s="39" t="s">
        <v>5</v>
      </c>
    </row>
    <row r="73" spans="1:5" ht="12.75">
      <c r="A73" s="35" t="s">
        <v>56</v>
      </c>
      <c r="E73" s="40" t="s">
        <v>2566</v>
      </c>
    </row>
    <row r="74" spans="1:5" ht="12.75">
      <c r="A74" t="s">
        <v>57</v>
      </c>
      <c r="E74" s="39" t="s">
        <v>2581</v>
      </c>
    </row>
    <row r="75" spans="1:16" ht="12.75">
      <c r="A75" t="s">
        <v>48</v>
      </c>
      <c s="34" t="s">
        <v>125</v>
      </c>
      <c s="34" t="s">
        <v>2582</v>
      </c>
      <c s="35" t="s">
        <v>5</v>
      </c>
      <c s="6" t="s">
        <v>2583</v>
      </c>
      <c s="36" t="s">
        <v>218</v>
      </c>
      <c s="37">
        <v>153</v>
      </c>
      <c s="36">
        <v>0</v>
      </c>
      <c s="36">
        <f>ROUND(G75*H75,6)</f>
      </c>
      <c r="L75" s="38">
        <v>0</v>
      </c>
      <c s="32">
        <f>ROUND(ROUND(L75,2)*ROUND(G75,3),2)</f>
      </c>
      <c s="36" t="s">
        <v>918</v>
      </c>
      <c>
        <f>(M75*21)/100</f>
      </c>
      <c t="s">
        <v>27</v>
      </c>
    </row>
    <row r="76" spans="1:5" ht="12.75">
      <c r="A76" s="35" t="s">
        <v>55</v>
      </c>
      <c r="E76" s="39" t="s">
        <v>5</v>
      </c>
    </row>
    <row r="77" spans="1:5" ht="12.75">
      <c r="A77" s="35" t="s">
        <v>56</v>
      </c>
      <c r="E77" s="40" t="s">
        <v>2584</v>
      </c>
    </row>
    <row r="78" spans="1:5" ht="25.5">
      <c r="A78" t="s">
        <v>57</v>
      </c>
      <c r="E78" s="39" t="s">
        <v>2585</v>
      </c>
    </row>
    <row r="79" spans="1:16" ht="12.75">
      <c r="A79" t="s">
        <v>48</v>
      </c>
      <c s="34" t="s">
        <v>129</v>
      </c>
      <c s="34" t="s">
        <v>2586</v>
      </c>
      <c s="35" t="s">
        <v>5</v>
      </c>
      <c s="6" t="s">
        <v>2587</v>
      </c>
      <c s="36" t="s">
        <v>218</v>
      </c>
      <c s="37">
        <v>153</v>
      </c>
      <c s="36">
        <v>0</v>
      </c>
      <c s="36">
        <f>ROUND(G79*H79,6)</f>
      </c>
      <c r="L79" s="38">
        <v>0</v>
      </c>
      <c s="32">
        <f>ROUND(ROUND(L79,2)*ROUND(G79,3),2)</f>
      </c>
      <c s="36" t="s">
        <v>918</v>
      </c>
      <c>
        <f>(M79*21)/100</f>
      </c>
      <c t="s">
        <v>27</v>
      </c>
    </row>
    <row r="80" spans="1:5" ht="12.75">
      <c r="A80" s="35" t="s">
        <v>55</v>
      </c>
      <c r="E80" s="39" t="s">
        <v>5</v>
      </c>
    </row>
    <row r="81" spans="1:5" ht="12.75">
      <c r="A81" s="35" t="s">
        <v>56</v>
      </c>
      <c r="E81" s="40" t="s">
        <v>2584</v>
      </c>
    </row>
    <row r="82" spans="1:5" ht="12.75">
      <c r="A82" t="s">
        <v>57</v>
      </c>
      <c r="E82" s="39" t="s">
        <v>2588</v>
      </c>
    </row>
    <row r="83" spans="1:13" ht="12.75">
      <c r="A83" t="s">
        <v>46</v>
      </c>
      <c r="C83" s="31" t="s">
        <v>65</v>
      </c>
      <c r="E83" s="33" t="s">
        <v>2589</v>
      </c>
      <c r="J83" s="32">
        <f>0</f>
      </c>
      <c s="32">
        <f>0</f>
      </c>
      <c s="32">
        <f>0+L84+L88+L92+L96+L100+L104+L108+L112+L116+L120+L124+L128+L132+L136+L140+L144+L148+L152+L156+L160+L164+L168+L172+L176+L180</f>
      </c>
      <c s="32">
        <f>0+M84+M88+M92+M96+M100+M104+M108+M112+M116+M120+M124+M128+M132+M136+M140+M144+M148+M152+M156+M160+M164+M168+M172+M176+M180</f>
      </c>
    </row>
    <row r="84" spans="1:16" ht="12.75">
      <c r="A84" t="s">
        <v>48</v>
      </c>
      <c s="34" t="s">
        <v>133</v>
      </c>
      <c s="34" t="s">
        <v>2590</v>
      </c>
      <c s="35" t="s">
        <v>5</v>
      </c>
      <c s="6" t="s">
        <v>2591</v>
      </c>
      <c s="36" t="s">
        <v>678</v>
      </c>
      <c s="37">
        <v>217.68</v>
      </c>
      <c s="36">
        <v>0</v>
      </c>
      <c s="36">
        <f>ROUND(G84*H84,6)</f>
      </c>
      <c r="L84" s="38">
        <v>0</v>
      </c>
      <c s="32">
        <f>ROUND(ROUND(L84,2)*ROUND(G84,3),2)</f>
      </c>
      <c s="36" t="s">
        <v>918</v>
      </c>
      <c>
        <f>(M84*21)/100</f>
      </c>
      <c t="s">
        <v>27</v>
      </c>
    </row>
    <row r="85" spans="1:5" ht="12.75">
      <c r="A85" s="35" t="s">
        <v>55</v>
      </c>
      <c r="E85" s="39" t="s">
        <v>5</v>
      </c>
    </row>
    <row r="86" spans="1:5" ht="12.75">
      <c r="A86" s="35" t="s">
        <v>56</v>
      </c>
      <c r="E86" s="40" t="s">
        <v>2592</v>
      </c>
    </row>
    <row r="87" spans="1:5" ht="25.5">
      <c r="A87" t="s">
        <v>57</v>
      </c>
      <c r="E87" s="39" t="s">
        <v>2593</v>
      </c>
    </row>
    <row r="88" spans="1:16" ht="12.75">
      <c r="A88" t="s">
        <v>48</v>
      </c>
      <c s="34" t="s">
        <v>137</v>
      </c>
      <c s="34" t="s">
        <v>2594</v>
      </c>
      <c s="35" t="s">
        <v>5</v>
      </c>
      <c s="6" t="s">
        <v>2595</v>
      </c>
      <c s="36" t="s">
        <v>678</v>
      </c>
      <c s="37">
        <v>217.68</v>
      </c>
      <c s="36">
        <v>0</v>
      </c>
      <c s="36">
        <f>ROUND(G88*H88,6)</f>
      </c>
      <c r="L88" s="38">
        <v>0</v>
      </c>
      <c s="32">
        <f>ROUND(ROUND(L88,2)*ROUND(G88,3),2)</f>
      </c>
      <c s="36" t="s">
        <v>918</v>
      </c>
      <c>
        <f>(M88*21)/100</f>
      </c>
      <c t="s">
        <v>27</v>
      </c>
    </row>
    <row r="89" spans="1:5" ht="12.75">
      <c r="A89" s="35" t="s">
        <v>55</v>
      </c>
      <c r="E89" s="39" t="s">
        <v>5</v>
      </c>
    </row>
    <row r="90" spans="1:5" ht="12.75">
      <c r="A90" s="35" t="s">
        <v>56</v>
      </c>
      <c r="E90" s="40" t="s">
        <v>2592</v>
      </c>
    </row>
    <row r="91" spans="1:5" ht="25.5">
      <c r="A91" t="s">
        <v>57</v>
      </c>
      <c r="E91" s="39" t="s">
        <v>2596</v>
      </c>
    </row>
    <row r="92" spans="1:16" ht="12.75">
      <c r="A92" t="s">
        <v>48</v>
      </c>
      <c s="34" t="s">
        <v>141</v>
      </c>
      <c s="34" t="s">
        <v>2597</v>
      </c>
      <c s="35" t="s">
        <v>5</v>
      </c>
      <c s="6" t="s">
        <v>2598</v>
      </c>
      <c s="36" t="s">
        <v>2599</v>
      </c>
      <c s="37">
        <v>1</v>
      </c>
      <c s="36">
        <v>0</v>
      </c>
      <c s="36">
        <f>ROUND(G92*H92,6)</f>
      </c>
      <c r="L92" s="38">
        <v>0</v>
      </c>
      <c s="32">
        <f>ROUND(ROUND(L92,2)*ROUND(G92,3),2)</f>
      </c>
      <c s="36" t="s">
        <v>918</v>
      </c>
      <c>
        <f>(M92*21)/100</f>
      </c>
      <c t="s">
        <v>27</v>
      </c>
    </row>
    <row r="93" spans="1:5" ht="12.75">
      <c r="A93" s="35" t="s">
        <v>55</v>
      </c>
      <c r="E93" s="39" t="s">
        <v>5</v>
      </c>
    </row>
    <row r="94" spans="1:5" ht="12.75">
      <c r="A94" s="35" t="s">
        <v>56</v>
      </c>
      <c r="E94" s="40" t="s">
        <v>2600</v>
      </c>
    </row>
    <row r="95" spans="1:5" ht="12.75">
      <c r="A95" t="s">
        <v>57</v>
      </c>
      <c r="E95" s="39" t="s">
        <v>2601</v>
      </c>
    </row>
    <row r="96" spans="1:16" ht="12.75">
      <c r="A96" t="s">
        <v>48</v>
      </c>
      <c s="34" t="s">
        <v>145</v>
      </c>
      <c s="34" t="s">
        <v>2602</v>
      </c>
      <c s="35" t="s">
        <v>5</v>
      </c>
      <c s="6" t="s">
        <v>2603</v>
      </c>
      <c s="36" t="s">
        <v>678</v>
      </c>
      <c s="37">
        <v>422.372</v>
      </c>
      <c s="36">
        <v>0</v>
      </c>
      <c s="36">
        <f>ROUND(G96*H96,6)</f>
      </c>
      <c r="L96" s="38">
        <v>0</v>
      </c>
      <c s="32">
        <f>ROUND(ROUND(L96,2)*ROUND(G96,3),2)</f>
      </c>
      <c s="36" t="s">
        <v>918</v>
      </c>
      <c>
        <f>(M96*21)/100</f>
      </c>
      <c t="s">
        <v>27</v>
      </c>
    </row>
    <row r="97" spans="1:5" ht="12.75">
      <c r="A97" s="35" t="s">
        <v>55</v>
      </c>
      <c r="E97" s="39" t="s">
        <v>5</v>
      </c>
    </row>
    <row r="98" spans="1:5" ht="12.75">
      <c r="A98" s="35" t="s">
        <v>56</v>
      </c>
      <c r="E98" s="40" t="s">
        <v>2604</v>
      </c>
    </row>
    <row r="99" spans="1:5" ht="25.5">
      <c r="A99" t="s">
        <v>57</v>
      </c>
      <c r="E99" s="39" t="s">
        <v>2605</v>
      </c>
    </row>
    <row r="100" spans="1:16" ht="12.75">
      <c r="A100" t="s">
        <v>48</v>
      </c>
      <c s="34" t="s">
        <v>149</v>
      </c>
      <c s="34" t="s">
        <v>2606</v>
      </c>
      <c s="35" t="s">
        <v>5</v>
      </c>
      <c s="6" t="s">
        <v>2607</v>
      </c>
      <c s="36" t="s">
        <v>678</v>
      </c>
      <c s="37">
        <v>422.372</v>
      </c>
      <c s="36">
        <v>0</v>
      </c>
      <c s="36">
        <f>ROUND(G100*H100,6)</f>
      </c>
      <c r="L100" s="38">
        <v>0</v>
      </c>
      <c s="32">
        <f>ROUND(ROUND(L100,2)*ROUND(G100,3),2)</f>
      </c>
      <c s="36" t="s">
        <v>918</v>
      </c>
      <c>
        <f>(M100*21)/100</f>
      </c>
      <c t="s">
        <v>27</v>
      </c>
    </row>
    <row r="101" spans="1:5" ht="12.75">
      <c r="A101" s="35" t="s">
        <v>55</v>
      </c>
      <c r="E101" s="39" t="s">
        <v>5</v>
      </c>
    </row>
    <row r="102" spans="1:5" ht="12.75">
      <c r="A102" s="35" t="s">
        <v>56</v>
      </c>
      <c r="E102" s="40" t="s">
        <v>2608</v>
      </c>
    </row>
    <row r="103" spans="1:5" ht="25.5">
      <c r="A103" t="s">
        <v>57</v>
      </c>
      <c r="E103" s="39" t="s">
        <v>2609</v>
      </c>
    </row>
    <row r="104" spans="1:16" ht="12.75">
      <c r="A104" t="s">
        <v>48</v>
      </c>
      <c s="34" t="s">
        <v>259</v>
      </c>
      <c s="34" t="s">
        <v>2610</v>
      </c>
      <c s="35" t="s">
        <v>5</v>
      </c>
      <c s="6" t="s">
        <v>2611</v>
      </c>
      <c s="36" t="s">
        <v>678</v>
      </c>
      <c s="37">
        <v>211.186</v>
      </c>
      <c s="36">
        <v>0</v>
      </c>
      <c s="36">
        <f>ROUND(G104*H104,6)</f>
      </c>
      <c r="L104" s="38">
        <v>0</v>
      </c>
      <c s="32">
        <f>ROUND(ROUND(L104,2)*ROUND(G104,3),2)</f>
      </c>
      <c s="36" t="s">
        <v>918</v>
      </c>
      <c>
        <f>(M104*21)/100</f>
      </c>
      <c t="s">
        <v>27</v>
      </c>
    </row>
    <row r="105" spans="1:5" ht="12.75">
      <c r="A105" s="35" t="s">
        <v>55</v>
      </c>
      <c r="E105" s="39" t="s">
        <v>5</v>
      </c>
    </row>
    <row r="106" spans="1:5" ht="12.75">
      <c r="A106" s="35" t="s">
        <v>56</v>
      </c>
      <c r="E106" s="40" t="s">
        <v>2612</v>
      </c>
    </row>
    <row r="107" spans="1:5" ht="38.25">
      <c r="A107" t="s">
        <v>57</v>
      </c>
      <c r="E107" s="39" t="s">
        <v>2613</v>
      </c>
    </row>
    <row r="108" spans="1:16" ht="12.75">
      <c r="A108" t="s">
        <v>48</v>
      </c>
      <c s="34" t="s">
        <v>262</v>
      </c>
      <c s="34" t="s">
        <v>2614</v>
      </c>
      <c s="35" t="s">
        <v>5</v>
      </c>
      <c s="6" t="s">
        <v>2607</v>
      </c>
      <c s="36" t="s">
        <v>678</v>
      </c>
      <c s="37">
        <v>211.186</v>
      </c>
      <c s="36">
        <v>0</v>
      </c>
      <c s="36">
        <f>ROUND(G108*H108,6)</f>
      </c>
      <c r="L108" s="38">
        <v>0</v>
      </c>
      <c s="32">
        <f>ROUND(ROUND(L108,2)*ROUND(G108,3),2)</f>
      </c>
      <c s="36" t="s">
        <v>918</v>
      </c>
      <c>
        <f>(M108*21)/100</f>
      </c>
      <c t="s">
        <v>27</v>
      </c>
    </row>
    <row r="109" spans="1:5" ht="12.75">
      <c r="A109" s="35" t="s">
        <v>55</v>
      </c>
      <c r="E109" s="39" t="s">
        <v>5</v>
      </c>
    </row>
    <row r="110" spans="1:5" ht="12.75">
      <c r="A110" s="35" t="s">
        <v>56</v>
      </c>
      <c r="E110" s="40" t="s">
        <v>2612</v>
      </c>
    </row>
    <row r="111" spans="1:5" ht="38.25">
      <c r="A111" t="s">
        <v>57</v>
      </c>
      <c r="E111" s="39" t="s">
        <v>2615</v>
      </c>
    </row>
    <row r="112" spans="1:16" ht="12.75">
      <c r="A112" t="s">
        <v>48</v>
      </c>
      <c s="34" t="s">
        <v>266</v>
      </c>
      <c s="34" t="s">
        <v>2616</v>
      </c>
      <c s="35" t="s">
        <v>5</v>
      </c>
      <c s="6" t="s">
        <v>2617</v>
      </c>
      <c s="36" t="s">
        <v>218</v>
      </c>
      <c s="37">
        <v>219</v>
      </c>
      <c s="36">
        <v>0</v>
      </c>
      <c s="36">
        <f>ROUND(G112*H112,6)</f>
      </c>
      <c r="L112" s="38">
        <v>0</v>
      </c>
      <c s="32">
        <f>ROUND(ROUND(L112,2)*ROUND(G112,3),2)</f>
      </c>
      <c s="36" t="s">
        <v>918</v>
      </c>
      <c>
        <f>(M112*21)/100</f>
      </c>
      <c t="s">
        <v>27</v>
      </c>
    </row>
    <row r="113" spans="1:5" ht="12.75">
      <c r="A113" s="35" t="s">
        <v>55</v>
      </c>
      <c r="E113" s="39" t="s">
        <v>5</v>
      </c>
    </row>
    <row r="114" spans="1:5" ht="12.75">
      <c r="A114" s="35" t="s">
        <v>56</v>
      </c>
      <c r="E114" s="40" t="s">
        <v>2618</v>
      </c>
    </row>
    <row r="115" spans="1:5" ht="25.5">
      <c r="A115" t="s">
        <v>57</v>
      </c>
      <c r="E115" s="39" t="s">
        <v>2619</v>
      </c>
    </row>
    <row r="116" spans="1:16" ht="12.75">
      <c r="A116" t="s">
        <v>48</v>
      </c>
      <c s="34" t="s">
        <v>270</v>
      </c>
      <c s="34" t="s">
        <v>2620</v>
      </c>
      <c s="35" t="s">
        <v>5</v>
      </c>
      <c s="6" t="s">
        <v>2617</v>
      </c>
      <c s="36" t="s">
        <v>218</v>
      </c>
      <c s="37">
        <v>109.5</v>
      </c>
      <c s="36">
        <v>0</v>
      </c>
      <c s="36">
        <f>ROUND(G116*H116,6)</f>
      </c>
      <c r="L116" s="38">
        <v>0</v>
      </c>
      <c s="32">
        <f>ROUND(ROUND(L116,2)*ROUND(G116,3),2)</f>
      </c>
      <c s="36" t="s">
        <v>918</v>
      </c>
      <c>
        <f>(M116*21)/100</f>
      </c>
      <c t="s">
        <v>27</v>
      </c>
    </row>
    <row r="117" spans="1:5" ht="12.75">
      <c r="A117" s="35" t="s">
        <v>55</v>
      </c>
      <c r="E117" s="39" t="s">
        <v>5</v>
      </c>
    </row>
    <row r="118" spans="1:5" ht="12.75">
      <c r="A118" s="35" t="s">
        <v>56</v>
      </c>
      <c r="E118" s="40" t="s">
        <v>2621</v>
      </c>
    </row>
    <row r="119" spans="1:5" ht="25.5">
      <c r="A119" t="s">
        <v>57</v>
      </c>
      <c r="E119" s="39" t="s">
        <v>2622</v>
      </c>
    </row>
    <row r="120" spans="1:16" ht="12.75">
      <c r="A120" t="s">
        <v>48</v>
      </c>
      <c s="34" t="s">
        <v>275</v>
      </c>
      <c s="34" t="s">
        <v>2623</v>
      </c>
      <c s="35" t="s">
        <v>5</v>
      </c>
      <c s="6" t="s">
        <v>2624</v>
      </c>
      <c s="36" t="s">
        <v>2599</v>
      </c>
      <c s="37">
        <v>1</v>
      </c>
      <c s="36">
        <v>0</v>
      </c>
      <c s="36">
        <f>ROUND(G120*H120,6)</f>
      </c>
      <c r="L120" s="38">
        <v>0</v>
      </c>
      <c s="32">
        <f>ROUND(ROUND(L120,2)*ROUND(G120,3),2)</f>
      </c>
      <c s="36" t="s">
        <v>918</v>
      </c>
      <c>
        <f>(M120*21)/100</f>
      </c>
      <c t="s">
        <v>27</v>
      </c>
    </row>
    <row r="121" spans="1:5" ht="12.75">
      <c r="A121" s="35" t="s">
        <v>55</v>
      </c>
      <c r="E121" s="39" t="s">
        <v>5</v>
      </c>
    </row>
    <row r="122" spans="1:5" ht="12.75">
      <c r="A122" s="35" t="s">
        <v>56</v>
      </c>
      <c r="E122" s="40" t="s">
        <v>2600</v>
      </c>
    </row>
    <row r="123" spans="1:5" ht="25.5">
      <c r="A123" t="s">
        <v>57</v>
      </c>
      <c r="E123" s="39" t="s">
        <v>2625</v>
      </c>
    </row>
    <row r="124" spans="1:16" ht="12.75">
      <c r="A124" t="s">
        <v>48</v>
      </c>
      <c s="34" t="s">
        <v>279</v>
      </c>
      <c s="34" t="s">
        <v>2626</v>
      </c>
      <c s="35" t="s">
        <v>5</v>
      </c>
      <c s="6" t="s">
        <v>2627</v>
      </c>
      <c s="36" t="s">
        <v>678</v>
      </c>
      <c s="37">
        <v>264.12</v>
      </c>
      <c s="36">
        <v>0</v>
      </c>
      <c s="36">
        <f>ROUND(G124*H124,6)</f>
      </c>
      <c r="L124" s="38">
        <v>0</v>
      </c>
      <c s="32">
        <f>ROUND(ROUND(L124,2)*ROUND(G124,3),2)</f>
      </c>
      <c s="36" t="s">
        <v>918</v>
      </c>
      <c>
        <f>(M124*21)/100</f>
      </c>
      <c t="s">
        <v>27</v>
      </c>
    </row>
    <row r="125" spans="1:5" ht="12.75">
      <c r="A125" s="35" t="s">
        <v>55</v>
      </c>
      <c r="E125" s="39" t="s">
        <v>5</v>
      </c>
    </row>
    <row r="126" spans="1:5" ht="12.75">
      <c r="A126" s="35" t="s">
        <v>56</v>
      </c>
      <c r="E126" s="40" t="s">
        <v>2628</v>
      </c>
    </row>
    <row r="127" spans="1:5" ht="25.5">
      <c r="A127" t="s">
        <v>57</v>
      </c>
      <c r="E127" s="39" t="s">
        <v>2629</v>
      </c>
    </row>
    <row r="128" spans="1:16" ht="12.75">
      <c r="A128" t="s">
        <v>48</v>
      </c>
      <c s="34" t="s">
        <v>282</v>
      </c>
      <c s="34" t="s">
        <v>2630</v>
      </c>
      <c s="35" t="s">
        <v>5</v>
      </c>
      <c s="6" t="s">
        <v>2631</v>
      </c>
      <c s="36" t="s">
        <v>678</v>
      </c>
      <c s="37">
        <v>264.12</v>
      </c>
      <c s="36">
        <v>0</v>
      </c>
      <c s="36">
        <f>ROUND(G128*H128,6)</f>
      </c>
      <c r="L128" s="38">
        <v>0</v>
      </c>
      <c s="32">
        <f>ROUND(ROUND(L128,2)*ROUND(G128,3),2)</f>
      </c>
      <c s="36" t="s">
        <v>918</v>
      </c>
      <c>
        <f>(M128*21)/100</f>
      </c>
      <c t="s">
        <v>27</v>
      </c>
    </row>
    <row r="129" spans="1:5" ht="12.75">
      <c r="A129" s="35" t="s">
        <v>55</v>
      </c>
      <c r="E129" s="39" t="s">
        <v>5</v>
      </c>
    </row>
    <row r="130" spans="1:5" ht="12.75">
      <c r="A130" s="35" t="s">
        <v>56</v>
      </c>
      <c r="E130" s="40" t="s">
        <v>2628</v>
      </c>
    </row>
    <row r="131" spans="1:5" ht="25.5">
      <c r="A131" t="s">
        <v>57</v>
      </c>
      <c r="E131" s="39" t="s">
        <v>2632</v>
      </c>
    </row>
    <row r="132" spans="1:16" ht="12.75">
      <c r="A132" t="s">
        <v>48</v>
      </c>
      <c s="34" t="s">
        <v>285</v>
      </c>
      <c s="34" t="s">
        <v>2633</v>
      </c>
      <c s="35" t="s">
        <v>5</v>
      </c>
      <c s="6" t="s">
        <v>2634</v>
      </c>
      <c s="36" t="s">
        <v>678</v>
      </c>
      <c s="37">
        <v>213.72</v>
      </c>
      <c s="36">
        <v>0</v>
      </c>
      <c s="36">
        <f>ROUND(G132*H132,6)</f>
      </c>
      <c r="L132" s="38">
        <v>0</v>
      </c>
      <c s="32">
        <f>ROUND(ROUND(L132,2)*ROUND(G132,3),2)</f>
      </c>
      <c s="36" t="s">
        <v>918</v>
      </c>
      <c>
        <f>(M132*21)/100</f>
      </c>
      <c t="s">
        <v>27</v>
      </c>
    </row>
    <row r="133" spans="1:5" ht="12.75">
      <c r="A133" s="35" t="s">
        <v>55</v>
      </c>
      <c r="E133" s="39" t="s">
        <v>5</v>
      </c>
    </row>
    <row r="134" spans="1:5" ht="12.75">
      <c r="A134" s="35" t="s">
        <v>56</v>
      </c>
      <c r="E134" s="40" t="s">
        <v>2635</v>
      </c>
    </row>
    <row r="135" spans="1:5" ht="38.25">
      <c r="A135" t="s">
        <v>57</v>
      </c>
      <c r="E135" s="39" t="s">
        <v>2636</v>
      </c>
    </row>
    <row r="136" spans="1:16" ht="12.75">
      <c r="A136" t="s">
        <v>48</v>
      </c>
      <c s="34" t="s">
        <v>288</v>
      </c>
      <c s="34" t="s">
        <v>2637</v>
      </c>
      <c s="35" t="s">
        <v>5</v>
      </c>
      <c s="6" t="s">
        <v>2638</v>
      </c>
      <c s="36" t="s">
        <v>678</v>
      </c>
      <c s="37">
        <v>213.72</v>
      </c>
      <c s="36">
        <v>0</v>
      </c>
      <c s="36">
        <f>ROUND(G136*H136,6)</f>
      </c>
      <c r="L136" s="38">
        <v>0</v>
      </c>
      <c s="32">
        <f>ROUND(ROUND(L136,2)*ROUND(G136,3),2)</f>
      </c>
      <c s="36" t="s">
        <v>918</v>
      </c>
      <c>
        <f>(M136*21)/100</f>
      </c>
      <c t="s">
        <v>27</v>
      </c>
    </row>
    <row r="137" spans="1:5" ht="12.75">
      <c r="A137" s="35" t="s">
        <v>55</v>
      </c>
      <c r="E137" s="39" t="s">
        <v>5</v>
      </c>
    </row>
    <row r="138" spans="1:5" ht="12.75">
      <c r="A138" s="35" t="s">
        <v>56</v>
      </c>
      <c r="E138" s="40" t="s">
        <v>2635</v>
      </c>
    </row>
    <row r="139" spans="1:5" ht="38.25">
      <c r="A139" t="s">
        <v>57</v>
      </c>
      <c r="E139" s="39" t="s">
        <v>2639</v>
      </c>
    </row>
    <row r="140" spans="1:16" ht="12.75">
      <c r="A140" t="s">
        <v>48</v>
      </c>
      <c s="34" t="s">
        <v>292</v>
      </c>
      <c s="34" t="s">
        <v>2640</v>
      </c>
      <c s="35" t="s">
        <v>5</v>
      </c>
      <c s="6" t="s">
        <v>2641</v>
      </c>
      <c s="36" t="s">
        <v>678</v>
      </c>
      <c s="37">
        <v>213.72</v>
      </c>
      <c s="36">
        <v>0</v>
      </c>
      <c s="36">
        <f>ROUND(G140*H140,6)</f>
      </c>
      <c r="L140" s="38">
        <v>0</v>
      </c>
      <c s="32">
        <f>ROUND(ROUND(L140,2)*ROUND(G140,3),2)</f>
      </c>
      <c s="36" t="s">
        <v>918</v>
      </c>
      <c>
        <f>(M140*21)/100</f>
      </c>
      <c t="s">
        <v>27</v>
      </c>
    </row>
    <row r="141" spans="1:5" ht="12.75">
      <c r="A141" s="35" t="s">
        <v>55</v>
      </c>
      <c r="E141" s="39" t="s">
        <v>5</v>
      </c>
    </row>
    <row r="142" spans="1:5" ht="12.75">
      <c r="A142" s="35" t="s">
        <v>56</v>
      </c>
      <c r="E142" s="40" t="s">
        <v>2635</v>
      </c>
    </row>
    <row r="143" spans="1:5" ht="38.25">
      <c r="A143" t="s">
        <v>57</v>
      </c>
      <c r="E143" s="39" t="s">
        <v>2642</v>
      </c>
    </row>
    <row r="144" spans="1:16" ht="12.75">
      <c r="A144" t="s">
        <v>48</v>
      </c>
      <c s="34" t="s">
        <v>295</v>
      </c>
      <c s="34" t="s">
        <v>2643</v>
      </c>
      <c s="35" t="s">
        <v>5</v>
      </c>
      <c s="6" t="s">
        <v>2644</v>
      </c>
      <c s="36" t="s">
        <v>678</v>
      </c>
      <c s="37">
        <v>50.4</v>
      </c>
      <c s="36">
        <v>0</v>
      </c>
      <c s="36">
        <f>ROUND(G144*H144,6)</f>
      </c>
      <c r="L144" s="38">
        <v>0</v>
      </c>
      <c s="32">
        <f>ROUND(ROUND(L144,2)*ROUND(G144,3),2)</f>
      </c>
      <c s="36" t="s">
        <v>918</v>
      </c>
      <c>
        <f>(M144*21)/100</f>
      </c>
      <c t="s">
        <v>27</v>
      </c>
    </row>
    <row r="145" spans="1:5" ht="12.75">
      <c r="A145" s="35" t="s">
        <v>55</v>
      </c>
      <c r="E145" s="39" t="s">
        <v>5</v>
      </c>
    </row>
    <row r="146" spans="1:5" ht="12.75">
      <c r="A146" s="35" t="s">
        <v>56</v>
      </c>
      <c r="E146" s="40" t="s">
        <v>2645</v>
      </c>
    </row>
    <row r="147" spans="1:5" ht="38.25">
      <c r="A147" t="s">
        <v>57</v>
      </c>
      <c r="E147" s="39" t="s">
        <v>2646</v>
      </c>
    </row>
    <row r="148" spans="1:16" ht="12.75">
      <c r="A148" t="s">
        <v>48</v>
      </c>
      <c s="34" t="s">
        <v>298</v>
      </c>
      <c s="34" t="s">
        <v>2643</v>
      </c>
      <c s="35" t="s">
        <v>49</v>
      </c>
      <c s="6" t="s">
        <v>2647</v>
      </c>
      <c s="36" t="s">
        <v>678</v>
      </c>
      <c s="37">
        <v>50.4</v>
      </c>
      <c s="36">
        <v>0</v>
      </c>
      <c s="36">
        <f>ROUND(G148*H148,6)</f>
      </c>
      <c r="L148" s="38">
        <v>0</v>
      </c>
      <c s="32">
        <f>ROUND(ROUND(L148,2)*ROUND(G148,3),2)</f>
      </c>
      <c s="36" t="s">
        <v>918</v>
      </c>
      <c>
        <f>(M148*21)/100</f>
      </c>
      <c t="s">
        <v>27</v>
      </c>
    </row>
    <row r="149" spans="1:5" ht="12.75">
      <c r="A149" s="35" t="s">
        <v>55</v>
      </c>
      <c r="E149" s="39" t="s">
        <v>5</v>
      </c>
    </row>
    <row r="150" spans="1:5" ht="12.75">
      <c r="A150" s="35" t="s">
        <v>56</v>
      </c>
      <c r="E150" s="40" t="s">
        <v>2645</v>
      </c>
    </row>
    <row r="151" spans="1:5" ht="38.25">
      <c r="A151" t="s">
        <v>57</v>
      </c>
      <c r="E151" s="39" t="s">
        <v>2648</v>
      </c>
    </row>
    <row r="152" spans="1:16" ht="12.75">
      <c r="A152" t="s">
        <v>48</v>
      </c>
      <c s="34" t="s">
        <v>301</v>
      </c>
      <c s="34" t="s">
        <v>2649</v>
      </c>
      <c s="35" t="s">
        <v>5</v>
      </c>
      <c s="6" t="s">
        <v>2650</v>
      </c>
      <c s="36" t="s">
        <v>678</v>
      </c>
      <c s="37">
        <v>50.4</v>
      </c>
      <c s="36">
        <v>0</v>
      </c>
      <c s="36">
        <f>ROUND(G152*H152,6)</f>
      </c>
      <c r="L152" s="38">
        <v>0</v>
      </c>
      <c s="32">
        <f>ROUND(ROUND(L152,2)*ROUND(G152,3),2)</f>
      </c>
      <c s="36" t="s">
        <v>918</v>
      </c>
      <c>
        <f>(M152*21)/100</f>
      </c>
      <c t="s">
        <v>27</v>
      </c>
    </row>
    <row r="153" spans="1:5" ht="12.75">
      <c r="A153" s="35" t="s">
        <v>55</v>
      </c>
      <c r="E153" s="39" t="s">
        <v>5</v>
      </c>
    </row>
    <row r="154" spans="1:5" ht="12.75">
      <c r="A154" s="35" t="s">
        <v>56</v>
      </c>
      <c r="E154" s="40" t="s">
        <v>2645</v>
      </c>
    </row>
    <row r="155" spans="1:5" ht="38.25">
      <c r="A155" t="s">
        <v>57</v>
      </c>
      <c r="E155" s="39" t="s">
        <v>2651</v>
      </c>
    </row>
    <row r="156" spans="1:16" ht="12.75">
      <c r="A156" t="s">
        <v>48</v>
      </c>
      <c s="34" t="s">
        <v>304</v>
      </c>
      <c s="34" t="s">
        <v>2652</v>
      </c>
      <c s="35" t="s">
        <v>5</v>
      </c>
      <c s="6" t="s">
        <v>2653</v>
      </c>
      <c s="36" t="s">
        <v>218</v>
      </c>
      <c s="37">
        <v>145.12</v>
      </c>
      <c s="36">
        <v>0</v>
      </c>
      <c s="36">
        <f>ROUND(G156*H156,6)</f>
      </c>
      <c r="L156" s="38">
        <v>0</v>
      </c>
      <c s="32">
        <f>ROUND(ROUND(L156,2)*ROUND(G156,3),2)</f>
      </c>
      <c s="36" t="s">
        <v>918</v>
      </c>
      <c>
        <f>(M156*21)/100</f>
      </c>
      <c t="s">
        <v>27</v>
      </c>
    </row>
    <row r="157" spans="1:5" ht="12.75">
      <c r="A157" s="35" t="s">
        <v>55</v>
      </c>
      <c r="E157" s="39" t="s">
        <v>5</v>
      </c>
    </row>
    <row r="158" spans="1:5" ht="12.75">
      <c r="A158" s="35" t="s">
        <v>56</v>
      </c>
      <c r="E158" s="40" t="s">
        <v>2654</v>
      </c>
    </row>
    <row r="159" spans="1:5" ht="63.75">
      <c r="A159" t="s">
        <v>57</v>
      </c>
      <c r="E159" s="39" t="s">
        <v>2655</v>
      </c>
    </row>
    <row r="160" spans="1:16" ht="12.75">
      <c r="A160" t="s">
        <v>48</v>
      </c>
      <c s="34" t="s">
        <v>307</v>
      </c>
      <c s="34" t="s">
        <v>2656</v>
      </c>
      <c s="35" t="s">
        <v>5</v>
      </c>
      <c s="6" t="s">
        <v>2657</v>
      </c>
      <c s="36" t="s">
        <v>218</v>
      </c>
      <c s="37">
        <v>145.12</v>
      </c>
      <c s="36">
        <v>0</v>
      </c>
      <c s="36">
        <f>ROUND(G160*H160,6)</f>
      </c>
      <c r="L160" s="38">
        <v>0</v>
      </c>
      <c s="32">
        <f>ROUND(ROUND(L160,2)*ROUND(G160,3),2)</f>
      </c>
      <c s="36" t="s">
        <v>918</v>
      </c>
      <c>
        <f>(M160*21)/100</f>
      </c>
      <c t="s">
        <v>27</v>
      </c>
    </row>
    <row r="161" spans="1:5" ht="12.75">
      <c r="A161" s="35" t="s">
        <v>55</v>
      </c>
      <c r="E161" s="39" t="s">
        <v>5</v>
      </c>
    </row>
    <row r="162" spans="1:5" ht="12.75">
      <c r="A162" s="35" t="s">
        <v>56</v>
      </c>
      <c r="E162" s="40" t="s">
        <v>2654</v>
      </c>
    </row>
    <row r="163" spans="1:5" ht="63.75">
      <c r="A163" t="s">
        <v>57</v>
      </c>
      <c r="E163" s="39" t="s">
        <v>2655</v>
      </c>
    </row>
    <row r="164" spans="1:16" ht="12.75">
      <c r="A164" t="s">
        <v>48</v>
      </c>
      <c s="34" t="s">
        <v>310</v>
      </c>
      <c s="34" t="s">
        <v>2658</v>
      </c>
      <c s="35" t="s">
        <v>5</v>
      </c>
      <c s="6" t="s">
        <v>2659</v>
      </c>
      <c s="36" t="s">
        <v>218</v>
      </c>
      <c s="37">
        <v>72.56</v>
      </c>
      <c s="36">
        <v>0</v>
      </c>
      <c s="36">
        <f>ROUND(G164*H164,6)</f>
      </c>
      <c r="L164" s="38">
        <v>0</v>
      </c>
      <c s="32">
        <f>ROUND(ROUND(L164,2)*ROUND(G164,3),2)</f>
      </c>
      <c s="36" t="s">
        <v>918</v>
      </c>
      <c>
        <f>(M164*21)/100</f>
      </c>
      <c t="s">
        <v>27</v>
      </c>
    </row>
    <row r="165" spans="1:5" ht="12.75">
      <c r="A165" s="35" t="s">
        <v>55</v>
      </c>
      <c r="E165" s="39" t="s">
        <v>5</v>
      </c>
    </row>
    <row r="166" spans="1:5" ht="12.75">
      <c r="A166" s="35" t="s">
        <v>56</v>
      </c>
      <c r="E166" s="40" t="s">
        <v>2660</v>
      </c>
    </row>
    <row r="167" spans="1:5" ht="25.5">
      <c r="A167" t="s">
        <v>57</v>
      </c>
      <c r="E167" s="39" t="s">
        <v>2661</v>
      </c>
    </row>
    <row r="168" spans="1:16" ht="12.75">
      <c r="A168" t="s">
        <v>48</v>
      </c>
      <c s="34" t="s">
        <v>313</v>
      </c>
      <c s="34" t="s">
        <v>2662</v>
      </c>
      <c s="35" t="s">
        <v>5</v>
      </c>
      <c s="6" t="s">
        <v>2663</v>
      </c>
      <c s="36" t="s">
        <v>218</v>
      </c>
      <c s="37">
        <v>72.56</v>
      </c>
      <c s="36">
        <v>0</v>
      </c>
      <c s="36">
        <f>ROUND(G168*H168,6)</f>
      </c>
      <c r="L168" s="38">
        <v>0</v>
      </c>
      <c s="32">
        <f>ROUND(ROUND(L168,2)*ROUND(G168,3),2)</f>
      </c>
      <c s="36" t="s">
        <v>918</v>
      </c>
      <c>
        <f>(M168*21)/100</f>
      </c>
      <c t="s">
        <v>27</v>
      </c>
    </row>
    <row r="169" spans="1:5" ht="12.75">
      <c r="A169" s="35" t="s">
        <v>55</v>
      </c>
      <c r="E169" s="39" t="s">
        <v>5</v>
      </c>
    </row>
    <row r="170" spans="1:5" ht="12.75">
      <c r="A170" s="35" t="s">
        <v>56</v>
      </c>
      <c r="E170" s="40" t="s">
        <v>2660</v>
      </c>
    </row>
    <row r="171" spans="1:5" ht="25.5">
      <c r="A171" t="s">
        <v>57</v>
      </c>
      <c r="E171" s="39" t="s">
        <v>2664</v>
      </c>
    </row>
    <row r="172" spans="1:16" ht="25.5">
      <c r="A172" t="s">
        <v>48</v>
      </c>
      <c s="34" t="s">
        <v>316</v>
      </c>
      <c s="34" t="s">
        <v>2665</v>
      </c>
      <c s="35" t="s">
        <v>5</v>
      </c>
      <c s="6" t="s">
        <v>2666</v>
      </c>
      <c s="36" t="s">
        <v>218</v>
      </c>
      <c s="37">
        <v>290.24</v>
      </c>
      <c s="36">
        <v>0</v>
      </c>
      <c s="36">
        <f>ROUND(G172*H172,6)</f>
      </c>
      <c r="L172" s="38">
        <v>0</v>
      </c>
      <c s="32">
        <f>ROUND(ROUND(L172,2)*ROUND(G172,3),2)</f>
      </c>
      <c s="36" t="s">
        <v>205</v>
      </c>
      <c>
        <f>(M172*21)/100</f>
      </c>
      <c t="s">
        <v>27</v>
      </c>
    </row>
    <row r="173" spans="1:5" ht="12.75">
      <c r="A173" s="35" t="s">
        <v>55</v>
      </c>
      <c r="E173" s="39" t="s">
        <v>5</v>
      </c>
    </row>
    <row r="174" spans="1:5" ht="12.75">
      <c r="A174" s="35" t="s">
        <v>56</v>
      </c>
      <c r="E174" s="40" t="s">
        <v>2667</v>
      </c>
    </row>
    <row r="175" spans="1:5" ht="25.5">
      <c r="A175" t="s">
        <v>57</v>
      </c>
      <c r="E175" s="39" t="s">
        <v>2668</v>
      </c>
    </row>
    <row r="176" spans="1:16" ht="12.75">
      <c r="A176" t="s">
        <v>48</v>
      </c>
      <c s="34" t="s">
        <v>319</v>
      </c>
      <c s="34" t="s">
        <v>2669</v>
      </c>
      <c s="35" t="s">
        <v>5</v>
      </c>
      <c s="6" t="s">
        <v>2670</v>
      </c>
      <c s="36" t="s">
        <v>218</v>
      </c>
      <c s="37">
        <v>290.24</v>
      </c>
      <c s="36">
        <v>0</v>
      </c>
      <c s="36">
        <f>ROUND(G176*H176,6)</f>
      </c>
      <c r="L176" s="38">
        <v>0</v>
      </c>
      <c s="32">
        <f>ROUND(ROUND(L176,2)*ROUND(G176,3),2)</f>
      </c>
      <c s="36" t="s">
        <v>918</v>
      </c>
      <c>
        <f>(M176*21)/100</f>
      </c>
      <c t="s">
        <v>27</v>
      </c>
    </row>
    <row r="177" spans="1:5" ht="12.75">
      <c r="A177" s="35" t="s">
        <v>55</v>
      </c>
      <c r="E177" s="39" t="s">
        <v>5</v>
      </c>
    </row>
    <row r="178" spans="1:5" ht="12.75">
      <c r="A178" s="35" t="s">
        <v>56</v>
      </c>
      <c r="E178" s="40" t="s">
        <v>2667</v>
      </c>
    </row>
    <row r="179" spans="1:5" ht="25.5">
      <c r="A179" t="s">
        <v>57</v>
      </c>
      <c r="E179" s="39" t="s">
        <v>2671</v>
      </c>
    </row>
    <row r="180" spans="1:16" ht="12.75">
      <c r="A180" t="s">
        <v>48</v>
      </c>
      <c s="34" t="s">
        <v>323</v>
      </c>
      <c s="34" t="s">
        <v>2672</v>
      </c>
      <c s="35" t="s">
        <v>5</v>
      </c>
      <c s="6" t="s">
        <v>2673</v>
      </c>
      <c s="36" t="s">
        <v>2599</v>
      </c>
      <c s="37">
        <v>1</v>
      </c>
      <c s="36">
        <v>0</v>
      </c>
      <c s="36">
        <f>ROUND(G180*H180,6)</f>
      </c>
      <c r="L180" s="38">
        <v>0</v>
      </c>
      <c s="32">
        <f>ROUND(ROUND(L180,2)*ROUND(G180,3),2)</f>
      </c>
      <c s="36" t="s">
        <v>918</v>
      </c>
      <c>
        <f>(M180*21)/100</f>
      </c>
      <c t="s">
        <v>27</v>
      </c>
    </row>
    <row r="181" spans="1:5" ht="12.75">
      <c r="A181" s="35" t="s">
        <v>55</v>
      </c>
      <c r="E181" s="39" t="s">
        <v>5</v>
      </c>
    </row>
    <row r="182" spans="1:5" ht="12.75">
      <c r="A182" s="35" t="s">
        <v>56</v>
      </c>
      <c r="E182" s="40" t="s">
        <v>2600</v>
      </c>
    </row>
    <row r="183" spans="1:5" ht="25.5">
      <c r="A183" t="s">
        <v>57</v>
      </c>
      <c r="E183" s="39" t="s">
        <v>2674</v>
      </c>
    </row>
    <row r="184" spans="1:13" ht="12.75">
      <c r="A184" t="s">
        <v>46</v>
      </c>
      <c r="C184" s="31" t="s">
        <v>2675</v>
      </c>
      <c r="E184" s="33" t="s">
        <v>2676</v>
      </c>
      <c r="J184" s="32">
        <f>0</f>
      </c>
      <c s="32">
        <f>0</f>
      </c>
      <c s="32">
        <f>0+L185+L189+L193+L197+L201+L205+L209+L213+L217+L221</f>
      </c>
      <c s="32">
        <f>0+M185+M189+M193+M197+M201+M205+M209+M213+M217+M221</f>
      </c>
    </row>
    <row r="185" spans="1:16" ht="12.75">
      <c r="A185" t="s">
        <v>48</v>
      </c>
      <c s="34" t="s">
        <v>326</v>
      </c>
      <c s="34" t="s">
        <v>2677</v>
      </c>
      <c s="35" t="s">
        <v>5</v>
      </c>
      <c s="6" t="s">
        <v>2678</v>
      </c>
      <c s="36" t="s">
        <v>218</v>
      </c>
      <c s="37">
        <v>72.56</v>
      </c>
      <c s="36">
        <v>0</v>
      </c>
      <c s="36">
        <f>ROUND(G185*H185,6)</f>
      </c>
      <c r="L185" s="38">
        <v>0</v>
      </c>
      <c s="32">
        <f>ROUND(ROUND(L185,2)*ROUND(G185,3),2)</f>
      </c>
      <c s="36" t="s">
        <v>205</v>
      </c>
      <c>
        <f>(M185*21)/100</f>
      </c>
      <c t="s">
        <v>27</v>
      </c>
    </row>
    <row r="186" spans="1:5" ht="12.75">
      <c r="A186" s="35" t="s">
        <v>55</v>
      </c>
      <c r="E186" s="39" t="s">
        <v>5</v>
      </c>
    </row>
    <row r="187" spans="1:5" ht="12.75">
      <c r="A187" s="35" t="s">
        <v>56</v>
      </c>
      <c r="E187" s="40" t="s">
        <v>2660</v>
      </c>
    </row>
    <row r="188" spans="1:5" ht="25.5">
      <c r="A188" t="s">
        <v>57</v>
      </c>
      <c r="E188" s="39" t="s">
        <v>2679</v>
      </c>
    </row>
    <row r="189" spans="1:16" ht="12.75">
      <c r="A189" t="s">
        <v>48</v>
      </c>
      <c s="34" t="s">
        <v>330</v>
      </c>
      <c s="34" t="s">
        <v>2680</v>
      </c>
      <c s="35" t="s">
        <v>5</v>
      </c>
      <c s="6" t="s">
        <v>2681</v>
      </c>
      <c s="36" t="s">
        <v>218</v>
      </c>
      <c s="37">
        <v>72.56</v>
      </c>
      <c s="36">
        <v>0</v>
      </c>
      <c s="36">
        <f>ROUND(G189*H189,6)</f>
      </c>
      <c r="L189" s="38">
        <v>0</v>
      </c>
      <c s="32">
        <f>ROUND(ROUND(L189,2)*ROUND(G189,3),2)</f>
      </c>
      <c s="36" t="s">
        <v>918</v>
      </c>
      <c>
        <f>(M189*21)/100</f>
      </c>
      <c t="s">
        <v>27</v>
      </c>
    </row>
    <row r="190" spans="1:5" ht="12.75">
      <c r="A190" s="35" t="s">
        <v>55</v>
      </c>
      <c r="E190" s="39" t="s">
        <v>5</v>
      </c>
    </row>
    <row r="191" spans="1:5" ht="12.75">
      <c r="A191" s="35" t="s">
        <v>56</v>
      </c>
      <c r="E191" s="40" t="s">
        <v>2660</v>
      </c>
    </row>
    <row r="192" spans="1:5" ht="25.5">
      <c r="A192" t="s">
        <v>57</v>
      </c>
      <c r="E192" s="39" t="s">
        <v>2682</v>
      </c>
    </row>
    <row r="193" spans="1:16" ht="12.75">
      <c r="A193" t="s">
        <v>48</v>
      </c>
      <c s="34" t="s">
        <v>333</v>
      </c>
      <c s="34" t="s">
        <v>2683</v>
      </c>
      <c s="35" t="s">
        <v>5</v>
      </c>
      <c s="6" t="s">
        <v>2684</v>
      </c>
      <c s="36" t="s">
        <v>218</v>
      </c>
      <c s="37">
        <v>145.12</v>
      </c>
      <c s="36">
        <v>0</v>
      </c>
      <c s="36">
        <f>ROUND(G193*H193,6)</f>
      </c>
      <c r="L193" s="38">
        <v>0</v>
      </c>
      <c s="32">
        <f>ROUND(ROUND(L193,2)*ROUND(G193,3),2)</f>
      </c>
      <c s="36" t="s">
        <v>918</v>
      </c>
      <c>
        <f>(M193*21)/100</f>
      </c>
      <c t="s">
        <v>27</v>
      </c>
    </row>
    <row r="194" spans="1:5" ht="12.75">
      <c r="A194" s="35" t="s">
        <v>55</v>
      </c>
      <c r="E194" s="39" t="s">
        <v>5</v>
      </c>
    </row>
    <row r="195" spans="1:5" ht="12.75">
      <c r="A195" s="35" t="s">
        <v>56</v>
      </c>
      <c r="E195" s="40" t="s">
        <v>2685</v>
      </c>
    </row>
    <row r="196" spans="1:5" ht="25.5">
      <c r="A196" t="s">
        <v>57</v>
      </c>
      <c r="E196" s="39" t="s">
        <v>2686</v>
      </c>
    </row>
    <row r="197" spans="1:16" ht="12.75">
      <c r="A197" t="s">
        <v>48</v>
      </c>
      <c s="34" t="s">
        <v>336</v>
      </c>
      <c s="34" t="s">
        <v>2687</v>
      </c>
      <c s="35" t="s">
        <v>5</v>
      </c>
      <c s="6" t="s">
        <v>2688</v>
      </c>
      <c s="36" t="s">
        <v>218</v>
      </c>
      <c s="37">
        <v>145.12</v>
      </c>
      <c s="36">
        <v>0</v>
      </c>
      <c s="36">
        <f>ROUND(G197*H197,6)</f>
      </c>
      <c r="L197" s="38">
        <v>0</v>
      </c>
      <c s="32">
        <f>ROUND(ROUND(L197,2)*ROUND(G197,3),2)</f>
      </c>
      <c s="36" t="s">
        <v>918</v>
      </c>
      <c>
        <f>(M197*21)/100</f>
      </c>
      <c t="s">
        <v>27</v>
      </c>
    </row>
    <row r="198" spans="1:5" ht="12.75">
      <c r="A198" s="35" t="s">
        <v>55</v>
      </c>
      <c r="E198" s="39" t="s">
        <v>5</v>
      </c>
    </row>
    <row r="199" spans="1:5" ht="12.75">
      <c r="A199" s="35" t="s">
        <v>56</v>
      </c>
      <c r="E199" s="40" t="s">
        <v>2685</v>
      </c>
    </row>
    <row r="200" spans="1:5" ht="25.5">
      <c r="A200" t="s">
        <v>57</v>
      </c>
      <c r="E200" s="39" t="s">
        <v>2689</v>
      </c>
    </row>
    <row r="201" spans="1:16" ht="12.75">
      <c r="A201" t="s">
        <v>48</v>
      </c>
      <c s="34" t="s">
        <v>339</v>
      </c>
      <c s="34" t="s">
        <v>2690</v>
      </c>
      <c s="35" t="s">
        <v>5</v>
      </c>
      <c s="6" t="s">
        <v>2691</v>
      </c>
      <c s="36" t="s">
        <v>218</v>
      </c>
      <c s="37">
        <v>145.12</v>
      </c>
      <c s="36">
        <v>0</v>
      </c>
      <c s="36">
        <f>ROUND(G201*H201,6)</f>
      </c>
      <c r="L201" s="38">
        <v>0</v>
      </c>
      <c s="32">
        <f>ROUND(ROUND(L201,2)*ROUND(G201,3),2)</f>
      </c>
      <c s="36" t="s">
        <v>918</v>
      </c>
      <c>
        <f>(M201*21)/100</f>
      </c>
      <c t="s">
        <v>27</v>
      </c>
    </row>
    <row r="202" spans="1:5" ht="12.75">
      <c r="A202" s="35" t="s">
        <v>55</v>
      </c>
      <c r="E202" s="39" t="s">
        <v>5</v>
      </c>
    </row>
    <row r="203" spans="1:5" ht="12.75">
      <c r="A203" s="35" t="s">
        <v>56</v>
      </c>
      <c r="E203" s="40" t="s">
        <v>2685</v>
      </c>
    </row>
    <row r="204" spans="1:5" ht="25.5">
      <c r="A204" t="s">
        <v>57</v>
      </c>
      <c r="E204" s="39" t="s">
        <v>2692</v>
      </c>
    </row>
    <row r="205" spans="1:16" ht="12.75">
      <c r="A205" t="s">
        <v>48</v>
      </c>
      <c s="34" t="s">
        <v>342</v>
      </c>
      <c s="34" t="s">
        <v>2693</v>
      </c>
      <c s="35" t="s">
        <v>5</v>
      </c>
      <c s="6" t="s">
        <v>2694</v>
      </c>
      <c s="36" t="s">
        <v>218</v>
      </c>
      <c s="37">
        <v>72.56</v>
      </c>
      <c s="36">
        <v>0</v>
      </c>
      <c s="36">
        <f>ROUND(G205*H205,6)</f>
      </c>
      <c r="L205" s="38">
        <v>0</v>
      </c>
      <c s="32">
        <f>ROUND(ROUND(L205,2)*ROUND(G205,3),2)</f>
      </c>
      <c s="36" t="s">
        <v>918</v>
      </c>
      <c>
        <f>(M205*21)/100</f>
      </c>
      <c t="s">
        <v>27</v>
      </c>
    </row>
    <row r="206" spans="1:5" ht="12.75">
      <c r="A206" s="35" t="s">
        <v>55</v>
      </c>
      <c r="E206" s="39" t="s">
        <v>5</v>
      </c>
    </row>
    <row r="207" spans="1:5" ht="12.75">
      <c r="A207" s="35" t="s">
        <v>56</v>
      </c>
      <c r="E207" s="40" t="s">
        <v>2660</v>
      </c>
    </row>
    <row r="208" spans="1:5" ht="38.25">
      <c r="A208" t="s">
        <v>57</v>
      </c>
      <c r="E208" s="39" t="s">
        <v>2695</v>
      </c>
    </row>
    <row r="209" spans="1:16" ht="12.75">
      <c r="A209" t="s">
        <v>48</v>
      </c>
      <c s="34" t="s">
        <v>346</v>
      </c>
      <c s="34" t="s">
        <v>2696</v>
      </c>
      <c s="35" t="s">
        <v>5</v>
      </c>
      <c s="6" t="s">
        <v>2697</v>
      </c>
      <c s="36" t="s">
        <v>218</v>
      </c>
      <c s="37">
        <v>72.56</v>
      </c>
      <c s="36">
        <v>0</v>
      </c>
      <c s="36">
        <f>ROUND(G209*H209,6)</f>
      </c>
      <c r="L209" s="38">
        <v>0</v>
      </c>
      <c s="32">
        <f>ROUND(ROUND(L209,2)*ROUND(G209,3),2)</f>
      </c>
      <c s="36" t="s">
        <v>918</v>
      </c>
      <c>
        <f>(M209*21)/100</f>
      </c>
      <c t="s">
        <v>27</v>
      </c>
    </row>
    <row r="210" spans="1:5" ht="12.75">
      <c r="A210" s="35" t="s">
        <v>55</v>
      </c>
      <c r="E210" s="39" t="s">
        <v>5</v>
      </c>
    </row>
    <row r="211" spans="1:5" ht="12.75">
      <c r="A211" s="35" t="s">
        <v>56</v>
      </c>
      <c r="E211" s="40" t="s">
        <v>2660</v>
      </c>
    </row>
    <row r="212" spans="1:5" ht="38.25">
      <c r="A212" t="s">
        <v>57</v>
      </c>
      <c r="E212" s="39" t="s">
        <v>2698</v>
      </c>
    </row>
    <row r="213" spans="1:16" ht="12.75">
      <c r="A213" t="s">
        <v>48</v>
      </c>
      <c s="34" t="s">
        <v>350</v>
      </c>
      <c s="34" t="s">
        <v>2699</v>
      </c>
      <c s="35" t="s">
        <v>5</v>
      </c>
      <c s="6" t="s">
        <v>2700</v>
      </c>
      <c s="36" t="s">
        <v>218</v>
      </c>
      <c s="37">
        <v>145.12</v>
      </c>
      <c s="36">
        <v>0</v>
      </c>
      <c s="36">
        <f>ROUND(G213*H213,6)</f>
      </c>
      <c r="L213" s="38">
        <v>0</v>
      </c>
      <c s="32">
        <f>ROUND(ROUND(L213,2)*ROUND(G213,3),2)</f>
      </c>
      <c s="36" t="s">
        <v>918</v>
      </c>
      <c>
        <f>(M213*21)/100</f>
      </c>
      <c t="s">
        <v>27</v>
      </c>
    </row>
    <row r="214" spans="1:5" ht="12.75">
      <c r="A214" s="35" t="s">
        <v>55</v>
      </c>
      <c r="E214" s="39" t="s">
        <v>5</v>
      </c>
    </row>
    <row r="215" spans="1:5" ht="12.75">
      <c r="A215" s="35" t="s">
        <v>56</v>
      </c>
      <c r="E215" s="40" t="s">
        <v>2685</v>
      </c>
    </row>
    <row r="216" spans="1:5" ht="25.5">
      <c r="A216" t="s">
        <v>57</v>
      </c>
      <c r="E216" s="39" t="s">
        <v>2701</v>
      </c>
    </row>
    <row r="217" spans="1:16" ht="12.75">
      <c r="A217" t="s">
        <v>48</v>
      </c>
      <c s="34" t="s">
        <v>353</v>
      </c>
      <c s="34" t="s">
        <v>2702</v>
      </c>
      <c s="35" t="s">
        <v>5</v>
      </c>
      <c s="6" t="s">
        <v>2703</v>
      </c>
      <c s="36" t="s">
        <v>218</v>
      </c>
      <c s="37">
        <v>20.8</v>
      </c>
      <c s="36">
        <v>0</v>
      </c>
      <c s="36">
        <f>ROUND(G217*H217,6)</f>
      </c>
      <c r="L217" s="38">
        <v>0</v>
      </c>
      <c s="32">
        <f>ROUND(ROUND(L217,2)*ROUND(G217,3),2)</f>
      </c>
      <c s="36" t="s">
        <v>918</v>
      </c>
      <c>
        <f>(M217*21)/100</f>
      </c>
      <c t="s">
        <v>27</v>
      </c>
    </row>
    <row r="218" spans="1:5" ht="12.75">
      <c r="A218" s="35" t="s">
        <v>55</v>
      </c>
      <c r="E218" s="39" t="s">
        <v>5</v>
      </c>
    </row>
    <row r="219" spans="1:5" ht="12.75">
      <c r="A219" s="35" t="s">
        <v>56</v>
      </c>
      <c r="E219" s="40" t="s">
        <v>2704</v>
      </c>
    </row>
    <row r="220" spans="1:5" ht="25.5">
      <c r="A220" t="s">
        <v>57</v>
      </c>
      <c r="E220" s="39" t="s">
        <v>2705</v>
      </c>
    </row>
    <row r="221" spans="1:16" ht="12.75">
      <c r="A221" t="s">
        <v>48</v>
      </c>
      <c s="34" t="s">
        <v>354</v>
      </c>
      <c s="34" t="s">
        <v>2706</v>
      </c>
      <c s="35" t="s">
        <v>5</v>
      </c>
      <c s="6" t="s">
        <v>2707</v>
      </c>
      <c s="36" t="s">
        <v>218</v>
      </c>
      <c s="37">
        <v>20.8</v>
      </c>
      <c s="36">
        <v>0</v>
      </c>
      <c s="36">
        <f>ROUND(G221*H221,6)</f>
      </c>
      <c r="L221" s="38">
        <v>0</v>
      </c>
      <c s="32">
        <f>ROUND(ROUND(L221,2)*ROUND(G221,3),2)</f>
      </c>
      <c s="36" t="s">
        <v>918</v>
      </c>
      <c>
        <f>(M221*21)/100</f>
      </c>
      <c t="s">
        <v>27</v>
      </c>
    </row>
    <row r="222" spans="1:5" ht="12.75">
      <c r="A222" s="35" t="s">
        <v>55</v>
      </c>
      <c r="E222" s="39" t="s">
        <v>5</v>
      </c>
    </row>
    <row r="223" spans="1:5" ht="12.75">
      <c r="A223" s="35" t="s">
        <v>56</v>
      </c>
      <c r="E223" s="40" t="s">
        <v>2704</v>
      </c>
    </row>
    <row r="224" spans="1:5" ht="25.5">
      <c r="A224" t="s">
        <v>57</v>
      </c>
      <c r="E224" s="39" t="s">
        <v>2708</v>
      </c>
    </row>
    <row r="225" spans="1:13" ht="12.75">
      <c r="A225" t="s">
        <v>46</v>
      </c>
      <c r="C225" s="31" t="s">
        <v>2354</v>
      </c>
      <c r="E225" s="33" t="s">
        <v>2355</v>
      </c>
      <c r="J225" s="32">
        <f>0</f>
      </c>
      <c s="32">
        <f>0</f>
      </c>
      <c s="32">
        <f>0+L226+L230+L234+L238+L242+L246+L250+L254+L258+L262</f>
      </c>
      <c s="32">
        <f>0+M226+M230+M234+M238+M242+M246+M250+M254+M258+M262</f>
      </c>
    </row>
    <row r="226" spans="1:16" ht="12.75">
      <c r="A226" t="s">
        <v>48</v>
      </c>
      <c s="34" t="s">
        <v>355</v>
      </c>
      <c s="34" t="s">
        <v>2709</v>
      </c>
      <c s="35" t="s">
        <v>5</v>
      </c>
      <c s="6" t="s">
        <v>2710</v>
      </c>
      <c s="36" t="s">
        <v>984</v>
      </c>
      <c s="37">
        <v>64</v>
      </c>
      <c s="36">
        <v>0</v>
      </c>
      <c s="36">
        <f>ROUND(G226*H226,6)</f>
      </c>
      <c r="L226" s="38">
        <v>0</v>
      </c>
      <c s="32">
        <f>ROUND(ROUND(L226,2)*ROUND(G226,3),2)</f>
      </c>
      <c s="36" t="s">
        <v>918</v>
      </c>
      <c>
        <f>(M226*21)/100</f>
      </c>
      <c t="s">
        <v>27</v>
      </c>
    </row>
    <row r="227" spans="1:5" ht="12.75">
      <c r="A227" s="35" t="s">
        <v>55</v>
      </c>
      <c r="E227" s="39" t="s">
        <v>5</v>
      </c>
    </row>
    <row r="228" spans="1:5" ht="12.75">
      <c r="A228" s="35" t="s">
        <v>56</v>
      </c>
      <c r="E228" s="40" t="s">
        <v>2711</v>
      </c>
    </row>
    <row r="229" spans="1:5" ht="12.75">
      <c r="A229" t="s">
        <v>57</v>
      </c>
      <c r="E229" s="39" t="s">
        <v>2712</v>
      </c>
    </row>
    <row r="230" spans="1:16" ht="12.75">
      <c r="A230" t="s">
        <v>48</v>
      </c>
      <c s="34" t="s">
        <v>356</v>
      </c>
      <c s="34" t="s">
        <v>2713</v>
      </c>
      <c s="35" t="s">
        <v>5</v>
      </c>
      <c s="6" t="s">
        <v>2714</v>
      </c>
      <c s="36" t="s">
        <v>1203</v>
      </c>
      <c s="37">
        <v>89188.5</v>
      </c>
      <c s="36">
        <v>0</v>
      </c>
      <c s="36">
        <f>ROUND(G230*H230,6)</f>
      </c>
      <c r="L230" s="38">
        <v>0</v>
      </c>
      <c s="32">
        <f>ROUND(ROUND(L230,2)*ROUND(G230,3),2)</f>
      </c>
      <c s="36" t="s">
        <v>918</v>
      </c>
      <c>
        <f>(M230*21)/100</f>
      </c>
      <c t="s">
        <v>27</v>
      </c>
    </row>
    <row r="231" spans="1:5" ht="12.75">
      <c r="A231" s="35" t="s">
        <v>55</v>
      </c>
      <c r="E231" s="39" t="s">
        <v>5</v>
      </c>
    </row>
    <row r="232" spans="1:5" ht="12.75">
      <c r="A232" s="35" t="s">
        <v>56</v>
      </c>
      <c r="E232" s="40" t="s">
        <v>2715</v>
      </c>
    </row>
    <row r="233" spans="1:5" ht="12.75">
      <c r="A233" t="s">
        <v>57</v>
      </c>
      <c r="E233" s="39" t="s">
        <v>2716</v>
      </c>
    </row>
    <row r="234" spans="1:16" ht="12.75">
      <c r="A234" t="s">
        <v>48</v>
      </c>
      <c s="34" t="s">
        <v>445</v>
      </c>
      <c s="34" t="s">
        <v>2717</v>
      </c>
      <c s="35" t="s">
        <v>5</v>
      </c>
      <c s="6" t="s">
        <v>2718</v>
      </c>
      <c s="36" t="s">
        <v>1203</v>
      </c>
      <c s="37">
        <v>89188.5</v>
      </c>
      <c s="36">
        <v>0</v>
      </c>
      <c s="36">
        <f>ROUND(G234*H234,6)</f>
      </c>
      <c r="L234" s="38">
        <v>0</v>
      </c>
      <c s="32">
        <f>ROUND(ROUND(L234,2)*ROUND(G234,3),2)</f>
      </c>
      <c s="36" t="s">
        <v>918</v>
      </c>
      <c>
        <f>(M234*21)/100</f>
      </c>
      <c t="s">
        <v>27</v>
      </c>
    </row>
    <row r="235" spans="1:5" ht="12.75">
      <c r="A235" s="35" t="s">
        <v>55</v>
      </c>
      <c r="E235" s="39" t="s">
        <v>5</v>
      </c>
    </row>
    <row r="236" spans="1:5" ht="12.75">
      <c r="A236" s="35" t="s">
        <v>56</v>
      </c>
      <c r="E236" s="40" t="s">
        <v>2715</v>
      </c>
    </row>
    <row r="237" spans="1:5" ht="12.75">
      <c r="A237" t="s">
        <v>57</v>
      </c>
      <c r="E237" s="39" t="s">
        <v>2719</v>
      </c>
    </row>
    <row r="238" spans="1:16" ht="12.75">
      <c r="A238" t="s">
        <v>48</v>
      </c>
      <c s="34" t="s">
        <v>448</v>
      </c>
      <c s="34" t="s">
        <v>2720</v>
      </c>
      <c s="35" t="s">
        <v>5</v>
      </c>
      <c s="6" t="s">
        <v>2721</v>
      </c>
      <c s="36" t="s">
        <v>1203</v>
      </c>
      <c s="37">
        <v>9200</v>
      </c>
      <c s="36">
        <v>0</v>
      </c>
      <c s="36">
        <f>ROUND(G238*H238,6)</f>
      </c>
      <c r="L238" s="38">
        <v>0</v>
      </c>
      <c s="32">
        <f>ROUND(ROUND(L238,2)*ROUND(G238,3),2)</f>
      </c>
      <c s="36" t="s">
        <v>918</v>
      </c>
      <c>
        <f>(M238*21)/100</f>
      </c>
      <c t="s">
        <v>27</v>
      </c>
    </row>
    <row r="239" spans="1:5" ht="12.75">
      <c r="A239" s="35" t="s">
        <v>55</v>
      </c>
      <c r="E239" s="39" t="s">
        <v>5</v>
      </c>
    </row>
    <row r="240" spans="1:5" ht="12.75">
      <c r="A240" s="35" t="s">
        <v>56</v>
      </c>
      <c r="E240" s="40" t="s">
        <v>2715</v>
      </c>
    </row>
    <row r="241" spans="1:5" ht="25.5">
      <c r="A241" t="s">
        <v>57</v>
      </c>
      <c r="E241" s="39" t="s">
        <v>2722</v>
      </c>
    </row>
    <row r="242" spans="1:16" ht="12.75">
      <c r="A242" t="s">
        <v>48</v>
      </c>
      <c s="34" t="s">
        <v>451</v>
      </c>
      <c s="34" t="s">
        <v>2723</v>
      </c>
      <c s="35" t="s">
        <v>5</v>
      </c>
      <c s="6" t="s">
        <v>2724</v>
      </c>
      <c s="36" t="s">
        <v>1203</v>
      </c>
      <c s="37">
        <v>9200</v>
      </c>
      <c s="36">
        <v>0</v>
      </c>
      <c s="36">
        <f>ROUND(G242*H242,6)</f>
      </c>
      <c r="L242" s="38">
        <v>0</v>
      </c>
      <c s="32">
        <f>ROUND(ROUND(L242,2)*ROUND(G242,3),2)</f>
      </c>
      <c s="36" t="s">
        <v>918</v>
      </c>
      <c>
        <f>(M242*21)/100</f>
      </c>
      <c t="s">
        <v>27</v>
      </c>
    </row>
    <row r="243" spans="1:5" ht="12.75">
      <c r="A243" s="35" t="s">
        <v>55</v>
      </c>
      <c r="E243" s="39" t="s">
        <v>5</v>
      </c>
    </row>
    <row r="244" spans="1:5" ht="12.75">
      <c r="A244" s="35" t="s">
        <v>56</v>
      </c>
      <c r="E244" s="40" t="s">
        <v>2715</v>
      </c>
    </row>
    <row r="245" spans="1:5" ht="25.5">
      <c r="A245" t="s">
        <v>57</v>
      </c>
      <c r="E245" s="39" t="s">
        <v>2725</v>
      </c>
    </row>
    <row r="246" spans="1:16" ht="12.75">
      <c r="A246" t="s">
        <v>48</v>
      </c>
      <c s="34" t="s">
        <v>454</v>
      </c>
      <c s="34" t="s">
        <v>2726</v>
      </c>
      <c s="35" t="s">
        <v>5</v>
      </c>
      <c s="6" t="s">
        <v>2727</v>
      </c>
      <c s="36" t="s">
        <v>1203</v>
      </c>
      <c s="37">
        <v>89188.5</v>
      </c>
      <c s="36">
        <v>0</v>
      </c>
      <c s="36">
        <f>ROUND(G246*H246,6)</f>
      </c>
      <c r="L246" s="38">
        <v>0</v>
      </c>
      <c s="32">
        <f>ROUND(ROUND(L246,2)*ROUND(G246,3),2)</f>
      </c>
      <c s="36" t="s">
        <v>918</v>
      </c>
      <c>
        <f>(M246*21)/100</f>
      </c>
      <c t="s">
        <v>27</v>
      </c>
    </row>
    <row r="247" spans="1:5" ht="12.75">
      <c r="A247" s="35" t="s">
        <v>55</v>
      </c>
      <c r="E247" s="39" t="s">
        <v>5</v>
      </c>
    </row>
    <row r="248" spans="1:5" ht="12.75">
      <c r="A248" s="35" t="s">
        <v>56</v>
      </c>
      <c r="E248" s="40" t="s">
        <v>2715</v>
      </c>
    </row>
    <row r="249" spans="1:5" ht="12.75">
      <c r="A249" t="s">
        <v>57</v>
      </c>
      <c r="E249" s="39" t="s">
        <v>2728</v>
      </c>
    </row>
    <row r="250" spans="1:16" ht="12.75">
      <c r="A250" t="s">
        <v>48</v>
      </c>
      <c s="34" t="s">
        <v>457</v>
      </c>
      <c s="34" t="s">
        <v>1865</v>
      </c>
      <c s="35" t="s">
        <v>5</v>
      </c>
      <c s="6" t="s">
        <v>1866</v>
      </c>
      <c s="36" t="s">
        <v>678</v>
      </c>
      <c s="37">
        <v>1942.3</v>
      </c>
      <c s="36">
        <v>0</v>
      </c>
      <c s="36">
        <f>ROUND(G250*H250,6)</f>
      </c>
      <c r="L250" s="38">
        <v>0</v>
      </c>
      <c s="32">
        <f>ROUND(ROUND(L250,2)*ROUND(G250,3),2)</f>
      </c>
      <c s="36" t="s">
        <v>205</v>
      </c>
      <c>
        <f>(M250*21)/100</f>
      </c>
      <c t="s">
        <v>27</v>
      </c>
    </row>
    <row r="251" spans="1:5" ht="12.75">
      <c r="A251" s="35" t="s">
        <v>55</v>
      </c>
      <c r="E251" s="39" t="s">
        <v>5</v>
      </c>
    </row>
    <row r="252" spans="1:5" ht="12.75">
      <c r="A252" s="35" t="s">
        <v>56</v>
      </c>
      <c r="E252" s="40" t="s">
        <v>2715</v>
      </c>
    </row>
    <row r="253" spans="1:5" ht="12.75">
      <c r="A253" t="s">
        <v>57</v>
      </c>
      <c r="E253" s="39" t="s">
        <v>2729</v>
      </c>
    </row>
    <row r="254" spans="1:16" ht="12.75">
      <c r="A254" t="s">
        <v>48</v>
      </c>
      <c s="34" t="s">
        <v>460</v>
      </c>
      <c s="34" t="s">
        <v>2730</v>
      </c>
      <c s="35" t="s">
        <v>5</v>
      </c>
      <c s="6" t="s">
        <v>2731</v>
      </c>
      <c s="36" t="s">
        <v>678</v>
      </c>
      <c s="37">
        <v>1942.3</v>
      </c>
      <c s="36">
        <v>0</v>
      </c>
      <c s="36">
        <f>ROUND(G254*H254,6)</f>
      </c>
      <c r="L254" s="38">
        <v>0</v>
      </c>
      <c s="32">
        <f>ROUND(ROUND(L254,2)*ROUND(G254,3),2)</f>
      </c>
      <c s="36" t="s">
        <v>918</v>
      </c>
      <c>
        <f>(M254*21)/100</f>
      </c>
      <c t="s">
        <v>27</v>
      </c>
    </row>
    <row r="255" spans="1:5" ht="12.75">
      <c r="A255" s="35" t="s">
        <v>55</v>
      </c>
      <c r="E255" s="39" t="s">
        <v>5</v>
      </c>
    </row>
    <row r="256" spans="1:5" ht="12.75">
      <c r="A256" s="35" t="s">
        <v>56</v>
      </c>
      <c r="E256" s="40" t="s">
        <v>2715</v>
      </c>
    </row>
    <row r="257" spans="1:5" ht="12.75">
      <c r="A257" t="s">
        <v>57</v>
      </c>
      <c r="E257" s="39" t="s">
        <v>2732</v>
      </c>
    </row>
    <row r="258" spans="1:16" ht="12.75">
      <c r="A258" t="s">
        <v>48</v>
      </c>
      <c s="34" t="s">
        <v>464</v>
      </c>
      <c s="34" t="s">
        <v>2733</v>
      </c>
      <c s="35" t="s">
        <v>5</v>
      </c>
      <c s="6" t="s">
        <v>2734</v>
      </c>
      <c s="36" t="s">
        <v>678</v>
      </c>
      <c s="37">
        <v>1942.3</v>
      </c>
      <c s="36">
        <v>0</v>
      </c>
      <c s="36">
        <f>ROUND(G258*H258,6)</f>
      </c>
      <c r="L258" s="38">
        <v>0</v>
      </c>
      <c s="32">
        <f>ROUND(ROUND(L258,2)*ROUND(G258,3),2)</f>
      </c>
      <c s="36" t="s">
        <v>918</v>
      </c>
      <c>
        <f>(M258*21)/100</f>
      </c>
      <c t="s">
        <v>27</v>
      </c>
    </row>
    <row r="259" spans="1:5" ht="12.75">
      <c r="A259" s="35" t="s">
        <v>55</v>
      </c>
      <c r="E259" s="39" t="s">
        <v>5</v>
      </c>
    </row>
    <row r="260" spans="1:5" ht="12.75">
      <c r="A260" s="35" t="s">
        <v>56</v>
      </c>
      <c r="E260" s="40" t="s">
        <v>2715</v>
      </c>
    </row>
    <row r="261" spans="1:5" ht="12.75">
      <c r="A261" t="s">
        <v>57</v>
      </c>
      <c r="E261" s="39" t="s">
        <v>2735</v>
      </c>
    </row>
    <row r="262" spans="1:16" ht="12.75">
      <c r="A262" t="s">
        <v>48</v>
      </c>
      <c s="34" t="s">
        <v>465</v>
      </c>
      <c s="34" t="s">
        <v>2736</v>
      </c>
      <c s="35" t="s">
        <v>5</v>
      </c>
      <c s="6" t="s">
        <v>2737</v>
      </c>
      <c s="36" t="s">
        <v>984</v>
      </c>
      <c s="37">
        <v>1</v>
      </c>
      <c s="36">
        <v>0</v>
      </c>
      <c s="36">
        <f>ROUND(G262*H262,6)</f>
      </c>
      <c r="L262" s="38">
        <v>0</v>
      </c>
      <c s="32">
        <f>ROUND(ROUND(L262,2)*ROUND(G262,3),2)</f>
      </c>
      <c s="36" t="s">
        <v>918</v>
      </c>
      <c>
        <f>(M262*21)/100</f>
      </c>
      <c t="s">
        <v>27</v>
      </c>
    </row>
    <row r="263" spans="1:5" ht="12.75">
      <c r="A263" s="35" t="s">
        <v>55</v>
      </c>
      <c r="E263" s="39" t="s">
        <v>5</v>
      </c>
    </row>
    <row r="264" spans="1:5" ht="12.75">
      <c r="A264" s="35" t="s">
        <v>56</v>
      </c>
      <c r="E264" s="40" t="s">
        <v>2738</v>
      </c>
    </row>
    <row r="265" spans="1:5" ht="38.25">
      <c r="A265" t="s">
        <v>57</v>
      </c>
      <c r="E265" s="39" t="s">
        <v>2739</v>
      </c>
    </row>
    <row r="266" spans="1:13" ht="12.75">
      <c r="A266" t="s">
        <v>46</v>
      </c>
      <c r="C266" s="31" t="s">
        <v>2740</v>
      </c>
      <c r="E266" s="33" t="s">
        <v>2741</v>
      </c>
      <c r="J266" s="32">
        <f>0</f>
      </c>
      <c s="32">
        <f>0</f>
      </c>
      <c s="32">
        <f>0+L267+L271+L275+L279+L283+L287+L291</f>
      </c>
      <c s="32">
        <f>0+M267+M271+M275+M279+M283+M287+M291</f>
      </c>
    </row>
    <row r="267" spans="1:16" ht="12.75">
      <c r="A267" t="s">
        <v>48</v>
      </c>
      <c s="34" t="s">
        <v>466</v>
      </c>
      <c s="34" t="s">
        <v>2742</v>
      </c>
      <c s="35" t="s">
        <v>5</v>
      </c>
      <c s="6" t="s">
        <v>2743</v>
      </c>
      <c s="36" t="s">
        <v>2599</v>
      </c>
      <c s="37">
        <v>1</v>
      </c>
      <c s="36">
        <v>0</v>
      </c>
      <c s="36">
        <f>ROUND(G267*H267,6)</f>
      </c>
      <c r="L267" s="38">
        <v>0</v>
      </c>
      <c s="32">
        <f>ROUND(ROUND(L267,2)*ROUND(G267,3),2)</f>
      </c>
      <c s="36" t="s">
        <v>918</v>
      </c>
      <c>
        <f>(M267*21)/100</f>
      </c>
      <c t="s">
        <v>27</v>
      </c>
    </row>
    <row r="268" spans="1:5" ht="12.75">
      <c r="A268" s="35" t="s">
        <v>55</v>
      </c>
      <c r="E268" s="39" t="s">
        <v>5</v>
      </c>
    </row>
    <row r="269" spans="1:5" ht="12.75">
      <c r="A269" s="35" t="s">
        <v>56</v>
      </c>
      <c r="E269" s="40" t="s">
        <v>2744</v>
      </c>
    </row>
    <row r="270" spans="1:5" ht="25.5">
      <c r="A270" t="s">
        <v>57</v>
      </c>
      <c r="E270" s="39" t="s">
        <v>2745</v>
      </c>
    </row>
    <row r="271" spans="1:16" ht="12.75">
      <c r="A271" t="s">
        <v>48</v>
      </c>
      <c s="34" t="s">
        <v>467</v>
      </c>
      <c s="34" t="s">
        <v>2746</v>
      </c>
      <c s="35" t="s">
        <v>5</v>
      </c>
      <c s="6" t="s">
        <v>2747</v>
      </c>
      <c s="36" t="s">
        <v>2599</v>
      </c>
      <c s="37">
        <v>1</v>
      </c>
      <c s="36">
        <v>0</v>
      </c>
      <c s="36">
        <f>ROUND(G271*H271,6)</f>
      </c>
      <c r="L271" s="38">
        <v>0</v>
      </c>
      <c s="32">
        <f>ROUND(ROUND(L271,2)*ROUND(G271,3),2)</f>
      </c>
      <c s="36" t="s">
        <v>918</v>
      </c>
      <c>
        <f>(M271*21)/100</f>
      </c>
      <c t="s">
        <v>27</v>
      </c>
    </row>
    <row r="272" spans="1:5" ht="12.75">
      <c r="A272" s="35" t="s">
        <v>55</v>
      </c>
      <c r="E272" s="39" t="s">
        <v>5</v>
      </c>
    </row>
    <row r="273" spans="1:5" ht="12.75">
      <c r="A273" s="35" t="s">
        <v>56</v>
      </c>
      <c r="E273" s="40" t="s">
        <v>2744</v>
      </c>
    </row>
    <row r="274" spans="1:5" ht="12.75">
      <c r="A274" t="s">
        <v>57</v>
      </c>
      <c r="E274" s="39" t="s">
        <v>2748</v>
      </c>
    </row>
    <row r="275" spans="1:16" ht="12.75">
      <c r="A275" t="s">
        <v>48</v>
      </c>
      <c s="34" t="s">
        <v>468</v>
      </c>
      <c s="34" t="s">
        <v>2749</v>
      </c>
      <c s="35" t="s">
        <v>5</v>
      </c>
      <c s="6" t="s">
        <v>2750</v>
      </c>
      <c s="36" t="s">
        <v>2599</v>
      </c>
      <c s="37">
        <v>1</v>
      </c>
      <c s="36">
        <v>0</v>
      </c>
      <c s="36">
        <f>ROUND(G275*H275,6)</f>
      </c>
      <c r="L275" s="38">
        <v>0</v>
      </c>
      <c s="32">
        <f>ROUND(ROUND(L275,2)*ROUND(G275,3),2)</f>
      </c>
      <c s="36" t="s">
        <v>918</v>
      </c>
      <c>
        <f>(M275*21)/100</f>
      </c>
      <c t="s">
        <v>27</v>
      </c>
    </row>
    <row r="276" spans="1:5" ht="12.75">
      <c r="A276" s="35" t="s">
        <v>55</v>
      </c>
      <c r="E276" s="39" t="s">
        <v>5</v>
      </c>
    </row>
    <row r="277" spans="1:5" ht="12.75">
      <c r="A277" s="35" t="s">
        <v>56</v>
      </c>
      <c r="E277" s="40" t="s">
        <v>2744</v>
      </c>
    </row>
    <row r="278" spans="1:5" ht="25.5">
      <c r="A278" t="s">
        <v>57</v>
      </c>
      <c r="E278" s="39" t="s">
        <v>2751</v>
      </c>
    </row>
    <row r="279" spans="1:16" ht="12.75">
      <c r="A279" t="s">
        <v>48</v>
      </c>
      <c s="34" t="s">
        <v>567</v>
      </c>
      <c s="34" t="s">
        <v>2752</v>
      </c>
      <c s="35" t="s">
        <v>5</v>
      </c>
      <c s="6" t="s">
        <v>2753</v>
      </c>
      <c s="36" t="s">
        <v>218</v>
      </c>
      <c s="37">
        <v>145.12</v>
      </c>
      <c s="36">
        <v>0</v>
      </c>
      <c s="36">
        <f>ROUND(G279*H279,6)</f>
      </c>
      <c r="L279" s="38">
        <v>0</v>
      </c>
      <c s="32">
        <f>ROUND(ROUND(L279,2)*ROUND(G279,3),2)</f>
      </c>
      <c s="36" t="s">
        <v>918</v>
      </c>
      <c>
        <f>(M279*21)/100</f>
      </c>
      <c t="s">
        <v>27</v>
      </c>
    </row>
    <row r="280" spans="1:5" ht="12.75">
      <c r="A280" s="35" t="s">
        <v>55</v>
      </c>
      <c r="E280" s="39" t="s">
        <v>5</v>
      </c>
    </row>
    <row r="281" spans="1:5" ht="12.75">
      <c r="A281" s="35" t="s">
        <v>56</v>
      </c>
      <c r="E281" s="40" t="s">
        <v>2754</v>
      </c>
    </row>
    <row r="282" spans="1:5" ht="38.25">
      <c r="A282" t="s">
        <v>57</v>
      </c>
      <c r="E282" s="39" t="s">
        <v>2755</v>
      </c>
    </row>
    <row r="283" spans="1:16" ht="12.75">
      <c r="A283" t="s">
        <v>48</v>
      </c>
      <c s="34" t="s">
        <v>570</v>
      </c>
      <c s="34" t="s">
        <v>2756</v>
      </c>
      <c s="35" t="s">
        <v>5</v>
      </c>
      <c s="6" t="s">
        <v>2757</v>
      </c>
      <c s="36" t="s">
        <v>218</v>
      </c>
      <c s="37">
        <v>145.12</v>
      </c>
      <c s="36">
        <v>0</v>
      </c>
      <c s="36">
        <f>ROUND(G283*H283,6)</f>
      </c>
      <c r="L283" s="38">
        <v>0</v>
      </c>
      <c s="32">
        <f>ROUND(ROUND(L283,2)*ROUND(G283,3),2)</f>
      </c>
      <c s="36" t="s">
        <v>918</v>
      </c>
      <c>
        <f>(M283*21)/100</f>
      </c>
      <c t="s">
        <v>27</v>
      </c>
    </row>
    <row r="284" spans="1:5" ht="12.75">
      <c r="A284" s="35" t="s">
        <v>55</v>
      </c>
      <c r="E284" s="39" t="s">
        <v>5</v>
      </c>
    </row>
    <row r="285" spans="1:5" ht="12.75">
      <c r="A285" s="35" t="s">
        <v>56</v>
      </c>
      <c r="E285" s="40" t="s">
        <v>2754</v>
      </c>
    </row>
    <row r="286" spans="1:5" ht="25.5">
      <c r="A286" t="s">
        <v>57</v>
      </c>
      <c r="E286" s="39" t="s">
        <v>2758</v>
      </c>
    </row>
    <row r="287" spans="1:16" ht="12.75">
      <c r="A287" t="s">
        <v>48</v>
      </c>
      <c s="34" t="s">
        <v>573</v>
      </c>
      <c s="34" t="s">
        <v>2759</v>
      </c>
      <c s="35" t="s">
        <v>5</v>
      </c>
      <c s="6" t="s">
        <v>2760</v>
      </c>
      <c s="36" t="s">
        <v>218</v>
      </c>
      <c s="37">
        <v>145.12</v>
      </c>
      <c s="36">
        <v>0</v>
      </c>
      <c s="36">
        <f>ROUND(G287*H287,6)</f>
      </c>
      <c r="L287" s="38">
        <v>0</v>
      </c>
      <c s="32">
        <f>ROUND(ROUND(L287,2)*ROUND(G287,3),2)</f>
      </c>
      <c s="36" t="s">
        <v>918</v>
      </c>
      <c>
        <f>(M287*21)/100</f>
      </c>
      <c t="s">
        <v>27</v>
      </c>
    </row>
    <row r="288" spans="1:5" ht="12.75">
      <c r="A288" s="35" t="s">
        <v>55</v>
      </c>
      <c r="E288" s="39" t="s">
        <v>5</v>
      </c>
    </row>
    <row r="289" spans="1:5" ht="12.75">
      <c r="A289" s="35" t="s">
        <v>56</v>
      </c>
      <c r="E289" s="40" t="s">
        <v>2754</v>
      </c>
    </row>
    <row r="290" spans="1:5" ht="12.75">
      <c r="A290" t="s">
        <v>57</v>
      </c>
      <c r="E290" s="39" t="s">
        <v>2761</v>
      </c>
    </row>
    <row r="291" spans="1:16" ht="12.75">
      <c r="A291" t="s">
        <v>48</v>
      </c>
      <c s="34" t="s">
        <v>576</v>
      </c>
      <c s="34" t="s">
        <v>2762</v>
      </c>
      <c s="35" t="s">
        <v>5</v>
      </c>
      <c s="6" t="s">
        <v>2763</v>
      </c>
      <c s="36" t="s">
        <v>2599</v>
      </c>
      <c s="37">
        <v>1</v>
      </c>
      <c s="36">
        <v>0</v>
      </c>
      <c s="36">
        <f>ROUND(G291*H291,6)</f>
      </c>
      <c r="L291" s="38">
        <v>0</v>
      </c>
      <c s="32">
        <f>ROUND(ROUND(L291,2)*ROUND(G291,3),2)</f>
      </c>
      <c s="36" t="s">
        <v>918</v>
      </c>
      <c>
        <f>(M291*21)/100</f>
      </c>
      <c t="s">
        <v>27</v>
      </c>
    </row>
    <row r="292" spans="1:5" ht="12.75">
      <c r="A292" s="35" t="s">
        <v>55</v>
      </c>
      <c r="E292" s="39" t="s">
        <v>5</v>
      </c>
    </row>
    <row r="293" spans="1:5" ht="12.75">
      <c r="A293" s="35" t="s">
        <v>56</v>
      </c>
      <c r="E293" s="40" t="s">
        <v>2744</v>
      </c>
    </row>
    <row r="294" spans="1:5" ht="25.5">
      <c r="A294" t="s">
        <v>57</v>
      </c>
      <c r="E294" s="39" t="s">
        <v>2764</v>
      </c>
    </row>
    <row r="295" spans="1:13" ht="12.75">
      <c r="A295" t="s">
        <v>46</v>
      </c>
      <c r="C295" s="31" t="s">
        <v>47</v>
      </c>
      <c r="E295" s="33" t="s">
        <v>2765</v>
      </c>
      <c r="J295" s="32">
        <f>0</f>
      </c>
      <c s="32">
        <f>0</f>
      </c>
      <c s="32">
        <f>0+L296</f>
      </c>
      <c s="32">
        <f>0+M296</f>
      </c>
    </row>
    <row r="296" spans="1:16" ht="25.5">
      <c r="A296" t="s">
        <v>48</v>
      </c>
      <c s="34" t="s">
        <v>69</v>
      </c>
      <c s="34" t="s">
        <v>50</v>
      </c>
      <c s="35" t="s">
        <v>51</v>
      </c>
      <c s="6" t="s">
        <v>52</v>
      </c>
      <c s="36" t="s">
        <v>53</v>
      </c>
      <c s="37">
        <v>168.638</v>
      </c>
      <c s="36">
        <v>0</v>
      </c>
      <c s="36">
        <f>ROUND(G296*H296,6)</f>
      </c>
      <c r="L296" s="38">
        <v>0</v>
      </c>
      <c s="32">
        <f>ROUND(ROUND(L296,2)*ROUND(G296,3),2)</f>
      </c>
      <c s="36" t="s">
        <v>54</v>
      </c>
      <c>
        <f>(M296*21)/100</f>
      </c>
      <c t="s">
        <v>27</v>
      </c>
    </row>
    <row r="297" spans="1:5" ht="25.5">
      <c r="A297" s="35" t="s">
        <v>55</v>
      </c>
      <c r="E297" s="39" t="s">
        <v>351</v>
      </c>
    </row>
    <row r="298" spans="1:5" ht="12.75">
      <c r="A298" s="35" t="s">
        <v>56</v>
      </c>
      <c r="E298" s="40" t="s">
        <v>2766</v>
      </c>
    </row>
    <row r="299" spans="1:5" ht="102">
      <c r="A299" t="s">
        <v>57</v>
      </c>
      <c r="E299" s="39" t="s">
        <v>58</v>
      </c>
    </row>
    <row r="300" spans="1:13" ht="12.75">
      <c r="A300" t="s">
        <v>46</v>
      </c>
      <c r="C300" s="31" t="s">
        <v>2767</v>
      </c>
      <c r="E300" s="33" t="s">
        <v>2768</v>
      </c>
      <c r="J300" s="32">
        <f>0</f>
      </c>
      <c s="32">
        <f>0</f>
      </c>
      <c s="32">
        <f>0+L301+L305+L309</f>
      </c>
      <c s="32">
        <f>0+M301+M305+M309</f>
      </c>
    </row>
    <row r="301" spans="1:16" ht="12.75">
      <c r="A301" t="s">
        <v>48</v>
      </c>
      <c s="34" t="s">
        <v>580</v>
      </c>
      <c s="34" t="s">
        <v>2769</v>
      </c>
      <c s="35" t="s">
        <v>5</v>
      </c>
      <c s="6" t="s">
        <v>2770</v>
      </c>
      <c s="36" t="s">
        <v>2771</v>
      </c>
      <c s="37">
        <v>520</v>
      </c>
      <c s="36">
        <v>0</v>
      </c>
      <c s="36">
        <f>ROUND(G301*H301,6)</f>
      </c>
      <c r="L301" s="38">
        <v>0</v>
      </c>
      <c s="32">
        <f>ROUND(ROUND(L301,2)*ROUND(G301,3),2)</f>
      </c>
      <c s="36" t="s">
        <v>918</v>
      </c>
      <c>
        <f>(M301*21)/100</f>
      </c>
      <c t="s">
        <v>27</v>
      </c>
    </row>
    <row r="302" spans="1:5" ht="12.75">
      <c r="A302" s="35" t="s">
        <v>55</v>
      </c>
      <c r="E302" s="39" t="s">
        <v>5</v>
      </c>
    </row>
    <row r="303" spans="1:5" ht="12.75">
      <c r="A303" s="35" t="s">
        <v>56</v>
      </c>
      <c r="E303" s="40" t="s">
        <v>2772</v>
      </c>
    </row>
    <row r="304" spans="1:5" ht="25.5">
      <c r="A304" t="s">
        <v>57</v>
      </c>
      <c r="E304" s="39" t="s">
        <v>2773</v>
      </c>
    </row>
    <row r="305" spans="1:16" ht="12.75">
      <c r="A305" t="s">
        <v>48</v>
      </c>
      <c s="34" t="s">
        <v>583</v>
      </c>
      <c s="34" t="s">
        <v>2774</v>
      </c>
      <c s="35" t="s">
        <v>5</v>
      </c>
      <c s="6" t="s">
        <v>2775</v>
      </c>
      <c s="36" t="s">
        <v>2771</v>
      </c>
      <c s="37">
        <v>360</v>
      </c>
      <c s="36">
        <v>0</v>
      </c>
      <c s="36">
        <f>ROUND(G305*H305,6)</f>
      </c>
      <c r="L305" s="38">
        <v>0</v>
      </c>
      <c s="32">
        <f>ROUND(ROUND(L305,2)*ROUND(G305,3),2)</f>
      </c>
      <c s="36" t="s">
        <v>918</v>
      </c>
      <c>
        <f>(M305*21)/100</f>
      </c>
      <c t="s">
        <v>27</v>
      </c>
    </row>
    <row r="306" spans="1:5" ht="12.75">
      <c r="A306" s="35" t="s">
        <v>55</v>
      </c>
      <c r="E306" s="39" t="s">
        <v>5</v>
      </c>
    </row>
    <row r="307" spans="1:5" ht="12.75">
      <c r="A307" s="35" t="s">
        <v>56</v>
      </c>
      <c r="E307" s="40" t="s">
        <v>2776</v>
      </c>
    </row>
    <row r="308" spans="1:5" ht="25.5">
      <c r="A308" t="s">
        <v>57</v>
      </c>
      <c r="E308" s="39" t="s">
        <v>2773</v>
      </c>
    </row>
    <row r="309" spans="1:16" ht="12.75">
      <c r="A309" t="s">
        <v>48</v>
      </c>
      <c s="34" t="s">
        <v>586</v>
      </c>
      <c s="34" t="s">
        <v>2777</v>
      </c>
      <c s="35" t="s">
        <v>5</v>
      </c>
      <c s="6" t="s">
        <v>2778</v>
      </c>
      <c s="36" t="s">
        <v>2779</v>
      </c>
      <c s="37">
        <v>65</v>
      </c>
      <c s="36">
        <v>0</v>
      </c>
      <c s="36">
        <f>ROUND(G309*H309,6)</f>
      </c>
      <c r="L309" s="38">
        <v>0</v>
      </c>
      <c s="32">
        <f>ROUND(ROUND(L309,2)*ROUND(G309,3),2)</f>
      </c>
      <c s="36" t="s">
        <v>918</v>
      </c>
      <c>
        <f>(M309*21)/100</f>
      </c>
      <c t="s">
        <v>27</v>
      </c>
    </row>
    <row r="310" spans="1:5" ht="12.75">
      <c r="A310" s="35" t="s">
        <v>55</v>
      </c>
      <c r="E310" s="39" t="s">
        <v>2780</v>
      </c>
    </row>
    <row r="311" spans="1:5" ht="12.75">
      <c r="A311" s="35" t="s">
        <v>56</v>
      </c>
      <c r="E311" s="40" t="s">
        <v>2738</v>
      </c>
    </row>
    <row r="312" spans="1:5" ht="25.5">
      <c r="A312" t="s">
        <v>57</v>
      </c>
      <c r="E312" s="39" t="s">
        <v>2781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2.xml><?xml version="1.0" encoding="utf-8"?>
<worksheet xmlns="http://schemas.openxmlformats.org/spreadsheetml/2006/main" xmlns:r="http://schemas.openxmlformats.org/officeDocument/2006/relationships">
  <dimension ref="A1:T24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2110</v>
      </c>
      <c s="41">
        <f>Rekapitulace!C37</f>
      </c>
      <c s="20" t="s">
        <v>0</v>
      </c>
      <c t="s">
        <v>23</v>
      </c>
      <c t="s">
        <v>27</v>
      </c>
    </row>
    <row r="4" spans="1:16" ht="32" customHeight="1">
      <c r="A4" s="24" t="s">
        <v>20</v>
      </c>
      <c s="25" t="s">
        <v>28</v>
      </c>
      <c s="27" t="s">
        <v>2110</v>
      </c>
      <c r="E4" s="26" t="s">
        <v>2111</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COUNTIFS(L8:L241,"=0",A8:A241,"P")+COUNTIFS(L8:L241,"",A8:A241,"P")+SUM(Q8:Q241)</f>
      </c>
    </row>
    <row r="8" spans="1:13" ht="12.75">
      <c r="A8" t="s">
        <v>44</v>
      </c>
      <c r="C8" s="28" t="s">
        <v>2784</v>
      </c>
      <c r="E8" s="30" t="s">
        <v>2783</v>
      </c>
      <c r="J8" s="29">
        <f>0+J9+J22+J59+J132+J165+J202+J227+J232</f>
      </c>
      <c s="29">
        <f>0+K9+K22+K59+K132+K165+K202+K227+K232</f>
      </c>
      <c s="29">
        <f>0+L9+L22+L59+L132+L165+L202+L227+L232</f>
      </c>
      <c s="29">
        <f>0+M9+M22+M59+M132+M165+M202+M227+M232</f>
      </c>
    </row>
    <row r="9" spans="1:13" ht="12.75">
      <c r="A9" t="s">
        <v>46</v>
      </c>
      <c r="C9" s="31" t="s">
        <v>49</v>
      </c>
      <c r="E9" s="33" t="s">
        <v>195</v>
      </c>
      <c r="J9" s="32">
        <f>0</f>
      </c>
      <c s="32">
        <f>0</f>
      </c>
      <c s="32">
        <f>0+L10+L14+L18</f>
      </c>
      <c s="32">
        <f>0+M10+M14+M18</f>
      </c>
    </row>
    <row r="10" spans="1:16" ht="12.75">
      <c r="A10" t="s">
        <v>48</v>
      </c>
      <c s="34" t="s">
        <v>49</v>
      </c>
      <c s="34" t="s">
        <v>2785</v>
      </c>
      <c s="35" t="s">
        <v>5</v>
      </c>
      <c s="6" t="s">
        <v>2547</v>
      </c>
      <c s="36" t="s">
        <v>204</v>
      </c>
      <c s="37">
        <v>270.81</v>
      </c>
      <c s="36">
        <v>0</v>
      </c>
      <c s="36">
        <f>ROUND(G10*H10,6)</f>
      </c>
      <c r="L10" s="38">
        <v>0</v>
      </c>
      <c s="32">
        <f>ROUND(ROUND(L10,2)*ROUND(G10,3),2)</f>
      </c>
      <c s="36" t="s">
        <v>918</v>
      </c>
      <c>
        <f>(M10*21)/100</f>
      </c>
      <c t="s">
        <v>27</v>
      </c>
    </row>
    <row r="11" spans="1:5" ht="12.75">
      <c r="A11" s="35" t="s">
        <v>55</v>
      </c>
      <c r="E11" s="39" t="s">
        <v>5</v>
      </c>
    </row>
    <row r="12" spans="1:5" ht="12.75">
      <c r="A12" s="35" t="s">
        <v>56</v>
      </c>
      <c r="E12" s="40" t="s">
        <v>2786</v>
      </c>
    </row>
    <row r="13" spans="1:5" ht="12.75">
      <c r="A13" t="s">
        <v>57</v>
      </c>
      <c r="E13" s="39" t="s">
        <v>2547</v>
      </c>
    </row>
    <row r="14" spans="1:16" ht="12.75">
      <c r="A14" t="s">
        <v>48</v>
      </c>
      <c s="34" t="s">
        <v>27</v>
      </c>
      <c s="34" t="s">
        <v>2549</v>
      </c>
      <c s="35" t="s">
        <v>5</v>
      </c>
      <c s="6" t="s">
        <v>2550</v>
      </c>
      <c s="36" t="s">
        <v>204</v>
      </c>
      <c s="37">
        <v>270.81</v>
      </c>
      <c s="36">
        <v>0</v>
      </c>
      <c s="36">
        <f>ROUND(G14*H14,6)</f>
      </c>
      <c r="L14" s="38">
        <v>0</v>
      </c>
      <c s="32">
        <f>ROUND(ROUND(L14,2)*ROUND(G14,3),2)</f>
      </c>
      <c s="36" t="s">
        <v>385</v>
      </c>
      <c>
        <f>(M14*21)/100</f>
      </c>
      <c t="s">
        <v>27</v>
      </c>
    </row>
    <row r="15" spans="1:5" ht="12.75">
      <c r="A15" s="35" t="s">
        <v>55</v>
      </c>
      <c r="E15" s="39" t="s">
        <v>5</v>
      </c>
    </row>
    <row r="16" spans="1:5" ht="12.75">
      <c r="A16" s="35" t="s">
        <v>56</v>
      </c>
      <c r="E16" s="40" t="s">
        <v>2786</v>
      </c>
    </row>
    <row r="17" spans="1:5" ht="12.75">
      <c r="A17" t="s">
        <v>57</v>
      </c>
      <c r="E17" s="39" t="s">
        <v>2550</v>
      </c>
    </row>
    <row r="18" spans="1:16" ht="12.75">
      <c r="A18" t="s">
        <v>48</v>
      </c>
      <c s="34" t="s">
        <v>65</v>
      </c>
      <c s="34" t="s">
        <v>1017</v>
      </c>
      <c s="35" t="s">
        <v>5</v>
      </c>
      <c s="6" t="s">
        <v>1018</v>
      </c>
      <c s="36" t="s">
        <v>678</v>
      </c>
      <c s="37">
        <v>122.4</v>
      </c>
      <c s="36">
        <v>0</v>
      </c>
      <c s="36">
        <f>ROUND(G18*H18,6)</f>
      </c>
      <c r="L18" s="38">
        <v>0</v>
      </c>
      <c s="32">
        <f>ROUND(ROUND(L18,2)*ROUND(G18,3),2)</f>
      </c>
      <c s="36" t="s">
        <v>205</v>
      </c>
      <c>
        <f>(M18*21)/100</f>
      </c>
      <c t="s">
        <v>27</v>
      </c>
    </row>
    <row r="19" spans="1:5" ht="12.75">
      <c r="A19" s="35" t="s">
        <v>55</v>
      </c>
      <c r="E19" s="39" t="s">
        <v>5</v>
      </c>
    </row>
    <row r="20" spans="1:5" ht="12.75">
      <c r="A20" s="35" t="s">
        <v>56</v>
      </c>
      <c r="E20" s="40" t="s">
        <v>2787</v>
      </c>
    </row>
    <row r="21" spans="1:5" ht="12.75">
      <c r="A21" t="s">
        <v>57</v>
      </c>
      <c r="E21" s="39" t="s">
        <v>1018</v>
      </c>
    </row>
    <row r="22" spans="1:13" ht="12.75">
      <c r="A22" t="s">
        <v>46</v>
      </c>
      <c r="C22" s="31" t="s">
        <v>27</v>
      </c>
      <c r="E22" s="33" t="s">
        <v>2133</v>
      </c>
      <c r="J22" s="32">
        <f>0</f>
      </c>
      <c s="32">
        <f>0</f>
      </c>
      <c s="32">
        <f>0+L23+L27+L31+L35+L39+L43+L47+L51+L55</f>
      </c>
      <c s="32">
        <f>0+M23+M27+M31+M35+M39+M43+M47+M51+M55</f>
      </c>
    </row>
    <row r="23" spans="1:16" ht="12.75">
      <c r="A23" t="s">
        <v>48</v>
      </c>
      <c s="34" t="s">
        <v>73</v>
      </c>
      <c s="34" t="s">
        <v>2552</v>
      </c>
      <c s="35" t="s">
        <v>5</v>
      </c>
      <c s="6" t="s">
        <v>2553</v>
      </c>
      <c s="36" t="s">
        <v>678</v>
      </c>
      <c s="37">
        <v>142.069</v>
      </c>
      <c s="36">
        <v>0</v>
      </c>
      <c s="36">
        <f>ROUND(G23*H23,6)</f>
      </c>
      <c r="L23" s="38">
        <v>0</v>
      </c>
      <c s="32">
        <f>ROUND(ROUND(L23,2)*ROUND(G23,3),2)</f>
      </c>
      <c s="36" t="s">
        <v>385</v>
      </c>
      <c>
        <f>(M23*21)/100</f>
      </c>
      <c t="s">
        <v>27</v>
      </c>
    </row>
    <row r="24" spans="1:5" ht="12.75">
      <c r="A24" s="35" t="s">
        <v>55</v>
      </c>
      <c r="E24" s="39" t="s">
        <v>5</v>
      </c>
    </row>
    <row r="25" spans="1:5" ht="12.75">
      <c r="A25" s="35" t="s">
        <v>56</v>
      </c>
      <c r="E25" s="40" t="s">
        <v>2788</v>
      </c>
    </row>
    <row r="26" spans="1:5" ht="12.75">
      <c r="A26" t="s">
        <v>57</v>
      </c>
      <c r="E26" s="39" t="s">
        <v>2555</v>
      </c>
    </row>
    <row r="27" spans="1:16" ht="12.75">
      <c r="A27" t="s">
        <v>48</v>
      </c>
      <c s="34" t="s">
        <v>77</v>
      </c>
      <c s="34" t="s">
        <v>2556</v>
      </c>
      <c s="35" t="s">
        <v>5</v>
      </c>
      <c s="6" t="s">
        <v>2557</v>
      </c>
      <c s="36" t="s">
        <v>204</v>
      </c>
      <c s="37">
        <v>4.7</v>
      </c>
      <c s="36">
        <v>0</v>
      </c>
      <c s="36">
        <f>ROUND(G27*H27,6)</f>
      </c>
      <c r="L27" s="38">
        <v>0</v>
      </c>
      <c s="32">
        <f>ROUND(ROUND(L27,2)*ROUND(G27,3),2)</f>
      </c>
      <c s="36" t="s">
        <v>385</v>
      </c>
      <c>
        <f>(M27*21)/100</f>
      </c>
      <c t="s">
        <v>27</v>
      </c>
    </row>
    <row r="28" spans="1:5" ht="12.75">
      <c r="A28" s="35" t="s">
        <v>55</v>
      </c>
      <c r="E28" s="39" t="s">
        <v>5</v>
      </c>
    </row>
    <row r="29" spans="1:5" ht="12.75">
      <c r="A29" s="35" t="s">
        <v>56</v>
      </c>
      <c r="E29" s="40" t="s">
        <v>2789</v>
      </c>
    </row>
    <row r="30" spans="1:5" ht="12.75">
      <c r="A30" t="s">
        <v>57</v>
      </c>
      <c r="E30" s="39" t="s">
        <v>2557</v>
      </c>
    </row>
    <row r="31" spans="1:16" ht="12.75">
      <c r="A31" t="s">
        <v>48</v>
      </c>
      <c s="34" t="s">
        <v>81</v>
      </c>
      <c s="34" t="s">
        <v>1462</v>
      </c>
      <c s="35" t="s">
        <v>5</v>
      </c>
      <c s="6" t="s">
        <v>1463</v>
      </c>
      <c s="36" t="s">
        <v>204</v>
      </c>
      <c s="37">
        <v>180.54</v>
      </c>
      <c s="36">
        <v>0</v>
      </c>
      <c s="36">
        <f>ROUND(G31*H31,6)</f>
      </c>
      <c r="L31" s="38">
        <v>0</v>
      </c>
      <c s="32">
        <f>ROUND(ROUND(L31,2)*ROUND(G31,3),2)</f>
      </c>
      <c s="36" t="s">
        <v>205</v>
      </c>
      <c>
        <f>(M31*21)/100</f>
      </c>
      <c t="s">
        <v>27</v>
      </c>
    </row>
    <row r="32" spans="1:5" ht="12.75">
      <c r="A32" s="35" t="s">
        <v>55</v>
      </c>
      <c r="E32" s="39" t="s">
        <v>5</v>
      </c>
    </row>
    <row r="33" spans="1:5" ht="12.75">
      <c r="A33" s="35" t="s">
        <v>56</v>
      </c>
      <c r="E33" s="40" t="s">
        <v>2559</v>
      </c>
    </row>
    <row r="34" spans="1:5" ht="12.75">
      <c r="A34" t="s">
        <v>57</v>
      </c>
      <c r="E34" s="39" t="s">
        <v>1463</v>
      </c>
    </row>
    <row r="35" spans="1:16" ht="12.75">
      <c r="A35" t="s">
        <v>48</v>
      </c>
      <c s="34" t="s">
        <v>85</v>
      </c>
      <c s="34" t="s">
        <v>1468</v>
      </c>
      <c s="35" t="s">
        <v>5</v>
      </c>
      <c s="6" t="s">
        <v>1469</v>
      </c>
      <c s="36" t="s">
        <v>53</v>
      </c>
      <c s="37">
        <v>15.125</v>
      </c>
      <c s="36">
        <v>0</v>
      </c>
      <c s="36">
        <f>ROUND(G35*H35,6)</f>
      </c>
      <c r="L35" s="38">
        <v>0</v>
      </c>
      <c s="32">
        <f>ROUND(ROUND(L35,2)*ROUND(G35,3),2)</f>
      </c>
      <c s="36" t="s">
        <v>205</v>
      </c>
      <c>
        <f>(M35*21)/100</f>
      </c>
      <c t="s">
        <v>27</v>
      </c>
    </row>
    <row r="36" spans="1:5" ht="12.75">
      <c r="A36" s="35" t="s">
        <v>55</v>
      </c>
      <c r="E36" s="39" t="s">
        <v>5</v>
      </c>
    </row>
    <row r="37" spans="1:5" ht="12.75">
      <c r="A37" s="35" t="s">
        <v>56</v>
      </c>
      <c r="E37" s="40" t="s">
        <v>2559</v>
      </c>
    </row>
    <row r="38" spans="1:5" ht="12.75">
      <c r="A38" t="s">
        <v>57</v>
      </c>
      <c r="E38" s="39" t="s">
        <v>1469</v>
      </c>
    </row>
    <row r="39" spans="1:16" ht="12.75">
      <c r="A39" t="s">
        <v>48</v>
      </c>
      <c s="34" t="s">
        <v>89</v>
      </c>
      <c s="34" t="s">
        <v>2564</v>
      </c>
      <c s="35" t="s">
        <v>5</v>
      </c>
      <c s="6" t="s">
        <v>2565</v>
      </c>
      <c s="36" t="s">
        <v>984</v>
      </c>
      <c s="37">
        <v>15</v>
      </c>
      <c s="36">
        <v>0</v>
      </c>
      <c s="36">
        <f>ROUND(G39*H39,6)</f>
      </c>
      <c r="L39" s="38">
        <v>0</v>
      </c>
      <c s="32">
        <f>ROUND(ROUND(L39,2)*ROUND(G39,3),2)</f>
      </c>
      <c s="36" t="s">
        <v>385</v>
      </c>
      <c>
        <f>(M39*21)/100</f>
      </c>
      <c t="s">
        <v>27</v>
      </c>
    </row>
    <row r="40" spans="1:5" ht="12.75">
      <c r="A40" s="35" t="s">
        <v>55</v>
      </c>
      <c r="E40" s="39" t="s">
        <v>5</v>
      </c>
    </row>
    <row r="41" spans="1:5" ht="12.75">
      <c r="A41" s="35" t="s">
        <v>56</v>
      </c>
      <c r="E41" s="40" t="s">
        <v>2566</v>
      </c>
    </row>
    <row r="42" spans="1:5" ht="12.75">
      <c r="A42" t="s">
        <v>57</v>
      </c>
      <c r="E42" s="39" t="s">
        <v>2565</v>
      </c>
    </row>
    <row r="43" spans="1:16" ht="12.75">
      <c r="A43" t="s">
        <v>48</v>
      </c>
      <c s="34" t="s">
        <v>93</v>
      </c>
      <c s="34" t="s">
        <v>2573</v>
      </c>
      <c s="35" t="s">
        <v>5</v>
      </c>
      <c s="6" t="s">
        <v>2574</v>
      </c>
      <c s="36" t="s">
        <v>678</v>
      </c>
      <c s="37">
        <v>261</v>
      </c>
      <c s="36">
        <v>0</v>
      </c>
      <c s="36">
        <f>ROUND(G43*H43,6)</f>
      </c>
      <c r="L43" s="38">
        <v>0</v>
      </c>
      <c s="32">
        <f>ROUND(ROUND(L43,2)*ROUND(G43,3),2)</f>
      </c>
      <c s="36" t="s">
        <v>385</v>
      </c>
      <c>
        <f>(M43*21)/100</f>
      </c>
      <c t="s">
        <v>27</v>
      </c>
    </row>
    <row r="44" spans="1:5" ht="12.75">
      <c r="A44" s="35" t="s">
        <v>55</v>
      </c>
      <c r="E44" s="39" t="s">
        <v>5</v>
      </c>
    </row>
    <row r="45" spans="1:5" ht="12.75">
      <c r="A45" s="35" t="s">
        <v>56</v>
      </c>
      <c r="E45" s="40" t="s">
        <v>2790</v>
      </c>
    </row>
    <row r="46" spans="1:5" ht="12.75">
      <c r="A46" t="s">
        <v>57</v>
      </c>
      <c r="E46" s="39" t="s">
        <v>2574</v>
      </c>
    </row>
    <row r="47" spans="1:16" ht="12.75">
      <c r="A47" t="s">
        <v>48</v>
      </c>
      <c s="34" t="s">
        <v>97</v>
      </c>
      <c s="34" t="s">
        <v>2576</v>
      </c>
      <c s="35" t="s">
        <v>5</v>
      </c>
      <c s="6" t="s">
        <v>2577</v>
      </c>
      <c s="36" t="s">
        <v>678</v>
      </c>
      <c s="37">
        <v>261</v>
      </c>
      <c s="36">
        <v>0</v>
      </c>
      <c s="36">
        <f>ROUND(G47*H47,6)</f>
      </c>
      <c r="L47" s="38">
        <v>0</v>
      </c>
      <c s="32">
        <f>ROUND(ROUND(L47,2)*ROUND(G47,3),2)</f>
      </c>
      <c s="36" t="s">
        <v>385</v>
      </c>
      <c>
        <f>(M47*21)/100</f>
      </c>
      <c t="s">
        <v>27</v>
      </c>
    </row>
    <row r="48" spans="1:5" ht="12.75">
      <c r="A48" s="35" t="s">
        <v>55</v>
      </c>
      <c r="E48" s="39" t="s">
        <v>5</v>
      </c>
    </row>
    <row r="49" spans="1:5" ht="12.75">
      <c r="A49" s="35" t="s">
        <v>56</v>
      </c>
      <c r="E49" s="40" t="s">
        <v>2790</v>
      </c>
    </row>
    <row r="50" spans="1:5" ht="12.75">
      <c r="A50" t="s">
        <v>57</v>
      </c>
      <c r="E50" s="39" t="s">
        <v>2577</v>
      </c>
    </row>
    <row r="51" spans="1:16" ht="25.5">
      <c r="A51" t="s">
        <v>48</v>
      </c>
      <c s="34" t="s">
        <v>101</v>
      </c>
      <c s="34" t="s">
        <v>1148</v>
      </c>
      <c s="35" t="s">
        <v>5</v>
      </c>
      <c s="6" t="s">
        <v>1149</v>
      </c>
      <c s="36" t="s">
        <v>678</v>
      </c>
      <c s="37">
        <v>383.4</v>
      </c>
      <c s="36">
        <v>0</v>
      </c>
      <c s="36">
        <f>ROUND(G51*H51,6)</f>
      </c>
      <c r="L51" s="38">
        <v>0</v>
      </c>
      <c s="32">
        <f>ROUND(ROUND(L51,2)*ROUND(G51,3),2)</f>
      </c>
      <c s="36" t="s">
        <v>205</v>
      </c>
      <c>
        <f>(M51*21)/100</f>
      </c>
      <c t="s">
        <v>27</v>
      </c>
    </row>
    <row r="52" spans="1:5" ht="12.75">
      <c r="A52" s="35" t="s">
        <v>55</v>
      </c>
      <c r="E52" s="39" t="s">
        <v>5</v>
      </c>
    </row>
    <row r="53" spans="1:5" ht="12.75">
      <c r="A53" s="35" t="s">
        <v>56</v>
      </c>
      <c r="E53" s="40" t="s">
        <v>2791</v>
      </c>
    </row>
    <row r="54" spans="1:5" ht="25.5">
      <c r="A54" t="s">
        <v>57</v>
      </c>
      <c r="E54" s="39" t="s">
        <v>1149</v>
      </c>
    </row>
    <row r="55" spans="1:16" ht="12.75">
      <c r="A55" t="s">
        <v>48</v>
      </c>
      <c s="34" t="s">
        <v>105</v>
      </c>
      <c s="34" t="s">
        <v>2579</v>
      </c>
      <c s="35" t="s">
        <v>5</v>
      </c>
      <c s="6" t="s">
        <v>2580</v>
      </c>
      <c s="36" t="s">
        <v>678</v>
      </c>
      <c s="37">
        <v>12.75</v>
      </c>
      <c s="36">
        <v>0</v>
      </c>
      <c s="36">
        <f>ROUND(G55*H55,6)</f>
      </c>
      <c r="L55" s="38">
        <v>0</v>
      </c>
      <c s="32">
        <f>ROUND(ROUND(L55,2)*ROUND(G55,3),2)</f>
      </c>
      <c s="36" t="s">
        <v>385</v>
      </c>
      <c>
        <f>(M55*21)/100</f>
      </c>
      <c t="s">
        <v>27</v>
      </c>
    </row>
    <row r="56" spans="1:5" ht="12.75">
      <c r="A56" s="35" t="s">
        <v>55</v>
      </c>
      <c r="E56" s="39" t="s">
        <v>5</v>
      </c>
    </row>
    <row r="57" spans="1:5" ht="12.75">
      <c r="A57" s="35" t="s">
        <v>56</v>
      </c>
      <c r="E57" s="40" t="s">
        <v>2566</v>
      </c>
    </row>
    <row r="58" spans="1:5" ht="12.75">
      <c r="A58" t="s">
        <v>57</v>
      </c>
      <c r="E58" s="39" t="s">
        <v>2581</v>
      </c>
    </row>
    <row r="59" spans="1:13" ht="12.75">
      <c r="A59" t="s">
        <v>46</v>
      </c>
      <c r="C59" s="31" t="s">
        <v>65</v>
      </c>
      <c r="E59" s="33" t="s">
        <v>2589</v>
      </c>
      <c r="J59" s="32">
        <f>0</f>
      </c>
      <c s="32">
        <f>0</f>
      </c>
      <c s="32">
        <f>0+L60+L64+L68+L72+L76+L80+L84+L88+L92+L96+L100+L104+L108+L112+L116+L120+L124+L128</f>
      </c>
      <c s="32">
        <f>0+M60+M64+M68+M72+M76+M80+M84+M88+M92+M96+M100+M104+M108+M112+M116+M120+M124+M128</f>
      </c>
    </row>
    <row r="60" spans="1:16" ht="12.75">
      <c r="A60" t="s">
        <v>48</v>
      </c>
      <c s="34" t="s">
        <v>109</v>
      </c>
      <c s="34" t="s">
        <v>2590</v>
      </c>
      <c s="35" t="s">
        <v>5</v>
      </c>
      <c s="6" t="s">
        <v>2591</v>
      </c>
      <c s="36" t="s">
        <v>678</v>
      </c>
      <c s="37">
        <v>1200.54</v>
      </c>
      <c s="36">
        <v>0</v>
      </c>
      <c s="36">
        <f>ROUND(G60*H60,6)</f>
      </c>
      <c r="L60" s="38">
        <v>0</v>
      </c>
      <c s="32">
        <f>ROUND(ROUND(L60,2)*ROUND(G60,3),2)</f>
      </c>
      <c s="36" t="s">
        <v>385</v>
      </c>
      <c>
        <f>(M60*21)/100</f>
      </c>
      <c t="s">
        <v>27</v>
      </c>
    </row>
    <row r="61" spans="1:5" ht="12.75">
      <c r="A61" s="35" t="s">
        <v>55</v>
      </c>
      <c r="E61" s="39" t="s">
        <v>5</v>
      </c>
    </row>
    <row r="62" spans="1:5" ht="12.75">
      <c r="A62" s="35" t="s">
        <v>56</v>
      </c>
      <c r="E62" s="40" t="s">
        <v>2792</v>
      </c>
    </row>
    <row r="63" spans="1:5" ht="25.5">
      <c r="A63" t="s">
        <v>57</v>
      </c>
      <c r="E63" s="39" t="s">
        <v>2593</v>
      </c>
    </row>
    <row r="64" spans="1:16" ht="12.75">
      <c r="A64" t="s">
        <v>48</v>
      </c>
      <c s="34" t="s">
        <v>113</v>
      </c>
      <c s="34" t="s">
        <v>2594</v>
      </c>
      <c s="35" t="s">
        <v>5</v>
      </c>
      <c s="6" t="s">
        <v>2595</v>
      </c>
      <c s="36" t="s">
        <v>678</v>
      </c>
      <c s="37">
        <v>1200.54</v>
      </c>
      <c s="36">
        <v>0</v>
      </c>
      <c s="36">
        <f>ROUND(G64*H64,6)</f>
      </c>
      <c r="L64" s="38">
        <v>0</v>
      </c>
      <c s="32">
        <f>ROUND(ROUND(L64,2)*ROUND(G64,3),2)</f>
      </c>
      <c s="36" t="s">
        <v>385</v>
      </c>
      <c>
        <f>(M64*21)/100</f>
      </c>
      <c t="s">
        <v>27</v>
      </c>
    </row>
    <row r="65" spans="1:5" ht="12.75">
      <c r="A65" s="35" t="s">
        <v>55</v>
      </c>
      <c r="E65" s="39" t="s">
        <v>5</v>
      </c>
    </row>
    <row r="66" spans="1:5" ht="12.75">
      <c r="A66" s="35" t="s">
        <v>56</v>
      </c>
      <c r="E66" s="40" t="s">
        <v>2792</v>
      </c>
    </row>
    <row r="67" spans="1:5" ht="25.5">
      <c r="A67" t="s">
        <v>57</v>
      </c>
      <c r="E67" s="39" t="s">
        <v>2596</v>
      </c>
    </row>
    <row r="68" spans="1:16" ht="12.75">
      <c r="A68" t="s">
        <v>48</v>
      </c>
      <c s="34" t="s">
        <v>117</v>
      </c>
      <c s="34" t="s">
        <v>2597</v>
      </c>
      <c s="35" t="s">
        <v>5</v>
      </c>
      <c s="6" t="s">
        <v>2598</v>
      </c>
      <c s="36" t="s">
        <v>2599</v>
      </c>
      <c s="37">
        <v>1</v>
      </c>
      <c s="36">
        <v>0</v>
      </c>
      <c s="36">
        <f>ROUND(G68*H68,6)</f>
      </c>
      <c r="L68" s="38">
        <v>0</v>
      </c>
      <c s="32">
        <f>ROUND(ROUND(L68,2)*ROUND(G68,3),2)</f>
      </c>
      <c s="36" t="s">
        <v>385</v>
      </c>
      <c>
        <f>(M68*21)/100</f>
      </c>
      <c t="s">
        <v>27</v>
      </c>
    </row>
    <row r="69" spans="1:5" ht="12.75">
      <c r="A69" s="35" t="s">
        <v>55</v>
      </c>
      <c r="E69" s="39" t="s">
        <v>5</v>
      </c>
    </row>
    <row r="70" spans="1:5" ht="12.75">
      <c r="A70" s="35" t="s">
        <v>56</v>
      </c>
      <c r="E70" s="40" t="s">
        <v>2600</v>
      </c>
    </row>
    <row r="71" spans="1:5" ht="12.75">
      <c r="A71" t="s">
        <v>57</v>
      </c>
      <c r="E71" s="39" t="s">
        <v>2601</v>
      </c>
    </row>
    <row r="72" spans="1:16" ht="12.75">
      <c r="A72" t="s">
        <v>48</v>
      </c>
      <c s="34" t="s">
        <v>121</v>
      </c>
      <c s="34" t="s">
        <v>2626</v>
      </c>
      <c s="35" t="s">
        <v>5</v>
      </c>
      <c s="6" t="s">
        <v>2627</v>
      </c>
      <c s="36" t="s">
        <v>678</v>
      </c>
      <c s="37">
        <v>584.22</v>
      </c>
      <c s="36">
        <v>0</v>
      </c>
      <c s="36">
        <f>ROUND(G72*H72,6)</f>
      </c>
      <c r="L72" s="38">
        <v>0</v>
      </c>
      <c s="32">
        <f>ROUND(ROUND(L72,2)*ROUND(G72,3),2)</f>
      </c>
      <c s="36" t="s">
        <v>385</v>
      </c>
      <c>
        <f>(M72*21)/100</f>
      </c>
      <c t="s">
        <v>27</v>
      </c>
    </row>
    <row r="73" spans="1:5" ht="12.75">
      <c r="A73" s="35" t="s">
        <v>55</v>
      </c>
      <c r="E73" s="39" t="s">
        <v>5</v>
      </c>
    </row>
    <row r="74" spans="1:5" ht="12.75">
      <c r="A74" s="35" t="s">
        <v>56</v>
      </c>
      <c r="E74" s="40" t="s">
        <v>2793</v>
      </c>
    </row>
    <row r="75" spans="1:5" ht="25.5">
      <c r="A75" t="s">
        <v>57</v>
      </c>
      <c r="E75" s="39" t="s">
        <v>2629</v>
      </c>
    </row>
    <row r="76" spans="1:16" ht="12.75">
      <c r="A76" t="s">
        <v>48</v>
      </c>
      <c s="34" t="s">
        <v>125</v>
      </c>
      <c s="34" t="s">
        <v>2630</v>
      </c>
      <c s="35" t="s">
        <v>5</v>
      </c>
      <c s="6" t="s">
        <v>2631</v>
      </c>
      <c s="36" t="s">
        <v>678</v>
      </c>
      <c s="37">
        <v>584.22</v>
      </c>
      <c s="36">
        <v>0</v>
      </c>
      <c s="36">
        <f>ROUND(G76*H76,6)</f>
      </c>
      <c r="L76" s="38">
        <v>0</v>
      </c>
      <c s="32">
        <f>ROUND(ROUND(L76,2)*ROUND(G76,3),2)</f>
      </c>
      <c s="36" t="s">
        <v>385</v>
      </c>
      <c>
        <f>(M76*21)/100</f>
      </c>
      <c t="s">
        <v>27</v>
      </c>
    </row>
    <row r="77" spans="1:5" ht="12.75">
      <c r="A77" s="35" t="s">
        <v>55</v>
      </c>
      <c r="E77" s="39" t="s">
        <v>5</v>
      </c>
    </row>
    <row r="78" spans="1:5" ht="12.75">
      <c r="A78" s="35" t="s">
        <v>56</v>
      </c>
      <c r="E78" s="40" t="s">
        <v>2793</v>
      </c>
    </row>
    <row r="79" spans="1:5" ht="25.5">
      <c r="A79" t="s">
        <v>57</v>
      </c>
      <c r="E79" s="39" t="s">
        <v>2632</v>
      </c>
    </row>
    <row r="80" spans="1:16" ht="12.75">
      <c r="A80" t="s">
        <v>48</v>
      </c>
      <c s="34" t="s">
        <v>129</v>
      </c>
      <c s="34" t="s">
        <v>2633</v>
      </c>
      <c s="35" t="s">
        <v>5</v>
      </c>
      <c s="6" t="s">
        <v>2634</v>
      </c>
      <c s="36" t="s">
        <v>678</v>
      </c>
      <c s="37">
        <v>569.82</v>
      </c>
      <c s="36">
        <v>0</v>
      </c>
      <c s="36">
        <f>ROUND(G80*H80,6)</f>
      </c>
      <c r="L80" s="38">
        <v>0</v>
      </c>
      <c s="32">
        <f>ROUND(ROUND(L80,2)*ROUND(G80,3),2)</f>
      </c>
      <c s="36" t="s">
        <v>385</v>
      </c>
      <c>
        <f>(M80*21)/100</f>
      </c>
      <c t="s">
        <v>27</v>
      </c>
    </row>
    <row r="81" spans="1:5" ht="12.75">
      <c r="A81" s="35" t="s">
        <v>55</v>
      </c>
      <c r="E81" s="39" t="s">
        <v>5</v>
      </c>
    </row>
    <row r="82" spans="1:5" ht="12.75">
      <c r="A82" s="35" t="s">
        <v>56</v>
      </c>
      <c r="E82" s="40" t="s">
        <v>2794</v>
      </c>
    </row>
    <row r="83" spans="1:5" ht="38.25">
      <c r="A83" t="s">
        <v>57</v>
      </c>
      <c r="E83" s="39" t="s">
        <v>2636</v>
      </c>
    </row>
    <row r="84" spans="1:16" ht="12.75">
      <c r="A84" t="s">
        <v>48</v>
      </c>
      <c s="34" t="s">
        <v>133</v>
      </c>
      <c s="34" t="s">
        <v>2637</v>
      </c>
      <c s="35" t="s">
        <v>5</v>
      </c>
      <c s="6" t="s">
        <v>2638</v>
      </c>
      <c s="36" t="s">
        <v>678</v>
      </c>
      <c s="37">
        <v>569.82</v>
      </c>
      <c s="36">
        <v>0</v>
      </c>
      <c s="36">
        <f>ROUND(G84*H84,6)</f>
      </c>
      <c r="L84" s="38">
        <v>0</v>
      </c>
      <c s="32">
        <f>ROUND(ROUND(L84,2)*ROUND(G84,3),2)</f>
      </c>
      <c s="36" t="s">
        <v>385</v>
      </c>
      <c>
        <f>(M84*21)/100</f>
      </c>
      <c t="s">
        <v>27</v>
      </c>
    </row>
    <row r="85" spans="1:5" ht="12.75">
      <c r="A85" s="35" t="s">
        <v>55</v>
      </c>
      <c r="E85" s="39" t="s">
        <v>5</v>
      </c>
    </row>
    <row r="86" spans="1:5" ht="12.75">
      <c r="A86" s="35" t="s">
        <v>56</v>
      </c>
      <c r="E86" s="40" t="s">
        <v>2794</v>
      </c>
    </row>
    <row r="87" spans="1:5" ht="38.25">
      <c r="A87" t="s">
        <v>57</v>
      </c>
      <c r="E87" s="39" t="s">
        <v>2639</v>
      </c>
    </row>
    <row r="88" spans="1:16" ht="12.75">
      <c r="A88" t="s">
        <v>48</v>
      </c>
      <c s="34" t="s">
        <v>137</v>
      </c>
      <c s="34" t="s">
        <v>2640</v>
      </c>
      <c s="35" t="s">
        <v>5</v>
      </c>
      <c s="6" t="s">
        <v>2641</v>
      </c>
      <c s="36" t="s">
        <v>678</v>
      </c>
      <c s="37">
        <v>569.82</v>
      </c>
      <c s="36">
        <v>0</v>
      </c>
      <c s="36">
        <f>ROUND(G88*H88,6)</f>
      </c>
      <c r="L88" s="38">
        <v>0</v>
      </c>
      <c s="32">
        <f>ROUND(ROUND(L88,2)*ROUND(G88,3),2)</f>
      </c>
      <c s="36" t="s">
        <v>385</v>
      </c>
      <c>
        <f>(M88*21)/100</f>
      </c>
      <c t="s">
        <v>27</v>
      </c>
    </row>
    <row r="89" spans="1:5" ht="12.75">
      <c r="A89" s="35" t="s">
        <v>55</v>
      </c>
      <c r="E89" s="39" t="s">
        <v>5</v>
      </c>
    </row>
    <row r="90" spans="1:5" ht="12.75">
      <c r="A90" s="35" t="s">
        <v>56</v>
      </c>
      <c r="E90" s="40" t="s">
        <v>2794</v>
      </c>
    </row>
    <row r="91" spans="1:5" ht="38.25">
      <c r="A91" t="s">
        <v>57</v>
      </c>
      <c r="E91" s="39" t="s">
        <v>2642</v>
      </c>
    </row>
    <row r="92" spans="1:16" ht="12.75">
      <c r="A92" t="s">
        <v>48</v>
      </c>
      <c s="34" t="s">
        <v>141</v>
      </c>
      <c s="34" t="s">
        <v>2643</v>
      </c>
      <c s="35" t="s">
        <v>5</v>
      </c>
      <c s="6" t="s">
        <v>2644</v>
      </c>
      <c s="36" t="s">
        <v>678</v>
      </c>
      <c s="37">
        <v>14.4</v>
      </c>
      <c s="36">
        <v>0</v>
      </c>
      <c s="36">
        <f>ROUND(G92*H92,6)</f>
      </c>
      <c r="L92" s="38">
        <v>0</v>
      </c>
      <c s="32">
        <f>ROUND(ROUND(L92,2)*ROUND(G92,3),2)</f>
      </c>
      <c s="36" t="s">
        <v>385</v>
      </c>
      <c>
        <f>(M92*21)/100</f>
      </c>
      <c t="s">
        <v>27</v>
      </c>
    </row>
    <row r="93" spans="1:5" ht="12.75">
      <c r="A93" s="35" t="s">
        <v>55</v>
      </c>
      <c r="E93" s="39" t="s">
        <v>5</v>
      </c>
    </row>
    <row r="94" spans="1:5" ht="12.75">
      <c r="A94" s="35" t="s">
        <v>56</v>
      </c>
      <c r="E94" s="40" t="s">
        <v>2795</v>
      </c>
    </row>
    <row r="95" spans="1:5" ht="38.25">
      <c r="A95" t="s">
        <v>57</v>
      </c>
      <c r="E95" s="39" t="s">
        <v>2646</v>
      </c>
    </row>
    <row r="96" spans="1:16" ht="12.75">
      <c r="A96" t="s">
        <v>48</v>
      </c>
      <c s="34" t="s">
        <v>145</v>
      </c>
      <c s="34" t="s">
        <v>2643</v>
      </c>
      <c s="35" t="s">
        <v>49</v>
      </c>
      <c s="6" t="s">
        <v>2647</v>
      </c>
      <c s="36" t="s">
        <v>678</v>
      </c>
      <c s="37">
        <v>14.4</v>
      </c>
      <c s="36">
        <v>0</v>
      </c>
      <c s="36">
        <f>ROUND(G96*H96,6)</f>
      </c>
      <c r="L96" s="38">
        <v>0</v>
      </c>
      <c s="32">
        <f>ROUND(ROUND(L96,2)*ROUND(G96,3),2)</f>
      </c>
      <c s="36" t="s">
        <v>385</v>
      </c>
      <c>
        <f>(M96*21)/100</f>
      </c>
      <c t="s">
        <v>27</v>
      </c>
    </row>
    <row r="97" spans="1:5" ht="12.75">
      <c r="A97" s="35" t="s">
        <v>55</v>
      </c>
      <c r="E97" s="39" t="s">
        <v>5</v>
      </c>
    </row>
    <row r="98" spans="1:5" ht="12.75">
      <c r="A98" s="35" t="s">
        <v>56</v>
      </c>
      <c r="E98" s="40" t="s">
        <v>2795</v>
      </c>
    </row>
    <row r="99" spans="1:5" ht="38.25">
      <c r="A99" t="s">
        <v>57</v>
      </c>
      <c r="E99" s="39" t="s">
        <v>2648</v>
      </c>
    </row>
    <row r="100" spans="1:16" ht="12.75">
      <c r="A100" t="s">
        <v>48</v>
      </c>
      <c s="34" t="s">
        <v>149</v>
      </c>
      <c s="34" t="s">
        <v>2649</v>
      </c>
      <c s="35" t="s">
        <v>5</v>
      </c>
      <c s="6" t="s">
        <v>2650</v>
      </c>
      <c s="36" t="s">
        <v>678</v>
      </c>
      <c s="37">
        <v>14.4</v>
      </c>
      <c s="36">
        <v>0</v>
      </c>
      <c s="36">
        <f>ROUND(G100*H100,6)</f>
      </c>
      <c r="L100" s="38">
        <v>0</v>
      </c>
      <c s="32">
        <f>ROUND(ROUND(L100,2)*ROUND(G100,3),2)</f>
      </c>
      <c s="36" t="s">
        <v>385</v>
      </c>
      <c>
        <f>(M100*21)/100</f>
      </c>
      <c t="s">
        <v>27</v>
      </c>
    </row>
    <row r="101" spans="1:5" ht="12.75">
      <c r="A101" s="35" t="s">
        <v>55</v>
      </c>
      <c r="E101" s="39" t="s">
        <v>5</v>
      </c>
    </row>
    <row r="102" spans="1:5" ht="12.75">
      <c r="A102" s="35" t="s">
        <v>56</v>
      </c>
      <c r="E102" s="40" t="s">
        <v>2795</v>
      </c>
    </row>
    <row r="103" spans="1:5" ht="38.25">
      <c r="A103" t="s">
        <v>57</v>
      </c>
      <c r="E103" s="39" t="s">
        <v>2651</v>
      </c>
    </row>
    <row r="104" spans="1:16" ht="12.75">
      <c r="A104" t="s">
        <v>48</v>
      </c>
      <c s="34" t="s">
        <v>259</v>
      </c>
      <c s="34" t="s">
        <v>2652</v>
      </c>
      <c s="35" t="s">
        <v>5</v>
      </c>
      <c s="6" t="s">
        <v>2653</v>
      </c>
      <c s="36" t="s">
        <v>218</v>
      </c>
      <c s="37">
        <v>321</v>
      </c>
      <c s="36">
        <v>0</v>
      </c>
      <c s="36">
        <f>ROUND(G104*H104,6)</f>
      </c>
      <c r="L104" s="38">
        <v>0</v>
      </c>
      <c s="32">
        <f>ROUND(ROUND(L104,2)*ROUND(G104,3),2)</f>
      </c>
      <c s="36" t="s">
        <v>385</v>
      </c>
      <c>
        <f>(M104*21)/100</f>
      </c>
      <c t="s">
        <v>27</v>
      </c>
    </row>
    <row r="105" spans="1:5" ht="12.75">
      <c r="A105" s="35" t="s">
        <v>55</v>
      </c>
      <c r="E105" s="39" t="s">
        <v>5</v>
      </c>
    </row>
    <row r="106" spans="1:5" ht="12.75">
      <c r="A106" s="35" t="s">
        <v>56</v>
      </c>
      <c r="E106" s="40" t="s">
        <v>2796</v>
      </c>
    </row>
    <row r="107" spans="1:5" ht="63.75">
      <c r="A107" t="s">
        <v>57</v>
      </c>
      <c r="E107" s="39" t="s">
        <v>2655</v>
      </c>
    </row>
    <row r="108" spans="1:16" ht="12.75">
      <c r="A108" t="s">
        <v>48</v>
      </c>
      <c s="34" t="s">
        <v>262</v>
      </c>
      <c s="34" t="s">
        <v>2656</v>
      </c>
      <c s="35" t="s">
        <v>5</v>
      </c>
      <c s="6" t="s">
        <v>2657</v>
      </c>
      <c s="36" t="s">
        <v>218</v>
      </c>
      <c s="37">
        <v>321</v>
      </c>
      <c s="36">
        <v>0</v>
      </c>
      <c s="36">
        <f>ROUND(G108*H108,6)</f>
      </c>
      <c r="L108" s="38">
        <v>0</v>
      </c>
      <c s="32">
        <f>ROUND(ROUND(L108,2)*ROUND(G108,3),2)</f>
      </c>
      <c s="36" t="s">
        <v>385</v>
      </c>
      <c>
        <f>(M108*21)/100</f>
      </c>
      <c t="s">
        <v>27</v>
      </c>
    </row>
    <row r="109" spans="1:5" ht="12.75">
      <c r="A109" s="35" t="s">
        <v>55</v>
      </c>
      <c r="E109" s="39" t="s">
        <v>5</v>
      </c>
    </row>
    <row r="110" spans="1:5" ht="12.75">
      <c r="A110" s="35" t="s">
        <v>56</v>
      </c>
      <c r="E110" s="40" t="s">
        <v>2796</v>
      </c>
    </row>
    <row r="111" spans="1:5" ht="63.75">
      <c r="A111" t="s">
        <v>57</v>
      </c>
      <c r="E111" s="39" t="s">
        <v>2655</v>
      </c>
    </row>
    <row r="112" spans="1:16" ht="12.75">
      <c r="A112" t="s">
        <v>48</v>
      </c>
      <c s="34" t="s">
        <v>266</v>
      </c>
      <c s="34" t="s">
        <v>2658</v>
      </c>
      <c s="35" t="s">
        <v>5</v>
      </c>
      <c s="6" t="s">
        <v>2659</v>
      </c>
      <c s="36" t="s">
        <v>218</v>
      </c>
      <c s="37">
        <v>160.5</v>
      </c>
      <c s="36">
        <v>0</v>
      </c>
      <c s="36">
        <f>ROUND(G112*H112,6)</f>
      </c>
      <c r="L112" s="38">
        <v>0</v>
      </c>
      <c s="32">
        <f>ROUND(ROUND(L112,2)*ROUND(G112,3),2)</f>
      </c>
      <c s="36" t="s">
        <v>385</v>
      </c>
      <c>
        <f>(M112*21)/100</f>
      </c>
      <c t="s">
        <v>27</v>
      </c>
    </row>
    <row r="113" spans="1:5" ht="12.75">
      <c r="A113" s="35" t="s">
        <v>55</v>
      </c>
      <c r="E113" s="39" t="s">
        <v>5</v>
      </c>
    </row>
    <row r="114" spans="1:5" ht="12.75">
      <c r="A114" s="35" t="s">
        <v>56</v>
      </c>
      <c r="E114" s="40" t="s">
        <v>2797</v>
      </c>
    </row>
    <row r="115" spans="1:5" ht="25.5">
      <c r="A115" t="s">
        <v>57</v>
      </c>
      <c r="E115" s="39" t="s">
        <v>2661</v>
      </c>
    </row>
    <row r="116" spans="1:16" ht="12.75">
      <c r="A116" t="s">
        <v>48</v>
      </c>
      <c s="34" t="s">
        <v>270</v>
      </c>
      <c s="34" t="s">
        <v>2662</v>
      </c>
      <c s="35" t="s">
        <v>5</v>
      </c>
      <c s="6" t="s">
        <v>2663</v>
      </c>
      <c s="36" t="s">
        <v>218</v>
      </c>
      <c s="37">
        <v>160.5</v>
      </c>
      <c s="36">
        <v>0</v>
      </c>
      <c s="36">
        <f>ROUND(G116*H116,6)</f>
      </c>
      <c r="L116" s="38">
        <v>0</v>
      </c>
      <c s="32">
        <f>ROUND(ROUND(L116,2)*ROUND(G116,3),2)</f>
      </c>
      <c s="36" t="s">
        <v>385</v>
      </c>
      <c>
        <f>(M116*21)/100</f>
      </c>
      <c t="s">
        <v>27</v>
      </c>
    </row>
    <row r="117" spans="1:5" ht="12.75">
      <c r="A117" s="35" t="s">
        <v>55</v>
      </c>
      <c r="E117" s="39" t="s">
        <v>5</v>
      </c>
    </row>
    <row r="118" spans="1:5" ht="12.75">
      <c r="A118" s="35" t="s">
        <v>56</v>
      </c>
      <c r="E118" s="40" t="s">
        <v>2797</v>
      </c>
    </row>
    <row r="119" spans="1:5" ht="25.5">
      <c r="A119" t="s">
        <v>57</v>
      </c>
      <c r="E119" s="39" t="s">
        <v>2664</v>
      </c>
    </row>
    <row r="120" spans="1:16" ht="25.5">
      <c r="A120" t="s">
        <v>48</v>
      </c>
      <c s="34" t="s">
        <v>275</v>
      </c>
      <c s="34" t="s">
        <v>2665</v>
      </c>
      <c s="35" t="s">
        <v>5</v>
      </c>
      <c s="6" t="s">
        <v>2666</v>
      </c>
      <c s="36" t="s">
        <v>218</v>
      </c>
      <c s="37">
        <v>642</v>
      </c>
      <c s="36">
        <v>0</v>
      </c>
      <c s="36">
        <f>ROUND(G120*H120,6)</f>
      </c>
      <c r="L120" s="38">
        <v>0</v>
      </c>
      <c s="32">
        <f>ROUND(ROUND(L120,2)*ROUND(G120,3),2)</f>
      </c>
      <c s="36" t="s">
        <v>205</v>
      </c>
      <c>
        <f>(M120*21)/100</f>
      </c>
      <c t="s">
        <v>27</v>
      </c>
    </row>
    <row r="121" spans="1:5" ht="12.75">
      <c r="A121" s="35" t="s">
        <v>55</v>
      </c>
      <c r="E121" s="39" t="s">
        <v>5</v>
      </c>
    </row>
    <row r="122" spans="1:5" ht="12.75">
      <c r="A122" s="35" t="s">
        <v>56</v>
      </c>
      <c r="E122" s="40" t="s">
        <v>2798</v>
      </c>
    </row>
    <row r="123" spans="1:5" ht="25.5">
      <c r="A123" t="s">
        <v>57</v>
      </c>
      <c r="E123" s="39" t="s">
        <v>2668</v>
      </c>
    </row>
    <row r="124" spans="1:16" ht="12.75">
      <c r="A124" t="s">
        <v>48</v>
      </c>
      <c s="34" t="s">
        <v>279</v>
      </c>
      <c s="34" t="s">
        <v>2669</v>
      </c>
      <c s="35" t="s">
        <v>5</v>
      </c>
      <c s="6" t="s">
        <v>2670</v>
      </c>
      <c s="36" t="s">
        <v>218</v>
      </c>
      <c s="37">
        <v>642</v>
      </c>
      <c s="36">
        <v>0</v>
      </c>
      <c s="36">
        <f>ROUND(G124*H124,6)</f>
      </c>
      <c r="L124" s="38">
        <v>0</v>
      </c>
      <c s="32">
        <f>ROUND(ROUND(L124,2)*ROUND(G124,3),2)</f>
      </c>
      <c s="36" t="s">
        <v>385</v>
      </c>
      <c>
        <f>(M124*21)/100</f>
      </c>
      <c t="s">
        <v>27</v>
      </c>
    </row>
    <row r="125" spans="1:5" ht="12.75">
      <c r="A125" s="35" t="s">
        <v>55</v>
      </c>
      <c r="E125" s="39" t="s">
        <v>5</v>
      </c>
    </row>
    <row r="126" spans="1:5" ht="12.75">
      <c r="A126" s="35" t="s">
        <v>56</v>
      </c>
      <c r="E126" s="40" t="s">
        <v>2798</v>
      </c>
    </row>
    <row r="127" spans="1:5" ht="25.5">
      <c r="A127" t="s">
        <v>57</v>
      </c>
      <c r="E127" s="39" t="s">
        <v>2671</v>
      </c>
    </row>
    <row r="128" spans="1:16" ht="12.75">
      <c r="A128" t="s">
        <v>48</v>
      </c>
      <c s="34" t="s">
        <v>282</v>
      </c>
      <c s="34" t="s">
        <v>2672</v>
      </c>
      <c s="35" t="s">
        <v>5</v>
      </c>
      <c s="6" t="s">
        <v>2673</v>
      </c>
      <c s="36" t="s">
        <v>2599</v>
      </c>
      <c s="37">
        <v>1</v>
      </c>
      <c s="36">
        <v>0</v>
      </c>
      <c s="36">
        <f>ROUND(G128*H128,6)</f>
      </c>
      <c r="L128" s="38">
        <v>0</v>
      </c>
      <c s="32">
        <f>ROUND(ROUND(L128,2)*ROUND(G128,3),2)</f>
      </c>
      <c s="36" t="s">
        <v>385</v>
      </c>
      <c>
        <f>(M128*21)/100</f>
      </c>
      <c t="s">
        <v>27</v>
      </c>
    </row>
    <row r="129" spans="1:5" ht="12.75">
      <c r="A129" s="35" t="s">
        <v>55</v>
      </c>
      <c r="E129" s="39" t="s">
        <v>5</v>
      </c>
    </row>
    <row r="130" spans="1:5" ht="12.75">
      <c r="A130" s="35" t="s">
        <v>56</v>
      </c>
      <c r="E130" s="40" t="s">
        <v>2600</v>
      </c>
    </row>
    <row r="131" spans="1:5" ht="25.5">
      <c r="A131" t="s">
        <v>57</v>
      </c>
      <c r="E131" s="39" t="s">
        <v>2674</v>
      </c>
    </row>
    <row r="132" spans="1:13" ht="12.75">
      <c r="A132" t="s">
        <v>46</v>
      </c>
      <c r="C132" s="31" t="s">
        <v>2675</v>
      </c>
      <c r="E132" s="33" t="s">
        <v>2676</v>
      </c>
      <c r="J132" s="32">
        <f>0</f>
      </c>
      <c s="32">
        <f>0</f>
      </c>
      <c s="32">
        <f>0+L133+L137+L141+L145+L149+L153+L157+L161</f>
      </c>
      <c s="32">
        <f>0+M133+M137+M141+M145+M149+M153+M157+M161</f>
      </c>
    </row>
    <row r="133" spans="1:16" ht="12.75">
      <c r="A133" t="s">
        <v>48</v>
      </c>
      <c s="34" t="s">
        <v>285</v>
      </c>
      <c s="34" t="s">
        <v>2677</v>
      </c>
      <c s="35" t="s">
        <v>5</v>
      </c>
      <c s="6" t="s">
        <v>2678</v>
      </c>
      <c s="36" t="s">
        <v>218</v>
      </c>
      <c s="37">
        <v>160.5</v>
      </c>
      <c s="36">
        <v>0</v>
      </c>
      <c s="36">
        <f>ROUND(G133*H133,6)</f>
      </c>
      <c r="L133" s="38">
        <v>0</v>
      </c>
      <c s="32">
        <f>ROUND(ROUND(L133,2)*ROUND(G133,3),2)</f>
      </c>
      <c s="36" t="s">
        <v>205</v>
      </c>
      <c>
        <f>(M133*21)/100</f>
      </c>
      <c t="s">
        <v>27</v>
      </c>
    </row>
    <row r="134" spans="1:5" ht="12.75">
      <c r="A134" s="35" t="s">
        <v>55</v>
      </c>
      <c r="E134" s="39" t="s">
        <v>5</v>
      </c>
    </row>
    <row r="135" spans="1:5" ht="12.75">
      <c r="A135" s="35" t="s">
        <v>56</v>
      </c>
      <c r="E135" s="40" t="s">
        <v>2799</v>
      </c>
    </row>
    <row r="136" spans="1:5" ht="25.5">
      <c r="A136" t="s">
        <v>57</v>
      </c>
      <c r="E136" s="39" t="s">
        <v>2679</v>
      </c>
    </row>
    <row r="137" spans="1:16" ht="12.75">
      <c r="A137" t="s">
        <v>48</v>
      </c>
      <c s="34" t="s">
        <v>288</v>
      </c>
      <c s="34" t="s">
        <v>2680</v>
      </c>
      <c s="35" t="s">
        <v>5</v>
      </c>
      <c s="6" t="s">
        <v>2681</v>
      </c>
      <c s="36" t="s">
        <v>218</v>
      </c>
      <c s="37">
        <v>160.5</v>
      </c>
      <c s="36">
        <v>0</v>
      </c>
      <c s="36">
        <f>ROUND(G137*H137,6)</f>
      </c>
      <c r="L137" s="38">
        <v>0</v>
      </c>
      <c s="32">
        <f>ROUND(ROUND(L137,2)*ROUND(G137,3),2)</f>
      </c>
      <c s="36" t="s">
        <v>385</v>
      </c>
      <c>
        <f>(M137*21)/100</f>
      </c>
      <c t="s">
        <v>27</v>
      </c>
    </row>
    <row r="138" spans="1:5" ht="12.75">
      <c r="A138" s="35" t="s">
        <v>55</v>
      </c>
      <c r="E138" s="39" t="s">
        <v>5</v>
      </c>
    </row>
    <row r="139" spans="1:5" ht="12.75">
      <c r="A139" s="35" t="s">
        <v>56</v>
      </c>
      <c r="E139" s="40" t="s">
        <v>2799</v>
      </c>
    </row>
    <row r="140" spans="1:5" ht="25.5">
      <c r="A140" t="s">
        <v>57</v>
      </c>
      <c r="E140" s="39" t="s">
        <v>2682</v>
      </c>
    </row>
    <row r="141" spans="1:16" ht="12.75">
      <c r="A141" t="s">
        <v>48</v>
      </c>
      <c s="34" t="s">
        <v>292</v>
      </c>
      <c s="34" t="s">
        <v>2683</v>
      </c>
      <c s="35" t="s">
        <v>5</v>
      </c>
      <c s="6" t="s">
        <v>2684</v>
      </c>
      <c s="36" t="s">
        <v>218</v>
      </c>
      <c s="37">
        <v>321</v>
      </c>
      <c s="36">
        <v>0</v>
      </c>
      <c s="36">
        <f>ROUND(G141*H141,6)</f>
      </c>
      <c r="L141" s="38">
        <v>0</v>
      </c>
      <c s="32">
        <f>ROUND(ROUND(L141,2)*ROUND(G141,3),2)</f>
      </c>
      <c s="36" t="s">
        <v>385</v>
      </c>
      <c>
        <f>(M141*21)/100</f>
      </c>
      <c t="s">
        <v>27</v>
      </c>
    </row>
    <row r="142" spans="1:5" ht="12.75">
      <c r="A142" s="35" t="s">
        <v>55</v>
      </c>
      <c r="E142" s="39" t="s">
        <v>5</v>
      </c>
    </row>
    <row r="143" spans="1:5" ht="12.75">
      <c r="A143" s="35" t="s">
        <v>56</v>
      </c>
      <c r="E143" s="40" t="s">
        <v>2796</v>
      </c>
    </row>
    <row r="144" spans="1:5" ht="25.5">
      <c r="A144" t="s">
        <v>57</v>
      </c>
      <c r="E144" s="39" t="s">
        <v>2686</v>
      </c>
    </row>
    <row r="145" spans="1:16" ht="12.75">
      <c r="A145" t="s">
        <v>48</v>
      </c>
      <c s="34" t="s">
        <v>295</v>
      </c>
      <c s="34" t="s">
        <v>2687</v>
      </c>
      <c s="35" t="s">
        <v>5</v>
      </c>
      <c s="6" t="s">
        <v>2688</v>
      </c>
      <c s="36" t="s">
        <v>218</v>
      </c>
      <c s="37">
        <v>321</v>
      </c>
      <c s="36">
        <v>0</v>
      </c>
      <c s="36">
        <f>ROUND(G145*H145,6)</f>
      </c>
      <c r="L145" s="38">
        <v>0</v>
      </c>
      <c s="32">
        <f>ROUND(ROUND(L145,2)*ROUND(G145,3),2)</f>
      </c>
      <c s="36" t="s">
        <v>385</v>
      </c>
      <c>
        <f>(M145*21)/100</f>
      </c>
      <c t="s">
        <v>27</v>
      </c>
    </row>
    <row r="146" spans="1:5" ht="12.75">
      <c r="A146" s="35" t="s">
        <v>55</v>
      </c>
      <c r="E146" s="39" t="s">
        <v>5</v>
      </c>
    </row>
    <row r="147" spans="1:5" ht="12.75">
      <c r="A147" s="35" t="s">
        <v>56</v>
      </c>
      <c r="E147" s="40" t="s">
        <v>2796</v>
      </c>
    </row>
    <row r="148" spans="1:5" ht="25.5">
      <c r="A148" t="s">
        <v>57</v>
      </c>
      <c r="E148" s="39" t="s">
        <v>2689</v>
      </c>
    </row>
    <row r="149" spans="1:16" ht="12.75">
      <c r="A149" t="s">
        <v>48</v>
      </c>
      <c s="34" t="s">
        <v>298</v>
      </c>
      <c s="34" t="s">
        <v>2690</v>
      </c>
      <c s="35" t="s">
        <v>5</v>
      </c>
      <c s="6" t="s">
        <v>2691</v>
      </c>
      <c s="36" t="s">
        <v>218</v>
      </c>
      <c s="37">
        <v>321</v>
      </c>
      <c s="36">
        <v>0</v>
      </c>
      <c s="36">
        <f>ROUND(G149*H149,6)</f>
      </c>
      <c r="L149" s="38">
        <v>0</v>
      </c>
      <c s="32">
        <f>ROUND(ROUND(L149,2)*ROUND(G149,3),2)</f>
      </c>
      <c s="36" t="s">
        <v>385</v>
      </c>
      <c>
        <f>(M149*21)/100</f>
      </c>
      <c t="s">
        <v>27</v>
      </c>
    </row>
    <row r="150" spans="1:5" ht="12.75">
      <c r="A150" s="35" t="s">
        <v>55</v>
      </c>
      <c r="E150" s="39" t="s">
        <v>5</v>
      </c>
    </row>
    <row r="151" spans="1:5" ht="12.75">
      <c r="A151" s="35" t="s">
        <v>56</v>
      </c>
      <c r="E151" s="40" t="s">
        <v>2796</v>
      </c>
    </row>
    <row r="152" spans="1:5" ht="25.5">
      <c r="A152" t="s">
        <v>57</v>
      </c>
      <c r="E152" s="39" t="s">
        <v>2692</v>
      </c>
    </row>
    <row r="153" spans="1:16" ht="12.75">
      <c r="A153" t="s">
        <v>48</v>
      </c>
      <c s="34" t="s">
        <v>301</v>
      </c>
      <c s="34" t="s">
        <v>2699</v>
      </c>
      <c s="35" t="s">
        <v>5</v>
      </c>
      <c s="6" t="s">
        <v>2700</v>
      </c>
      <c s="36" t="s">
        <v>218</v>
      </c>
      <c s="37">
        <v>321</v>
      </c>
      <c s="36">
        <v>0</v>
      </c>
      <c s="36">
        <f>ROUND(G153*H153,6)</f>
      </c>
      <c r="L153" s="38">
        <v>0</v>
      </c>
      <c s="32">
        <f>ROUND(ROUND(L153,2)*ROUND(G153,3),2)</f>
      </c>
      <c s="36" t="s">
        <v>385</v>
      </c>
      <c>
        <f>(M153*21)/100</f>
      </c>
      <c t="s">
        <v>27</v>
      </c>
    </row>
    <row r="154" spans="1:5" ht="12.75">
      <c r="A154" s="35" t="s">
        <v>55</v>
      </c>
      <c r="E154" s="39" t="s">
        <v>5</v>
      </c>
    </row>
    <row r="155" spans="1:5" ht="12.75">
      <c r="A155" s="35" t="s">
        <v>56</v>
      </c>
      <c r="E155" s="40" t="s">
        <v>2796</v>
      </c>
    </row>
    <row r="156" spans="1:5" ht="25.5">
      <c r="A156" t="s">
        <v>57</v>
      </c>
      <c r="E156" s="39" t="s">
        <v>2701</v>
      </c>
    </row>
    <row r="157" spans="1:16" ht="12.75">
      <c r="A157" t="s">
        <v>48</v>
      </c>
      <c s="34" t="s">
        <v>304</v>
      </c>
      <c s="34" t="s">
        <v>2702</v>
      </c>
      <c s="35" t="s">
        <v>5</v>
      </c>
      <c s="6" t="s">
        <v>2703</v>
      </c>
      <c s="36" t="s">
        <v>218</v>
      </c>
      <c s="37">
        <v>34.4</v>
      </c>
      <c s="36">
        <v>0</v>
      </c>
      <c s="36">
        <f>ROUND(G157*H157,6)</f>
      </c>
      <c r="L157" s="38">
        <v>0</v>
      </c>
      <c s="32">
        <f>ROUND(ROUND(L157,2)*ROUND(G157,3),2)</f>
      </c>
      <c s="36" t="s">
        <v>385</v>
      </c>
      <c>
        <f>(M157*21)/100</f>
      </c>
      <c t="s">
        <v>27</v>
      </c>
    </row>
    <row r="158" spans="1:5" ht="12.75">
      <c r="A158" s="35" t="s">
        <v>55</v>
      </c>
      <c r="E158" s="39" t="s">
        <v>5</v>
      </c>
    </row>
    <row r="159" spans="1:5" ht="12.75">
      <c r="A159" s="35" t="s">
        <v>56</v>
      </c>
      <c r="E159" s="40" t="s">
        <v>2800</v>
      </c>
    </row>
    <row r="160" spans="1:5" ht="25.5">
      <c r="A160" t="s">
        <v>57</v>
      </c>
      <c r="E160" s="39" t="s">
        <v>2705</v>
      </c>
    </row>
    <row r="161" spans="1:16" ht="12.75">
      <c r="A161" t="s">
        <v>48</v>
      </c>
      <c s="34" t="s">
        <v>307</v>
      </c>
      <c s="34" t="s">
        <v>2706</v>
      </c>
      <c s="35" t="s">
        <v>5</v>
      </c>
      <c s="6" t="s">
        <v>2707</v>
      </c>
      <c s="36" t="s">
        <v>218</v>
      </c>
      <c s="37">
        <v>34.4</v>
      </c>
      <c s="36">
        <v>0</v>
      </c>
      <c s="36">
        <f>ROUND(G161*H161,6)</f>
      </c>
      <c r="L161" s="38">
        <v>0</v>
      </c>
      <c s="32">
        <f>ROUND(ROUND(L161,2)*ROUND(G161,3),2)</f>
      </c>
      <c s="36" t="s">
        <v>385</v>
      </c>
      <c>
        <f>(M161*21)/100</f>
      </c>
      <c t="s">
        <v>27</v>
      </c>
    </row>
    <row r="162" spans="1:5" ht="12.75">
      <c r="A162" s="35" t="s">
        <v>55</v>
      </c>
      <c r="E162" s="39" t="s">
        <v>5</v>
      </c>
    </row>
    <row r="163" spans="1:5" ht="12.75">
      <c r="A163" s="35" t="s">
        <v>56</v>
      </c>
      <c r="E163" s="40" t="s">
        <v>2800</v>
      </c>
    </row>
    <row r="164" spans="1:5" ht="25.5">
      <c r="A164" t="s">
        <v>57</v>
      </c>
      <c r="E164" s="39" t="s">
        <v>2708</v>
      </c>
    </row>
    <row r="165" spans="1:13" ht="12.75">
      <c r="A165" t="s">
        <v>46</v>
      </c>
      <c r="C165" s="31" t="s">
        <v>2354</v>
      </c>
      <c r="E165" s="33" t="s">
        <v>2355</v>
      </c>
      <c r="J165" s="32">
        <f>0</f>
      </c>
      <c s="32">
        <f>0</f>
      </c>
      <c s="32">
        <f>0+L166+L170+L174+L178+L182+L186+L190+L194+L198</f>
      </c>
      <c s="32">
        <f>0+M166+M170+M174+M178+M182+M186+M190+M194+M198</f>
      </c>
    </row>
    <row r="166" spans="1:16" ht="12.75">
      <c r="A166" t="s">
        <v>48</v>
      </c>
      <c s="34" t="s">
        <v>310</v>
      </c>
      <c s="34" t="s">
        <v>2709</v>
      </c>
      <c s="35" t="s">
        <v>5</v>
      </c>
      <c s="6" t="s">
        <v>2710</v>
      </c>
      <c s="36" t="s">
        <v>984</v>
      </c>
      <c s="37">
        <v>120</v>
      </c>
      <c s="36">
        <v>0</v>
      </c>
      <c s="36">
        <f>ROUND(G166*H166,6)</f>
      </c>
      <c r="L166" s="38">
        <v>0</v>
      </c>
      <c s="32">
        <f>ROUND(ROUND(L166,2)*ROUND(G166,3),2)</f>
      </c>
      <c s="36" t="s">
        <v>385</v>
      </c>
      <c>
        <f>(M166*21)/100</f>
      </c>
      <c t="s">
        <v>27</v>
      </c>
    </row>
    <row r="167" spans="1:5" ht="12.75">
      <c r="A167" s="35" t="s">
        <v>55</v>
      </c>
      <c r="E167" s="39" t="s">
        <v>5</v>
      </c>
    </row>
    <row r="168" spans="1:5" ht="12.75">
      <c r="A168" s="35" t="s">
        <v>56</v>
      </c>
      <c r="E168" s="40" t="s">
        <v>2801</v>
      </c>
    </row>
    <row r="169" spans="1:5" ht="12.75">
      <c r="A169" t="s">
        <v>57</v>
      </c>
      <c r="E169" s="39" t="s">
        <v>2712</v>
      </c>
    </row>
    <row r="170" spans="1:16" ht="12.75">
      <c r="A170" t="s">
        <v>48</v>
      </c>
      <c s="34" t="s">
        <v>313</v>
      </c>
      <c s="34" t="s">
        <v>2802</v>
      </c>
      <c s="35" t="s">
        <v>5</v>
      </c>
      <c s="6" t="s">
        <v>2803</v>
      </c>
      <c s="36" t="s">
        <v>984</v>
      </c>
      <c s="37">
        <v>20</v>
      </c>
      <c s="36">
        <v>0</v>
      </c>
      <c s="36">
        <f>ROUND(G170*H170,6)</f>
      </c>
      <c r="L170" s="38">
        <v>0</v>
      </c>
      <c s="32">
        <f>ROUND(ROUND(L170,2)*ROUND(G170,3),2)</f>
      </c>
      <c s="36" t="s">
        <v>385</v>
      </c>
      <c>
        <f>(M170*21)/100</f>
      </c>
      <c t="s">
        <v>27</v>
      </c>
    </row>
    <row r="171" spans="1:5" ht="12.75">
      <c r="A171" s="35" t="s">
        <v>55</v>
      </c>
      <c r="E171" s="39" t="s">
        <v>5</v>
      </c>
    </row>
    <row r="172" spans="1:5" ht="12.75">
      <c r="A172" s="35" t="s">
        <v>56</v>
      </c>
      <c r="E172" s="40" t="s">
        <v>2804</v>
      </c>
    </row>
    <row r="173" spans="1:5" ht="12.75">
      <c r="A173" t="s">
        <v>57</v>
      </c>
      <c r="E173" s="39" t="s">
        <v>2805</v>
      </c>
    </row>
    <row r="174" spans="1:16" ht="12.75">
      <c r="A174" t="s">
        <v>48</v>
      </c>
      <c s="34" t="s">
        <v>316</v>
      </c>
      <c s="34" t="s">
        <v>2713</v>
      </c>
      <c s="35" t="s">
        <v>5</v>
      </c>
      <c s="6" t="s">
        <v>2714</v>
      </c>
      <c s="36" t="s">
        <v>1203</v>
      </c>
      <c s="37">
        <v>128376.5</v>
      </c>
      <c s="36">
        <v>0</v>
      </c>
      <c s="36">
        <f>ROUND(G174*H174,6)</f>
      </c>
      <c r="L174" s="38">
        <v>0</v>
      </c>
      <c s="32">
        <f>ROUND(ROUND(L174,2)*ROUND(G174,3),2)</f>
      </c>
      <c s="36" t="s">
        <v>385</v>
      </c>
      <c>
        <f>(M174*21)/100</f>
      </c>
      <c t="s">
        <v>27</v>
      </c>
    </row>
    <row r="175" spans="1:5" ht="12.75">
      <c r="A175" s="35" t="s">
        <v>55</v>
      </c>
      <c r="E175" s="39" t="s">
        <v>5</v>
      </c>
    </row>
    <row r="176" spans="1:5" ht="12.75">
      <c r="A176" s="35" t="s">
        <v>56</v>
      </c>
      <c r="E176" s="40" t="s">
        <v>2715</v>
      </c>
    </row>
    <row r="177" spans="1:5" ht="12.75">
      <c r="A177" t="s">
        <v>57</v>
      </c>
      <c r="E177" s="39" t="s">
        <v>2716</v>
      </c>
    </row>
    <row r="178" spans="1:16" ht="12.75">
      <c r="A178" t="s">
        <v>48</v>
      </c>
      <c s="34" t="s">
        <v>319</v>
      </c>
      <c s="34" t="s">
        <v>2717</v>
      </c>
      <c s="35" t="s">
        <v>5</v>
      </c>
      <c s="6" t="s">
        <v>2718</v>
      </c>
      <c s="36" t="s">
        <v>1203</v>
      </c>
      <c s="37">
        <v>128376.5</v>
      </c>
      <c s="36">
        <v>0</v>
      </c>
      <c s="36">
        <f>ROUND(G178*H178,6)</f>
      </c>
      <c r="L178" s="38">
        <v>0</v>
      </c>
      <c s="32">
        <f>ROUND(ROUND(L178,2)*ROUND(G178,3),2)</f>
      </c>
      <c s="36" t="s">
        <v>385</v>
      </c>
      <c>
        <f>(M178*21)/100</f>
      </c>
      <c t="s">
        <v>27</v>
      </c>
    </row>
    <row r="179" spans="1:5" ht="12.75">
      <c r="A179" s="35" t="s">
        <v>55</v>
      </c>
      <c r="E179" s="39" t="s">
        <v>5</v>
      </c>
    </row>
    <row r="180" spans="1:5" ht="12.75">
      <c r="A180" s="35" t="s">
        <v>56</v>
      </c>
      <c r="E180" s="40" t="s">
        <v>2715</v>
      </c>
    </row>
    <row r="181" spans="1:5" ht="12.75">
      <c r="A181" t="s">
        <v>57</v>
      </c>
      <c r="E181" s="39" t="s">
        <v>2719</v>
      </c>
    </row>
    <row r="182" spans="1:16" ht="12.75">
      <c r="A182" t="s">
        <v>48</v>
      </c>
      <c s="34" t="s">
        <v>323</v>
      </c>
      <c s="34" t="s">
        <v>2726</v>
      </c>
      <c s="35" t="s">
        <v>5</v>
      </c>
      <c s="6" t="s">
        <v>2727</v>
      </c>
      <c s="36" t="s">
        <v>1203</v>
      </c>
      <c s="37">
        <v>128376.5</v>
      </c>
      <c s="36">
        <v>0</v>
      </c>
      <c s="36">
        <f>ROUND(G182*H182,6)</f>
      </c>
      <c r="L182" s="38">
        <v>0</v>
      </c>
      <c s="32">
        <f>ROUND(ROUND(L182,2)*ROUND(G182,3),2)</f>
      </c>
      <c s="36" t="s">
        <v>385</v>
      </c>
      <c>
        <f>(M182*21)/100</f>
      </c>
      <c t="s">
        <v>27</v>
      </c>
    </row>
    <row r="183" spans="1:5" ht="12.75">
      <c r="A183" s="35" t="s">
        <v>55</v>
      </c>
      <c r="E183" s="39" t="s">
        <v>5</v>
      </c>
    </row>
    <row r="184" spans="1:5" ht="12.75">
      <c r="A184" s="35" t="s">
        <v>56</v>
      </c>
      <c r="E184" s="40" t="s">
        <v>2715</v>
      </c>
    </row>
    <row r="185" spans="1:5" ht="12.75">
      <c r="A185" t="s">
        <v>57</v>
      </c>
      <c r="E185" s="39" t="s">
        <v>2728</v>
      </c>
    </row>
    <row r="186" spans="1:16" ht="12.75">
      <c r="A186" t="s">
        <v>48</v>
      </c>
      <c s="34" t="s">
        <v>326</v>
      </c>
      <c s="34" t="s">
        <v>1865</v>
      </c>
      <c s="35" t="s">
        <v>5</v>
      </c>
      <c s="6" t="s">
        <v>1866</v>
      </c>
      <c s="36" t="s">
        <v>678</v>
      </c>
      <c s="37">
        <v>2351.5</v>
      </c>
      <c s="36">
        <v>0</v>
      </c>
      <c s="36">
        <f>ROUND(G186*H186,6)</f>
      </c>
      <c r="L186" s="38">
        <v>0</v>
      </c>
      <c s="32">
        <f>ROUND(ROUND(L186,2)*ROUND(G186,3),2)</f>
      </c>
      <c s="36" t="s">
        <v>205</v>
      </c>
      <c>
        <f>(M186*21)/100</f>
      </c>
      <c t="s">
        <v>27</v>
      </c>
    </row>
    <row r="187" spans="1:5" ht="12.75">
      <c r="A187" s="35" t="s">
        <v>55</v>
      </c>
      <c r="E187" s="39" t="s">
        <v>5</v>
      </c>
    </row>
    <row r="188" spans="1:5" ht="12.75">
      <c r="A188" s="35" t="s">
        <v>56</v>
      </c>
      <c r="E188" s="40" t="s">
        <v>2715</v>
      </c>
    </row>
    <row r="189" spans="1:5" ht="12.75">
      <c r="A189" t="s">
        <v>57</v>
      </c>
      <c r="E189" s="39" t="s">
        <v>2729</v>
      </c>
    </row>
    <row r="190" spans="1:16" ht="12.75">
      <c r="A190" t="s">
        <v>48</v>
      </c>
      <c s="34" t="s">
        <v>330</v>
      </c>
      <c s="34" t="s">
        <v>2730</v>
      </c>
      <c s="35" t="s">
        <v>5</v>
      </c>
      <c s="6" t="s">
        <v>2731</v>
      </c>
      <c s="36" t="s">
        <v>678</v>
      </c>
      <c s="37">
        <v>2351.5</v>
      </c>
      <c s="36">
        <v>0</v>
      </c>
      <c s="36">
        <f>ROUND(G190*H190,6)</f>
      </c>
      <c r="L190" s="38">
        <v>0</v>
      </c>
      <c s="32">
        <f>ROUND(ROUND(L190,2)*ROUND(G190,3),2)</f>
      </c>
      <c s="36" t="s">
        <v>385</v>
      </c>
      <c>
        <f>(M190*21)/100</f>
      </c>
      <c t="s">
        <v>27</v>
      </c>
    </row>
    <row r="191" spans="1:5" ht="12.75">
      <c r="A191" s="35" t="s">
        <v>55</v>
      </c>
      <c r="E191" s="39" t="s">
        <v>5</v>
      </c>
    </row>
    <row r="192" spans="1:5" ht="12.75">
      <c r="A192" s="35" t="s">
        <v>56</v>
      </c>
      <c r="E192" s="40" t="s">
        <v>2715</v>
      </c>
    </row>
    <row r="193" spans="1:5" ht="12.75">
      <c r="A193" t="s">
        <v>57</v>
      </c>
      <c r="E193" s="39" t="s">
        <v>2732</v>
      </c>
    </row>
    <row r="194" spans="1:16" ht="12.75">
      <c r="A194" t="s">
        <v>48</v>
      </c>
      <c s="34" t="s">
        <v>333</v>
      </c>
      <c s="34" t="s">
        <v>2733</v>
      </c>
      <c s="35" t="s">
        <v>5</v>
      </c>
      <c s="6" t="s">
        <v>2734</v>
      </c>
      <c s="36" t="s">
        <v>678</v>
      </c>
      <c s="37">
        <v>2351.5</v>
      </c>
      <c s="36">
        <v>0</v>
      </c>
      <c s="36">
        <f>ROUND(G194*H194,6)</f>
      </c>
      <c r="L194" s="38">
        <v>0</v>
      </c>
      <c s="32">
        <f>ROUND(ROUND(L194,2)*ROUND(G194,3),2)</f>
      </c>
      <c s="36" t="s">
        <v>385</v>
      </c>
      <c>
        <f>(M194*21)/100</f>
      </c>
      <c t="s">
        <v>27</v>
      </c>
    </row>
    <row r="195" spans="1:5" ht="12.75">
      <c r="A195" s="35" t="s">
        <v>55</v>
      </c>
      <c r="E195" s="39" t="s">
        <v>5</v>
      </c>
    </row>
    <row r="196" spans="1:5" ht="12.75">
      <c r="A196" s="35" t="s">
        <v>56</v>
      </c>
      <c r="E196" s="40" t="s">
        <v>2715</v>
      </c>
    </row>
    <row r="197" spans="1:5" ht="12.75">
      <c r="A197" t="s">
        <v>57</v>
      </c>
      <c r="E197" s="39" t="s">
        <v>2735</v>
      </c>
    </row>
    <row r="198" spans="1:16" ht="12.75">
      <c r="A198" t="s">
        <v>48</v>
      </c>
      <c s="34" t="s">
        <v>336</v>
      </c>
      <c s="34" t="s">
        <v>2736</v>
      </c>
      <c s="35" t="s">
        <v>5</v>
      </c>
      <c s="6" t="s">
        <v>2737</v>
      </c>
      <c s="36" t="s">
        <v>984</v>
      </c>
      <c s="37">
        <v>1</v>
      </c>
      <c s="36">
        <v>0</v>
      </c>
      <c s="36">
        <f>ROUND(G198*H198,6)</f>
      </c>
      <c r="L198" s="38">
        <v>0</v>
      </c>
      <c s="32">
        <f>ROUND(ROUND(L198,2)*ROUND(G198,3),2)</f>
      </c>
      <c s="36" t="s">
        <v>385</v>
      </c>
      <c>
        <f>(M198*21)/100</f>
      </c>
      <c t="s">
        <v>27</v>
      </c>
    </row>
    <row r="199" spans="1:5" ht="12.75">
      <c r="A199" s="35" t="s">
        <v>55</v>
      </c>
      <c r="E199" s="39" t="s">
        <v>5</v>
      </c>
    </row>
    <row r="200" spans="1:5" ht="12.75">
      <c r="A200" s="35" t="s">
        <v>56</v>
      </c>
      <c r="E200" s="40" t="s">
        <v>2738</v>
      </c>
    </row>
    <row r="201" spans="1:5" ht="38.25">
      <c r="A201" t="s">
        <v>57</v>
      </c>
      <c r="E201" s="39" t="s">
        <v>2739</v>
      </c>
    </row>
    <row r="202" spans="1:13" ht="12.75">
      <c r="A202" t="s">
        <v>46</v>
      </c>
      <c r="C202" s="31" t="s">
        <v>2740</v>
      </c>
      <c r="E202" s="33" t="s">
        <v>2741</v>
      </c>
      <c r="J202" s="32">
        <f>0</f>
      </c>
      <c s="32">
        <f>0</f>
      </c>
      <c s="32">
        <f>0+L203+L207+L211+L215+L219+L223</f>
      </c>
      <c s="32">
        <f>0+M203+M207+M211+M215+M219+M223</f>
      </c>
    </row>
    <row r="203" spans="1:16" ht="12.75">
      <c r="A203" t="s">
        <v>48</v>
      </c>
      <c s="34" t="s">
        <v>339</v>
      </c>
      <c s="34" t="s">
        <v>2742</v>
      </c>
      <c s="35" t="s">
        <v>5</v>
      </c>
      <c s="6" t="s">
        <v>2743</v>
      </c>
      <c s="36" t="s">
        <v>2599</v>
      </c>
      <c s="37">
        <v>1</v>
      </c>
      <c s="36">
        <v>0</v>
      </c>
      <c s="36">
        <f>ROUND(G203*H203,6)</f>
      </c>
      <c r="L203" s="38">
        <v>0</v>
      </c>
      <c s="32">
        <f>ROUND(ROUND(L203,2)*ROUND(G203,3),2)</f>
      </c>
      <c s="36" t="s">
        <v>385</v>
      </c>
      <c>
        <f>(M203*21)/100</f>
      </c>
      <c t="s">
        <v>27</v>
      </c>
    </row>
    <row r="204" spans="1:5" ht="12.75">
      <c r="A204" s="35" t="s">
        <v>55</v>
      </c>
      <c r="E204" s="39" t="s">
        <v>5</v>
      </c>
    </row>
    <row r="205" spans="1:5" ht="12.75">
      <c r="A205" s="35" t="s">
        <v>56</v>
      </c>
      <c r="E205" s="40" t="s">
        <v>2744</v>
      </c>
    </row>
    <row r="206" spans="1:5" ht="25.5">
      <c r="A206" t="s">
        <v>57</v>
      </c>
      <c r="E206" s="39" t="s">
        <v>2745</v>
      </c>
    </row>
    <row r="207" spans="1:16" ht="12.75">
      <c r="A207" t="s">
        <v>48</v>
      </c>
      <c s="34" t="s">
        <v>342</v>
      </c>
      <c s="34" t="s">
        <v>2746</v>
      </c>
      <c s="35" t="s">
        <v>5</v>
      </c>
      <c s="6" t="s">
        <v>2747</v>
      </c>
      <c s="36" t="s">
        <v>2599</v>
      </c>
      <c s="37">
        <v>1</v>
      </c>
      <c s="36">
        <v>0</v>
      </c>
      <c s="36">
        <f>ROUND(G207*H207,6)</f>
      </c>
      <c r="L207" s="38">
        <v>0</v>
      </c>
      <c s="32">
        <f>ROUND(ROUND(L207,2)*ROUND(G207,3),2)</f>
      </c>
      <c s="36" t="s">
        <v>385</v>
      </c>
      <c>
        <f>(M207*21)/100</f>
      </c>
      <c t="s">
        <v>27</v>
      </c>
    </row>
    <row r="208" spans="1:5" ht="12.75">
      <c r="A208" s="35" t="s">
        <v>55</v>
      </c>
      <c r="E208" s="39" t="s">
        <v>5</v>
      </c>
    </row>
    <row r="209" spans="1:5" ht="12.75">
      <c r="A209" s="35" t="s">
        <v>56</v>
      </c>
      <c r="E209" s="40" t="s">
        <v>2744</v>
      </c>
    </row>
    <row r="210" spans="1:5" ht="12.75">
      <c r="A210" t="s">
        <v>57</v>
      </c>
      <c r="E210" s="39" t="s">
        <v>2748</v>
      </c>
    </row>
    <row r="211" spans="1:16" ht="12.75">
      <c r="A211" t="s">
        <v>48</v>
      </c>
      <c s="34" t="s">
        <v>346</v>
      </c>
      <c s="34" t="s">
        <v>2749</v>
      </c>
      <c s="35" t="s">
        <v>5</v>
      </c>
      <c s="6" t="s">
        <v>2750</v>
      </c>
      <c s="36" t="s">
        <v>2599</v>
      </c>
      <c s="37">
        <v>1</v>
      </c>
      <c s="36">
        <v>0</v>
      </c>
      <c s="36">
        <f>ROUND(G211*H211,6)</f>
      </c>
      <c r="L211" s="38">
        <v>0</v>
      </c>
      <c s="32">
        <f>ROUND(ROUND(L211,2)*ROUND(G211,3),2)</f>
      </c>
      <c s="36" t="s">
        <v>385</v>
      </c>
      <c>
        <f>(M211*21)/100</f>
      </c>
      <c t="s">
        <v>27</v>
      </c>
    </row>
    <row r="212" spans="1:5" ht="12.75">
      <c r="A212" s="35" t="s">
        <v>55</v>
      </c>
      <c r="E212" s="39" t="s">
        <v>5</v>
      </c>
    </row>
    <row r="213" spans="1:5" ht="12.75">
      <c r="A213" s="35" t="s">
        <v>56</v>
      </c>
      <c r="E213" s="40" t="s">
        <v>2744</v>
      </c>
    </row>
    <row r="214" spans="1:5" ht="25.5">
      <c r="A214" t="s">
        <v>57</v>
      </c>
      <c r="E214" s="39" t="s">
        <v>2751</v>
      </c>
    </row>
    <row r="215" spans="1:16" ht="12.75">
      <c r="A215" t="s">
        <v>48</v>
      </c>
      <c s="34" t="s">
        <v>355</v>
      </c>
      <c s="34" t="s">
        <v>2752</v>
      </c>
      <c s="35" t="s">
        <v>5</v>
      </c>
      <c s="6" t="s">
        <v>2753</v>
      </c>
      <c s="36" t="s">
        <v>218</v>
      </c>
      <c s="37">
        <v>321</v>
      </c>
      <c s="36">
        <v>0</v>
      </c>
      <c s="36">
        <f>ROUND(G215*H215,6)</f>
      </c>
      <c r="L215" s="38">
        <v>0</v>
      </c>
      <c s="32">
        <f>ROUND(ROUND(L215,2)*ROUND(G215,3),2)</f>
      </c>
      <c s="36" t="s">
        <v>385</v>
      </c>
      <c>
        <f>(M215*21)/100</f>
      </c>
      <c t="s">
        <v>27</v>
      </c>
    </row>
    <row r="216" spans="1:5" ht="12.75">
      <c r="A216" s="35" t="s">
        <v>55</v>
      </c>
      <c r="E216" s="39" t="s">
        <v>5</v>
      </c>
    </row>
    <row r="217" spans="1:5" ht="12.75">
      <c r="A217" s="35" t="s">
        <v>56</v>
      </c>
      <c r="E217" s="40" t="s">
        <v>2796</v>
      </c>
    </row>
    <row r="218" spans="1:5" ht="38.25">
      <c r="A218" t="s">
        <v>57</v>
      </c>
      <c r="E218" s="39" t="s">
        <v>2755</v>
      </c>
    </row>
    <row r="219" spans="1:16" ht="12.75">
      <c r="A219" t="s">
        <v>48</v>
      </c>
      <c s="34" t="s">
        <v>356</v>
      </c>
      <c s="34" t="s">
        <v>2756</v>
      </c>
      <c s="35" t="s">
        <v>5</v>
      </c>
      <c s="6" t="s">
        <v>2757</v>
      </c>
      <c s="36" t="s">
        <v>218</v>
      </c>
      <c s="37">
        <v>321</v>
      </c>
      <c s="36">
        <v>0</v>
      </c>
      <c s="36">
        <f>ROUND(G219*H219,6)</f>
      </c>
      <c r="L219" s="38">
        <v>0</v>
      </c>
      <c s="32">
        <f>ROUND(ROUND(L219,2)*ROUND(G219,3),2)</f>
      </c>
      <c s="36" t="s">
        <v>385</v>
      </c>
      <c>
        <f>(M219*21)/100</f>
      </c>
      <c t="s">
        <v>27</v>
      </c>
    </row>
    <row r="220" spans="1:5" ht="12.75">
      <c r="A220" s="35" t="s">
        <v>55</v>
      </c>
      <c r="E220" s="39" t="s">
        <v>5</v>
      </c>
    </row>
    <row r="221" spans="1:5" ht="12.75">
      <c r="A221" s="35" t="s">
        <v>56</v>
      </c>
      <c r="E221" s="40" t="s">
        <v>2796</v>
      </c>
    </row>
    <row r="222" spans="1:5" ht="25.5">
      <c r="A222" t="s">
        <v>57</v>
      </c>
      <c r="E222" s="39" t="s">
        <v>2758</v>
      </c>
    </row>
    <row r="223" spans="1:16" ht="12.75">
      <c r="A223" t="s">
        <v>48</v>
      </c>
      <c s="34" t="s">
        <v>445</v>
      </c>
      <c s="34" t="s">
        <v>2759</v>
      </c>
      <c s="35" t="s">
        <v>5</v>
      </c>
      <c s="6" t="s">
        <v>2760</v>
      </c>
      <c s="36" t="s">
        <v>218</v>
      </c>
      <c s="37">
        <v>321</v>
      </c>
      <c s="36">
        <v>0</v>
      </c>
      <c s="36">
        <f>ROUND(G223*H223,6)</f>
      </c>
      <c r="L223" s="38">
        <v>0</v>
      </c>
      <c s="32">
        <f>ROUND(ROUND(L223,2)*ROUND(G223,3),2)</f>
      </c>
      <c s="36" t="s">
        <v>385</v>
      </c>
      <c>
        <f>(M223*21)/100</f>
      </c>
      <c t="s">
        <v>27</v>
      </c>
    </row>
    <row r="224" spans="1:5" ht="12.75">
      <c r="A224" s="35" t="s">
        <v>55</v>
      </c>
      <c r="E224" s="39" t="s">
        <v>5</v>
      </c>
    </row>
    <row r="225" spans="1:5" ht="12.75">
      <c r="A225" s="35" t="s">
        <v>56</v>
      </c>
      <c r="E225" s="40" t="s">
        <v>2796</v>
      </c>
    </row>
    <row r="226" spans="1:5" ht="12.75">
      <c r="A226" t="s">
        <v>57</v>
      </c>
      <c r="E226" s="39" t="s">
        <v>2761</v>
      </c>
    </row>
    <row r="227" spans="1:13" ht="12.75">
      <c r="A227" t="s">
        <v>46</v>
      </c>
      <c r="C227" s="31" t="s">
        <v>47</v>
      </c>
      <c r="E227" s="33" t="s">
        <v>2765</v>
      </c>
      <c r="J227" s="32">
        <f>0</f>
      </c>
      <c s="32">
        <f>0</f>
      </c>
      <c s="32">
        <f>0+L228</f>
      </c>
      <c s="32">
        <f>0+M228</f>
      </c>
    </row>
    <row r="228" spans="1:16" ht="25.5">
      <c r="A228" t="s">
        <v>48</v>
      </c>
      <c s="34" t="s">
        <v>69</v>
      </c>
      <c s="34" t="s">
        <v>50</v>
      </c>
      <c s="35" t="s">
        <v>51</v>
      </c>
      <c s="6" t="s">
        <v>52</v>
      </c>
      <c s="36" t="s">
        <v>53</v>
      </c>
      <c s="37">
        <v>487.458</v>
      </c>
      <c s="36">
        <v>0</v>
      </c>
      <c s="36">
        <f>ROUND(G228*H228,6)</f>
      </c>
      <c r="L228" s="38">
        <v>0</v>
      </c>
      <c s="32">
        <f>ROUND(ROUND(L228,2)*ROUND(G228,3),2)</f>
      </c>
      <c s="36" t="s">
        <v>54</v>
      </c>
      <c>
        <f>(M228*21)/100</f>
      </c>
      <c t="s">
        <v>27</v>
      </c>
    </row>
    <row r="229" spans="1:5" ht="25.5">
      <c r="A229" s="35" t="s">
        <v>55</v>
      </c>
      <c r="E229" s="39" t="s">
        <v>351</v>
      </c>
    </row>
    <row r="230" spans="1:5" ht="12.75">
      <c r="A230" s="35" t="s">
        <v>56</v>
      </c>
      <c r="E230" s="40" t="s">
        <v>2806</v>
      </c>
    </row>
    <row r="231" spans="1:5" ht="102">
      <c r="A231" t="s">
        <v>57</v>
      </c>
      <c r="E231" s="39" t="s">
        <v>58</v>
      </c>
    </row>
    <row r="232" spans="1:13" ht="12.75">
      <c r="A232" t="s">
        <v>46</v>
      </c>
      <c r="C232" s="31" t="s">
        <v>2767</v>
      </c>
      <c r="E232" s="33" t="s">
        <v>2768</v>
      </c>
      <c r="J232" s="32">
        <f>0</f>
      </c>
      <c s="32">
        <f>0</f>
      </c>
      <c s="32">
        <f>0+L233+L237+L241</f>
      </c>
      <c s="32">
        <f>0+M233+M237+M241</f>
      </c>
    </row>
    <row r="233" spans="1:16" ht="12.75">
      <c r="A233" t="s">
        <v>48</v>
      </c>
      <c s="34" t="s">
        <v>448</v>
      </c>
      <c s="34" t="s">
        <v>2769</v>
      </c>
      <c s="35" t="s">
        <v>5</v>
      </c>
      <c s="6" t="s">
        <v>2770</v>
      </c>
      <c s="36" t="s">
        <v>2771</v>
      </c>
      <c s="37">
        <v>640</v>
      </c>
      <c s="36">
        <v>0</v>
      </c>
      <c s="36">
        <f>ROUND(G233*H233,6)</f>
      </c>
      <c r="L233" s="38">
        <v>0</v>
      </c>
      <c s="32">
        <f>ROUND(ROUND(L233,2)*ROUND(G233,3),2)</f>
      </c>
      <c s="36" t="s">
        <v>385</v>
      </c>
      <c>
        <f>(M233*21)/100</f>
      </c>
      <c t="s">
        <v>27</v>
      </c>
    </row>
    <row r="234" spans="1:5" ht="12.75">
      <c r="A234" s="35" t="s">
        <v>55</v>
      </c>
      <c r="E234" s="39" t="s">
        <v>5</v>
      </c>
    </row>
    <row r="235" spans="1:5" ht="12.75">
      <c r="A235" s="35" t="s">
        <v>56</v>
      </c>
      <c r="E235" s="40" t="s">
        <v>2807</v>
      </c>
    </row>
    <row r="236" spans="1:5" ht="25.5">
      <c r="A236" t="s">
        <v>57</v>
      </c>
      <c r="E236" s="39" t="s">
        <v>2773</v>
      </c>
    </row>
    <row r="237" spans="1:16" ht="12.75">
      <c r="A237" t="s">
        <v>48</v>
      </c>
      <c s="34" t="s">
        <v>451</v>
      </c>
      <c s="34" t="s">
        <v>2774</v>
      </c>
      <c s="35" t="s">
        <v>5</v>
      </c>
      <c s="6" t="s">
        <v>2775</v>
      </c>
      <c s="36" t="s">
        <v>2771</v>
      </c>
      <c s="37">
        <v>480</v>
      </c>
      <c s="36">
        <v>0</v>
      </c>
      <c s="36">
        <f>ROUND(G237*H237,6)</f>
      </c>
      <c r="L237" s="38">
        <v>0</v>
      </c>
      <c s="32">
        <f>ROUND(ROUND(L237,2)*ROUND(G237,3),2)</f>
      </c>
      <c s="36" t="s">
        <v>385</v>
      </c>
      <c>
        <f>(M237*21)/100</f>
      </c>
      <c t="s">
        <v>27</v>
      </c>
    </row>
    <row r="238" spans="1:5" ht="12.75">
      <c r="A238" s="35" t="s">
        <v>55</v>
      </c>
      <c r="E238" s="39" t="s">
        <v>5</v>
      </c>
    </row>
    <row r="239" spans="1:5" ht="12.75">
      <c r="A239" s="35" t="s">
        <v>56</v>
      </c>
      <c r="E239" s="40" t="s">
        <v>2808</v>
      </c>
    </row>
    <row r="240" spans="1:5" ht="25.5">
      <c r="A240" t="s">
        <v>57</v>
      </c>
      <c r="E240" s="39" t="s">
        <v>2773</v>
      </c>
    </row>
    <row r="241" spans="1:16" ht="12.75">
      <c r="A241" t="s">
        <v>48</v>
      </c>
      <c s="34" t="s">
        <v>454</v>
      </c>
      <c s="34" t="s">
        <v>2777</v>
      </c>
      <c s="35" t="s">
        <v>5</v>
      </c>
      <c s="6" t="s">
        <v>2778</v>
      </c>
      <c s="36" t="s">
        <v>2779</v>
      </c>
      <c s="37">
        <v>80</v>
      </c>
      <c s="36">
        <v>0</v>
      </c>
      <c s="36">
        <f>ROUND(G241*H241,6)</f>
      </c>
      <c r="L241" s="38">
        <v>0</v>
      </c>
      <c s="32">
        <f>ROUND(ROUND(L241,2)*ROUND(G241,3),2)</f>
      </c>
      <c s="36" t="s">
        <v>385</v>
      </c>
      <c>
        <f>(M241*21)/100</f>
      </c>
      <c t="s">
        <v>27</v>
      </c>
    </row>
    <row r="242" spans="1:5" ht="12.75">
      <c r="A242" s="35" t="s">
        <v>55</v>
      </c>
      <c r="E242" s="39" t="s">
        <v>2809</v>
      </c>
    </row>
    <row r="243" spans="1:5" ht="12.75">
      <c r="A243" s="35" t="s">
        <v>56</v>
      </c>
      <c r="E243" s="40" t="s">
        <v>2738</v>
      </c>
    </row>
    <row r="244" spans="1:5" ht="25.5">
      <c r="A244" t="s">
        <v>57</v>
      </c>
      <c r="E244" s="39" t="s">
        <v>2781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3.xml><?xml version="1.0" encoding="utf-8"?>
<worksheet xmlns="http://schemas.openxmlformats.org/spreadsheetml/2006/main" xmlns:r="http://schemas.openxmlformats.org/officeDocument/2006/relationships">
  <dimension ref="A1:T24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2110</v>
      </c>
      <c s="41">
        <f>Rekapitulace!C37</f>
      </c>
      <c s="20" t="s">
        <v>0</v>
      </c>
      <c t="s">
        <v>23</v>
      </c>
      <c t="s">
        <v>27</v>
      </c>
    </row>
    <row r="4" spans="1:16" ht="32" customHeight="1">
      <c r="A4" s="24" t="s">
        <v>20</v>
      </c>
      <c s="25" t="s">
        <v>28</v>
      </c>
      <c s="27" t="s">
        <v>2110</v>
      </c>
      <c r="E4" s="26" t="s">
        <v>2111</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COUNTIFS(L8:L245,"=0",A8:A245,"P")+COUNTIFS(L8:L245,"",A8:A245,"P")+SUM(Q8:Q245)</f>
      </c>
    </row>
    <row r="8" spans="1:13" ht="12.75">
      <c r="A8" t="s">
        <v>44</v>
      </c>
      <c r="C8" s="28" t="s">
        <v>2812</v>
      </c>
      <c r="E8" s="30" t="s">
        <v>2811</v>
      </c>
      <c r="J8" s="29">
        <f>0+J9+J22+J63+J136+J169+J206+J231+J236</f>
      </c>
      <c s="29">
        <f>0+K9+K22+K63+K136+K169+K206+K231+K236</f>
      </c>
      <c s="29">
        <f>0+L9+L22+L63+L136+L169+L206+L231+L236</f>
      </c>
      <c s="29">
        <f>0+M9+M22+M63+M136+M169+M206+M231+M236</f>
      </c>
    </row>
    <row r="9" spans="1:13" ht="12.75">
      <c r="A9" t="s">
        <v>46</v>
      </c>
      <c r="C9" s="31" t="s">
        <v>49</v>
      </c>
      <c r="E9" s="33" t="s">
        <v>195</v>
      </c>
      <c r="J9" s="32">
        <f>0</f>
      </c>
      <c s="32">
        <f>0</f>
      </c>
      <c s="32">
        <f>0+L10+L14+L18</f>
      </c>
      <c s="32">
        <f>0+M10+M14+M18</f>
      </c>
    </row>
    <row r="10" spans="1:16" ht="12.75">
      <c r="A10" t="s">
        <v>48</v>
      </c>
      <c s="34" t="s">
        <v>49</v>
      </c>
      <c s="34" t="s">
        <v>2785</v>
      </c>
      <c s="35" t="s">
        <v>5</v>
      </c>
      <c s="6" t="s">
        <v>2547</v>
      </c>
      <c s="36" t="s">
        <v>204</v>
      </c>
      <c s="37">
        <v>270.81</v>
      </c>
      <c s="36">
        <v>0</v>
      </c>
      <c s="36">
        <f>ROUND(G10*H10,6)</f>
      </c>
      <c r="L10" s="38">
        <v>0</v>
      </c>
      <c s="32">
        <f>ROUND(ROUND(L10,2)*ROUND(G10,3),2)</f>
      </c>
      <c s="36" t="s">
        <v>918</v>
      </c>
      <c>
        <f>(M10*21)/100</f>
      </c>
      <c t="s">
        <v>27</v>
      </c>
    </row>
    <row r="11" spans="1:5" ht="12.75">
      <c r="A11" s="35" t="s">
        <v>55</v>
      </c>
      <c r="E11" s="39" t="s">
        <v>5</v>
      </c>
    </row>
    <row r="12" spans="1:5" ht="12.75">
      <c r="A12" s="35" t="s">
        <v>56</v>
      </c>
      <c r="E12" s="40" t="s">
        <v>2786</v>
      </c>
    </row>
    <row r="13" spans="1:5" ht="12.75">
      <c r="A13" t="s">
        <v>57</v>
      </c>
      <c r="E13" s="39" t="s">
        <v>2547</v>
      </c>
    </row>
    <row r="14" spans="1:16" ht="12.75">
      <c r="A14" t="s">
        <v>48</v>
      </c>
      <c s="34" t="s">
        <v>27</v>
      </c>
      <c s="34" t="s">
        <v>2549</v>
      </c>
      <c s="35" t="s">
        <v>5</v>
      </c>
      <c s="6" t="s">
        <v>2550</v>
      </c>
      <c s="36" t="s">
        <v>204</v>
      </c>
      <c s="37">
        <v>270.81</v>
      </c>
      <c s="36">
        <v>0</v>
      </c>
      <c s="36">
        <f>ROUND(G14*H14,6)</f>
      </c>
      <c r="L14" s="38">
        <v>0</v>
      </c>
      <c s="32">
        <f>ROUND(ROUND(L14,2)*ROUND(G14,3),2)</f>
      </c>
      <c s="36" t="s">
        <v>385</v>
      </c>
      <c>
        <f>(M14*21)/100</f>
      </c>
      <c t="s">
        <v>27</v>
      </c>
    </row>
    <row r="15" spans="1:5" ht="12.75">
      <c r="A15" s="35" t="s">
        <v>55</v>
      </c>
      <c r="E15" s="39" t="s">
        <v>5</v>
      </c>
    </row>
    <row r="16" spans="1:5" ht="12.75">
      <c r="A16" s="35" t="s">
        <v>56</v>
      </c>
      <c r="E16" s="40" t="s">
        <v>2786</v>
      </c>
    </row>
    <row r="17" spans="1:5" ht="12.75">
      <c r="A17" t="s">
        <v>57</v>
      </c>
      <c r="E17" s="39" t="s">
        <v>2550</v>
      </c>
    </row>
    <row r="18" spans="1:16" ht="12.75">
      <c r="A18" t="s">
        <v>48</v>
      </c>
      <c s="34" t="s">
        <v>65</v>
      </c>
      <c s="34" t="s">
        <v>1017</v>
      </c>
      <c s="35" t="s">
        <v>5</v>
      </c>
      <c s="6" t="s">
        <v>1018</v>
      </c>
      <c s="36" t="s">
        <v>678</v>
      </c>
      <c s="37">
        <v>122.4</v>
      </c>
      <c s="36">
        <v>0</v>
      </c>
      <c s="36">
        <f>ROUND(G18*H18,6)</f>
      </c>
      <c r="L18" s="38">
        <v>0</v>
      </c>
      <c s="32">
        <f>ROUND(ROUND(L18,2)*ROUND(G18,3),2)</f>
      </c>
      <c s="36" t="s">
        <v>205</v>
      </c>
      <c>
        <f>(M18*21)/100</f>
      </c>
      <c t="s">
        <v>27</v>
      </c>
    </row>
    <row r="19" spans="1:5" ht="12.75">
      <c r="A19" s="35" t="s">
        <v>55</v>
      </c>
      <c r="E19" s="39" t="s">
        <v>5</v>
      </c>
    </row>
    <row r="20" spans="1:5" ht="12.75">
      <c r="A20" s="35" t="s">
        <v>56</v>
      </c>
      <c r="E20" s="40" t="s">
        <v>2787</v>
      </c>
    </row>
    <row r="21" spans="1:5" ht="12.75">
      <c r="A21" t="s">
        <v>57</v>
      </c>
      <c r="E21" s="39" t="s">
        <v>1018</v>
      </c>
    </row>
    <row r="22" spans="1:13" ht="12.75">
      <c r="A22" t="s">
        <v>46</v>
      </c>
      <c r="C22" s="31" t="s">
        <v>27</v>
      </c>
      <c r="E22" s="33" t="s">
        <v>2133</v>
      </c>
      <c r="J22" s="32">
        <f>0</f>
      </c>
      <c s="32">
        <f>0</f>
      </c>
      <c s="32">
        <f>0+L23+L27+L31+L35+L39+L43+L47+L51+L55+L59</f>
      </c>
      <c s="32">
        <f>0+M23+M27+M31+M35+M39+M43+M47+M51+M55+M59</f>
      </c>
    </row>
    <row r="23" spans="1:16" ht="12.75">
      <c r="A23" t="s">
        <v>48</v>
      </c>
      <c s="34" t="s">
        <v>73</v>
      </c>
      <c s="34" t="s">
        <v>2552</v>
      </c>
      <c s="35" t="s">
        <v>5</v>
      </c>
      <c s="6" t="s">
        <v>2553</v>
      </c>
      <c s="36" t="s">
        <v>678</v>
      </c>
      <c s="37">
        <v>142.069</v>
      </c>
      <c s="36">
        <v>0</v>
      </c>
      <c s="36">
        <f>ROUND(G23*H23,6)</f>
      </c>
      <c r="L23" s="38">
        <v>0</v>
      </c>
      <c s="32">
        <f>ROUND(ROUND(L23,2)*ROUND(G23,3),2)</f>
      </c>
      <c s="36" t="s">
        <v>385</v>
      </c>
      <c>
        <f>(M23*21)/100</f>
      </c>
      <c t="s">
        <v>27</v>
      </c>
    </row>
    <row r="24" spans="1:5" ht="12.75">
      <c r="A24" s="35" t="s">
        <v>55</v>
      </c>
      <c r="E24" s="39" t="s">
        <v>5</v>
      </c>
    </row>
    <row r="25" spans="1:5" ht="12.75">
      <c r="A25" s="35" t="s">
        <v>56</v>
      </c>
      <c r="E25" s="40" t="s">
        <v>2788</v>
      </c>
    </row>
    <row r="26" spans="1:5" ht="12.75">
      <c r="A26" t="s">
        <v>57</v>
      </c>
      <c r="E26" s="39" t="s">
        <v>2555</v>
      </c>
    </row>
    <row r="27" spans="1:16" ht="12.75">
      <c r="A27" t="s">
        <v>48</v>
      </c>
      <c s="34" t="s">
        <v>77</v>
      </c>
      <c s="34" t="s">
        <v>2556</v>
      </c>
      <c s="35" t="s">
        <v>5</v>
      </c>
      <c s="6" t="s">
        <v>2557</v>
      </c>
      <c s="36" t="s">
        <v>204</v>
      </c>
      <c s="37">
        <v>4.7</v>
      </c>
      <c s="36">
        <v>0</v>
      </c>
      <c s="36">
        <f>ROUND(G27*H27,6)</f>
      </c>
      <c r="L27" s="38">
        <v>0</v>
      </c>
      <c s="32">
        <f>ROUND(ROUND(L27,2)*ROUND(G27,3),2)</f>
      </c>
      <c s="36" t="s">
        <v>385</v>
      </c>
      <c>
        <f>(M27*21)/100</f>
      </c>
      <c t="s">
        <v>27</v>
      </c>
    </row>
    <row r="28" spans="1:5" ht="12.75">
      <c r="A28" s="35" t="s">
        <v>55</v>
      </c>
      <c r="E28" s="39" t="s">
        <v>5</v>
      </c>
    </row>
    <row r="29" spans="1:5" ht="12.75">
      <c r="A29" s="35" t="s">
        <v>56</v>
      </c>
      <c r="E29" s="40" t="s">
        <v>2789</v>
      </c>
    </row>
    <row r="30" spans="1:5" ht="12.75">
      <c r="A30" t="s">
        <v>57</v>
      </c>
      <c r="E30" s="39" t="s">
        <v>2557</v>
      </c>
    </row>
    <row r="31" spans="1:16" ht="12.75">
      <c r="A31" t="s">
        <v>48</v>
      </c>
      <c s="34" t="s">
        <v>81</v>
      </c>
      <c s="34" t="s">
        <v>1462</v>
      </c>
      <c s="35" t="s">
        <v>5</v>
      </c>
      <c s="6" t="s">
        <v>1463</v>
      </c>
      <c s="36" t="s">
        <v>204</v>
      </c>
      <c s="37">
        <v>168.504</v>
      </c>
      <c s="36">
        <v>0</v>
      </c>
      <c s="36">
        <f>ROUND(G31*H31,6)</f>
      </c>
      <c r="L31" s="38">
        <v>0</v>
      </c>
      <c s="32">
        <f>ROUND(ROUND(L31,2)*ROUND(G31,3),2)</f>
      </c>
      <c s="36" t="s">
        <v>205</v>
      </c>
      <c>
        <f>(M31*21)/100</f>
      </c>
      <c t="s">
        <v>27</v>
      </c>
    </row>
    <row r="32" spans="1:5" ht="12.75">
      <c r="A32" s="35" t="s">
        <v>55</v>
      </c>
      <c r="E32" s="39" t="s">
        <v>5</v>
      </c>
    </row>
    <row r="33" spans="1:5" ht="12.75">
      <c r="A33" s="35" t="s">
        <v>56</v>
      </c>
      <c r="E33" s="40" t="s">
        <v>2559</v>
      </c>
    </row>
    <row r="34" spans="1:5" ht="12.75">
      <c r="A34" t="s">
        <v>57</v>
      </c>
      <c r="E34" s="39" t="s">
        <v>1463</v>
      </c>
    </row>
    <row r="35" spans="1:16" ht="12.75">
      <c r="A35" t="s">
        <v>48</v>
      </c>
      <c s="34" t="s">
        <v>85</v>
      </c>
      <c s="34" t="s">
        <v>1465</v>
      </c>
      <c s="35" t="s">
        <v>5</v>
      </c>
      <c s="6" t="s">
        <v>2560</v>
      </c>
      <c s="36" t="s">
        <v>204</v>
      </c>
      <c s="37">
        <v>12.036</v>
      </c>
      <c s="36">
        <v>0</v>
      </c>
      <c s="36">
        <f>ROUND(G35*H35,6)</f>
      </c>
      <c r="L35" s="38">
        <v>0</v>
      </c>
      <c s="32">
        <f>ROUND(ROUND(L35,2)*ROUND(G35,3),2)</f>
      </c>
      <c s="36" t="s">
        <v>205</v>
      </c>
      <c>
        <f>(M35*21)/100</f>
      </c>
      <c t="s">
        <v>27</v>
      </c>
    </row>
    <row r="36" spans="1:5" ht="12.75">
      <c r="A36" s="35" t="s">
        <v>55</v>
      </c>
      <c r="E36" s="39" t="s">
        <v>5</v>
      </c>
    </row>
    <row r="37" spans="1:5" ht="12.75">
      <c r="A37" s="35" t="s">
        <v>56</v>
      </c>
      <c r="E37" s="40" t="s">
        <v>2559</v>
      </c>
    </row>
    <row r="38" spans="1:5" ht="12.75">
      <c r="A38" t="s">
        <v>57</v>
      </c>
      <c r="E38" s="39" t="s">
        <v>2560</v>
      </c>
    </row>
    <row r="39" spans="1:16" ht="12.75">
      <c r="A39" t="s">
        <v>48</v>
      </c>
      <c s="34" t="s">
        <v>89</v>
      </c>
      <c s="34" t="s">
        <v>1468</v>
      </c>
      <c s="35" t="s">
        <v>5</v>
      </c>
      <c s="6" t="s">
        <v>1469</v>
      </c>
      <c s="36" t="s">
        <v>53</v>
      </c>
      <c s="37">
        <v>15.194</v>
      </c>
      <c s="36">
        <v>0</v>
      </c>
      <c s="36">
        <f>ROUND(G39*H39,6)</f>
      </c>
      <c r="L39" s="38">
        <v>0</v>
      </c>
      <c s="32">
        <f>ROUND(ROUND(L39,2)*ROUND(G39,3),2)</f>
      </c>
      <c s="36" t="s">
        <v>205</v>
      </c>
      <c>
        <f>(M39*21)/100</f>
      </c>
      <c t="s">
        <v>27</v>
      </c>
    </row>
    <row r="40" spans="1:5" ht="12.75">
      <c r="A40" s="35" t="s">
        <v>55</v>
      </c>
      <c r="E40" s="39" t="s">
        <v>5</v>
      </c>
    </row>
    <row r="41" spans="1:5" ht="12.75">
      <c r="A41" s="35" t="s">
        <v>56</v>
      </c>
      <c r="E41" s="40" t="s">
        <v>2559</v>
      </c>
    </row>
    <row r="42" spans="1:5" ht="12.75">
      <c r="A42" t="s">
        <v>57</v>
      </c>
      <c r="E42" s="39" t="s">
        <v>1469</v>
      </c>
    </row>
    <row r="43" spans="1:16" ht="12.75">
      <c r="A43" t="s">
        <v>48</v>
      </c>
      <c s="34" t="s">
        <v>93</v>
      </c>
      <c s="34" t="s">
        <v>2564</v>
      </c>
      <c s="35" t="s">
        <v>5</v>
      </c>
      <c s="6" t="s">
        <v>2565</v>
      </c>
      <c s="36" t="s">
        <v>984</v>
      </c>
      <c s="37">
        <v>15</v>
      </c>
      <c s="36">
        <v>0</v>
      </c>
      <c s="36">
        <f>ROUND(G43*H43,6)</f>
      </c>
      <c r="L43" s="38">
        <v>0</v>
      </c>
      <c s="32">
        <f>ROUND(ROUND(L43,2)*ROUND(G43,3),2)</f>
      </c>
      <c s="36" t="s">
        <v>385</v>
      </c>
      <c>
        <f>(M43*21)/100</f>
      </c>
      <c t="s">
        <v>27</v>
      </c>
    </row>
    <row r="44" spans="1:5" ht="12.75">
      <c r="A44" s="35" t="s">
        <v>55</v>
      </c>
      <c r="E44" s="39" t="s">
        <v>5</v>
      </c>
    </row>
    <row r="45" spans="1:5" ht="12.75">
      <c r="A45" s="35" t="s">
        <v>56</v>
      </c>
      <c r="E45" s="40" t="s">
        <v>2566</v>
      </c>
    </row>
    <row r="46" spans="1:5" ht="12.75">
      <c r="A46" t="s">
        <v>57</v>
      </c>
      <c r="E46" s="39" t="s">
        <v>2565</v>
      </c>
    </row>
    <row r="47" spans="1:16" ht="12.75">
      <c r="A47" t="s">
        <v>48</v>
      </c>
      <c s="34" t="s">
        <v>97</v>
      </c>
      <c s="34" t="s">
        <v>2573</v>
      </c>
      <c s="35" t="s">
        <v>5</v>
      </c>
      <c s="6" t="s">
        <v>2574</v>
      </c>
      <c s="36" t="s">
        <v>678</v>
      </c>
      <c s="37">
        <v>261</v>
      </c>
      <c s="36">
        <v>0</v>
      </c>
      <c s="36">
        <f>ROUND(G47*H47,6)</f>
      </c>
      <c r="L47" s="38">
        <v>0</v>
      </c>
      <c s="32">
        <f>ROUND(ROUND(L47,2)*ROUND(G47,3),2)</f>
      </c>
      <c s="36" t="s">
        <v>385</v>
      </c>
      <c>
        <f>(M47*21)/100</f>
      </c>
      <c t="s">
        <v>27</v>
      </c>
    </row>
    <row r="48" spans="1:5" ht="12.75">
      <c r="A48" s="35" t="s">
        <v>55</v>
      </c>
      <c r="E48" s="39" t="s">
        <v>5</v>
      </c>
    </row>
    <row r="49" spans="1:5" ht="12.75">
      <c r="A49" s="35" t="s">
        <v>56</v>
      </c>
      <c r="E49" s="40" t="s">
        <v>2790</v>
      </c>
    </row>
    <row r="50" spans="1:5" ht="12.75">
      <c r="A50" t="s">
        <v>57</v>
      </c>
      <c r="E50" s="39" t="s">
        <v>2574</v>
      </c>
    </row>
    <row r="51" spans="1:16" ht="12.75">
      <c r="A51" t="s">
        <v>48</v>
      </c>
      <c s="34" t="s">
        <v>101</v>
      </c>
      <c s="34" t="s">
        <v>2576</v>
      </c>
      <c s="35" t="s">
        <v>5</v>
      </c>
      <c s="6" t="s">
        <v>2577</v>
      </c>
      <c s="36" t="s">
        <v>678</v>
      </c>
      <c s="37">
        <v>261</v>
      </c>
      <c s="36">
        <v>0</v>
      </c>
      <c s="36">
        <f>ROUND(G51*H51,6)</f>
      </c>
      <c r="L51" s="38">
        <v>0</v>
      </c>
      <c s="32">
        <f>ROUND(ROUND(L51,2)*ROUND(G51,3),2)</f>
      </c>
      <c s="36" t="s">
        <v>385</v>
      </c>
      <c>
        <f>(M51*21)/100</f>
      </c>
      <c t="s">
        <v>27</v>
      </c>
    </row>
    <row r="52" spans="1:5" ht="12.75">
      <c r="A52" s="35" t="s">
        <v>55</v>
      </c>
      <c r="E52" s="39" t="s">
        <v>5</v>
      </c>
    </row>
    <row r="53" spans="1:5" ht="12.75">
      <c r="A53" s="35" t="s">
        <v>56</v>
      </c>
      <c r="E53" s="40" t="s">
        <v>2790</v>
      </c>
    </row>
    <row r="54" spans="1:5" ht="12.75">
      <c r="A54" t="s">
        <v>57</v>
      </c>
      <c r="E54" s="39" t="s">
        <v>2577</v>
      </c>
    </row>
    <row r="55" spans="1:16" ht="25.5">
      <c r="A55" t="s">
        <v>48</v>
      </c>
      <c s="34" t="s">
        <v>105</v>
      </c>
      <c s="34" t="s">
        <v>1148</v>
      </c>
      <c s="35" t="s">
        <v>5</v>
      </c>
      <c s="6" t="s">
        <v>1149</v>
      </c>
      <c s="36" t="s">
        <v>678</v>
      </c>
      <c s="37">
        <v>383.4</v>
      </c>
      <c s="36">
        <v>0</v>
      </c>
      <c s="36">
        <f>ROUND(G55*H55,6)</f>
      </c>
      <c r="L55" s="38">
        <v>0</v>
      </c>
      <c s="32">
        <f>ROUND(ROUND(L55,2)*ROUND(G55,3),2)</f>
      </c>
      <c s="36" t="s">
        <v>205</v>
      </c>
      <c>
        <f>(M55*21)/100</f>
      </c>
      <c t="s">
        <v>27</v>
      </c>
    </row>
    <row r="56" spans="1:5" ht="12.75">
      <c r="A56" s="35" t="s">
        <v>55</v>
      </c>
      <c r="E56" s="39" t="s">
        <v>5</v>
      </c>
    </row>
    <row r="57" spans="1:5" ht="12.75">
      <c r="A57" s="35" t="s">
        <v>56</v>
      </c>
      <c r="E57" s="40" t="s">
        <v>2791</v>
      </c>
    </row>
    <row r="58" spans="1:5" ht="25.5">
      <c r="A58" t="s">
        <v>57</v>
      </c>
      <c r="E58" s="39" t="s">
        <v>1149</v>
      </c>
    </row>
    <row r="59" spans="1:16" ht="12.75">
      <c r="A59" t="s">
        <v>48</v>
      </c>
      <c s="34" t="s">
        <v>109</v>
      </c>
      <c s="34" t="s">
        <v>2579</v>
      </c>
      <c s="35" t="s">
        <v>5</v>
      </c>
      <c s="6" t="s">
        <v>2580</v>
      </c>
      <c s="36" t="s">
        <v>678</v>
      </c>
      <c s="37">
        <v>12.75</v>
      </c>
      <c s="36">
        <v>0</v>
      </c>
      <c s="36">
        <f>ROUND(G59*H59,6)</f>
      </c>
      <c r="L59" s="38">
        <v>0</v>
      </c>
      <c s="32">
        <f>ROUND(ROUND(L59,2)*ROUND(G59,3),2)</f>
      </c>
      <c s="36" t="s">
        <v>385</v>
      </c>
      <c>
        <f>(M59*21)/100</f>
      </c>
      <c t="s">
        <v>27</v>
      </c>
    </row>
    <row r="60" spans="1:5" ht="12.75">
      <c r="A60" s="35" t="s">
        <v>55</v>
      </c>
      <c r="E60" s="39" t="s">
        <v>5</v>
      </c>
    </row>
    <row r="61" spans="1:5" ht="12.75">
      <c r="A61" s="35" t="s">
        <v>56</v>
      </c>
      <c r="E61" s="40" t="s">
        <v>2566</v>
      </c>
    </row>
    <row r="62" spans="1:5" ht="12.75">
      <c r="A62" t="s">
        <v>57</v>
      </c>
      <c r="E62" s="39" t="s">
        <v>2581</v>
      </c>
    </row>
    <row r="63" spans="1:13" ht="12.75">
      <c r="A63" t="s">
        <v>46</v>
      </c>
      <c r="C63" s="31" t="s">
        <v>65</v>
      </c>
      <c r="E63" s="33" t="s">
        <v>2589</v>
      </c>
      <c r="J63" s="32">
        <f>0</f>
      </c>
      <c s="32">
        <f>0</f>
      </c>
      <c s="32">
        <f>0+L64+L68+L72+L76+L80+L84+L88+L92+L96+L100+L104+L108+L112+L116+L120+L124+L128+L132</f>
      </c>
      <c s="32">
        <f>0+M64+M68+M72+M76+M80+M84+M88+M92+M96+M100+M104+M108+M112+M116+M120+M124+M128+M132</f>
      </c>
    </row>
    <row r="64" spans="1:16" ht="12.75">
      <c r="A64" t="s">
        <v>48</v>
      </c>
      <c s="34" t="s">
        <v>113</v>
      </c>
      <c s="34" t="s">
        <v>2590</v>
      </c>
      <c s="35" t="s">
        <v>5</v>
      </c>
      <c s="6" t="s">
        <v>2591</v>
      </c>
      <c s="36" t="s">
        <v>678</v>
      </c>
      <c s="37">
        <v>1200.54</v>
      </c>
      <c s="36">
        <v>0</v>
      </c>
      <c s="36">
        <f>ROUND(G64*H64,6)</f>
      </c>
      <c r="L64" s="38">
        <v>0</v>
      </c>
      <c s="32">
        <f>ROUND(ROUND(L64,2)*ROUND(G64,3),2)</f>
      </c>
      <c s="36" t="s">
        <v>385</v>
      </c>
      <c>
        <f>(M64*21)/100</f>
      </c>
      <c t="s">
        <v>27</v>
      </c>
    </row>
    <row r="65" spans="1:5" ht="12.75">
      <c r="A65" s="35" t="s">
        <v>55</v>
      </c>
      <c r="E65" s="39" t="s">
        <v>5</v>
      </c>
    </row>
    <row r="66" spans="1:5" ht="12.75">
      <c r="A66" s="35" t="s">
        <v>56</v>
      </c>
      <c r="E66" s="40" t="s">
        <v>2792</v>
      </c>
    </row>
    <row r="67" spans="1:5" ht="25.5">
      <c r="A67" t="s">
        <v>57</v>
      </c>
      <c r="E67" s="39" t="s">
        <v>2593</v>
      </c>
    </row>
    <row r="68" spans="1:16" ht="12.75">
      <c r="A68" t="s">
        <v>48</v>
      </c>
      <c s="34" t="s">
        <v>117</v>
      </c>
      <c s="34" t="s">
        <v>2594</v>
      </c>
      <c s="35" t="s">
        <v>5</v>
      </c>
      <c s="6" t="s">
        <v>2595</v>
      </c>
      <c s="36" t="s">
        <v>678</v>
      </c>
      <c s="37">
        <v>1200.54</v>
      </c>
      <c s="36">
        <v>0</v>
      </c>
      <c s="36">
        <f>ROUND(G68*H68,6)</f>
      </c>
      <c r="L68" s="38">
        <v>0</v>
      </c>
      <c s="32">
        <f>ROUND(ROUND(L68,2)*ROUND(G68,3),2)</f>
      </c>
      <c s="36" t="s">
        <v>385</v>
      </c>
      <c>
        <f>(M68*21)/100</f>
      </c>
      <c t="s">
        <v>27</v>
      </c>
    </row>
    <row r="69" spans="1:5" ht="12.75">
      <c r="A69" s="35" t="s">
        <v>55</v>
      </c>
      <c r="E69" s="39" t="s">
        <v>5</v>
      </c>
    </row>
    <row r="70" spans="1:5" ht="12.75">
      <c r="A70" s="35" t="s">
        <v>56</v>
      </c>
      <c r="E70" s="40" t="s">
        <v>2792</v>
      </c>
    </row>
    <row r="71" spans="1:5" ht="25.5">
      <c r="A71" t="s">
        <v>57</v>
      </c>
      <c r="E71" s="39" t="s">
        <v>2596</v>
      </c>
    </row>
    <row r="72" spans="1:16" ht="12.75">
      <c r="A72" t="s">
        <v>48</v>
      </c>
      <c s="34" t="s">
        <v>121</v>
      </c>
      <c s="34" t="s">
        <v>2597</v>
      </c>
      <c s="35" t="s">
        <v>5</v>
      </c>
      <c s="6" t="s">
        <v>2598</v>
      </c>
      <c s="36" t="s">
        <v>2599</v>
      </c>
      <c s="37">
        <v>1</v>
      </c>
      <c s="36">
        <v>0</v>
      </c>
      <c s="36">
        <f>ROUND(G72*H72,6)</f>
      </c>
      <c r="L72" s="38">
        <v>0</v>
      </c>
      <c s="32">
        <f>ROUND(ROUND(L72,2)*ROUND(G72,3),2)</f>
      </c>
      <c s="36" t="s">
        <v>385</v>
      </c>
      <c>
        <f>(M72*21)/100</f>
      </c>
      <c t="s">
        <v>27</v>
      </c>
    </row>
    <row r="73" spans="1:5" ht="12.75">
      <c r="A73" s="35" t="s">
        <v>55</v>
      </c>
      <c r="E73" s="39" t="s">
        <v>5</v>
      </c>
    </row>
    <row r="74" spans="1:5" ht="12.75">
      <c r="A74" s="35" t="s">
        <v>56</v>
      </c>
      <c r="E74" s="40" t="s">
        <v>2600</v>
      </c>
    </row>
    <row r="75" spans="1:5" ht="12.75">
      <c r="A75" t="s">
        <v>57</v>
      </c>
      <c r="E75" s="39" t="s">
        <v>2601</v>
      </c>
    </row>
    <row r="76" spans="1:16" ht="12.75">
      <c r="A76" t="s">
        <v>48</v>
      </c>
      <c s="34" t="s">
        <v>125</v>
      </c>
      <c s="34" t="s">
        <v>2626</v>
      </c>
      <c s="35" t="s">
        <v>5</v>
      </c>
      <c s="6" t="s">
        <v>2627</v>
      </c>
      <c s="36" t="s">
        <v>678</v>
      </c>
      <c s="37">
        <v>584.22</v>
      </c>
      <c s="36">
        <v>0</v>
      </c>
      <c s="36">
        <f>ROUND(G76*H76,6)</f>
      </c>
      <c r="L76" s="38">
        <v>0</v>
      </c>
      <c s="32">
        <f>ROUND(ROUND(L76,2)*ROUND(G76,3),2)</f>
      </c>
      <c s="36" t="s">
        <v>385</v>
      </c>
      <c>
        <f>(M76*21)/100</f>
      </c>
      <c t="s">
        <v>27</v>
      </c>
    </row>
    <row r="77" spans="1:5" ht="12.75">
      <c r="A77" s="35" t="s">
        <v>55</v>
      </c>
      <c r="E77" s="39" t="s">
        <v>5</v>
      </c>
    </row>
    <row r="78" spans="1:5" ht="12.75">
      <c r="A78" s="35" t="s">
        <v>56</v>
      </c>
      <c r="E78" s="40" t="s">
        <v>2793</v>
      </c>
    </row>
    <row r="79" spans="1:5" ht="25.5">
      <c r="A79" t="s">
        <v>57</v>
      </c>
      <c r="E79" s="39" t="s">
        <v>2629</v>
      </c>
    </row>
    <row r="80" spans="1:16" ht="12.75">
      <c r="A80" t="s">
        <v>48</v>
      </c>
      <c s="34" t="s">
        <v>129</v>
      </c>
      <c s="34" t="s">
        <v>2630</v>
      </c>
      <c s="35" t="s">
        <v>5</v>
      </c>
      <c s="6" t="s">
        <v>2631</v>
      </c>
      <c s="36" t="s">
        <v>678</v>
      </c>
      <c s="37">
        <v>584.22</v>
      </c>
      <c s="36">
        <v>0</v>
      </c>
      <c s="36">
        <f>ROUND(G80*H80,6)</f>
      </c>
      <c r="L80" s="38">
        <v>0</v>
      </c>
      <c s="32">
        <f>ROUND(ROUND(L80,2)*ROUND(G80,3),2)</f>
      </c>
      <c s="36" t="s">
        <v>385</v>
      </c>
      <c>
        <f>(M80*21)/100</f>
      </c>
      <c t="s">
        <v>27</v>
      </c>
    </row>
    <row r="81" spans="1:5" ht="12.75">
      <c r="A81" s="35" t="s">
        <v>55</v>
      </c>
      <c r="E81" s="39" t="s">
        <v>5</v>
      </c>
    </row>
    <row r="82" spans="1:5" ht="12.75">
      <c r="A82" s="35" t="s">
        <v>56</v>
      </c>
      <c r="E82" s="40" t="s">
        <v>2793</v>
      </c>
    </row>
    <row r="83" spans="1:5" ht="25.5">
      <c r="A83" t="s">
        <v>57</v>
      </c>
      <c r="E83" s="39" t="s">
        <v>2632</v>
      </c>
    </row>
    <row r="84" spans="1:16" ht="12.75">
      <c r="A84" t="s">
        <v>48</v>
      </c>
      <c s="34" t="s">
        <v>133</v>
      </c>
      <c s="34" t="s">
        <v>2633</v>
      </c>
      <c s="35" t="s">
        <v>5</v>
      </c>
      <c s="6" t="s">
        <v>2634</v>
      </c>
      <c s="36" t="s">
        <v>678</v>
      </c>
      <c s="37">
        <v>567.42</v>
      </c>
      <c s="36">
        <v>0</v>
      </c>
      <c s="36">
        <f>ROUND(G84*H84,6)</f>
      </c>
      <c r="L84" s="38">
        <v>0</v>
      </c>
      <c s="32">
        <f>ROUND(ROUND(L84,2)*ROUND(G84,3),2)</f>
      </c>
      <c s="36" t="s">
        <v>385</v>
      </c>
      <c>
        <f>(M84*21)/100</f>
      </c>
      <c t="s">
        <v>27</v>
      </c>
    </row>
    <row r="85" spans="1:5" ht="12.75">
      <c r="A85" s="35" t="s">
        <v>55</v>
      </c>
      <c r="E85" s="39" t="s">
        <v>5</v>
      </c>
    </row>
    <row r="86" spans="1:5" ht="12.75">
      <c r="A86" s="35" t="s">
        <v>56</v>
      </c>
      <c r="E86" s="40" t="s">
        <v>2813</v>
      </c>
    </row>
    <row r="87" spans="1:5" ht="38.25">
      <c r="A87" t="s">
        <v>57</v>
      </c>
      <c r="E87" s="39" t="s">
        <v>2636</v>
      </c>
    </row>
    <row r="88" spans="1:16" ht="12.75">
      <c r="A88" t="s">
        <v>48</v>
      </c>
      <c s="34" t="s">
        <v>137</v>
      </c>
      <c s="34" t="s">
        <v>2637</v>
      </c>
      <c s="35" t="s">
        <v>5</v>
      </c>
      <c s="6" t="s">
        <v>2638</v>
      </c>
      <c s="36" t="s">
        <v>678</v>
      </c>
      <c s="37">
        <v>567.42</v>
      </c>
      <c s="36">
        <v>0</v>
      </c>
      <c s="36">
        <f>ROUND(G88*H88,6)</f>
      </c>
      <c r="L88" s="38">
        <v>0</v>
      </c>
      <c s="32">
        <f>ROUND(ROUND(L88,2)*ROUND(G88,3),2)</f>
      </c>
      <c s="36" t="s">
        <v>385</v>
      </c>
      <c>
        <f>(M88*21)/100</f>
      </c>
      <c t="s">
        <v>27</v>
      </c>
    </row>
    <row r="89" spans="1:5" ht="12.75">
      <c r="A89" s="35" t="s">
        <v>55</v>
      </c>
      <c r="E89" s="39" t="s">
        <v>5</v>
      </c>
    </row>
    <row r="90" spans="1:5" ht="12.75">
      <c r="A90" s="35" t="s">
        <v>56</v>
      </c>
      <c r="E90" s="40" t="s">
        <v>2813</v>
      </c>
    </row>
    <row r="91" spans="1:5" ht="38.25">
      <c r="A91" t="s">
        <v>57</v>
      </c>
      <c r="E91" s="39" t="s">
        <v>2639</v>
      </c>
    </row>
    <row r="92" spans="1:16" ht="12.75">
      <c r="A92" t="s">
        <v>48</v>
      </c>
      <c s="34" t="s">
        <v>141</v>
      </c>
      <c s="34" t="s">
        <v>2640</v>
      </c>
      <c s="35" t="s">
        <v>5</v>
      </c>
      <c s="6" t="s">
        <v>2641</v>
      </c>
      <c s="36" t="s">
        <v>678</v>
      </c>
      <c s="37">
        <v>567.42</v>
      </c>
      <c s="36">
        <v>0</v>
      </c>
      <c s="36">
        <f>ROUND(G92*H92,6)</f>
      </c>
      <c r="L92" s="38">
        <v>0</v>
      </c>
      <c s="32">
        <f>ROUND(ROUND(L92,2)*ROUND(G92,3),2)</f>
      </c>
      <c s="36" t="s">
        <v>385</v>
      </c>
      <c>
        <f>(M92*21)/100</f>
      </c>
      <c t="s">
        <v>27</v>
      </c>
    </row>
    <row r="93" spans="1:5" ht="12.75">
      <c r="A93" s="35" t="s">
        <v>55</v>
      </c>
      <c r="E93" s="39" t="s">
        <v>5</v>
      </c>
    </row>
    <row r="94" spans="1:5" ht="12.75">
      <c r="A94" s="35" t="s">
        <v>56</v>
      </c>
      <c r="E94" s="40" t="s">
        <v>2813</v>
      </c>
    </row>
    <row r="95" spans="1:5" ht="38.25">
      <c r="A95" t="s">
        <v>57</v>
      </c>
      <c r="E95" s="39" t="s">
        <v>2642</v>
      </c>
    </row>
    <row r="96" spans="1:16" ht="12.75">
      <c r="A96" t="s">
        <v>48</v>
      </c>
      <c s="34" t="s">
        <v>145</v>
      </c>
      <c s="34" t="s">
        <v>2643</v>
      </c>
      <c s="35" t="s">
        <v>5</v>
      </c>
      <c s="6" t="s">
        <v>2644</v>
      </c>
      <c s="36" t="s">
        <v>678</v>
      </c>
      <c s="37">
        <v>16.8</v>
      </c>
      <c s="36">
        <v>0</v>
      </c>
      <c s="36">
        <f>ROUND(G96*H96,6)</f>
      </c>
      <c r="L96" s="38">
        <v>0</v>
      </c>
      <c s="32">
        <f>ROUND(ROUND(L96,2)*ROUND(G96,3),2)</f>
      </c>
      <c s="36" t="s">
        <v>385</v>
      </c>
      <c>
        <f>(M96*21)/100</f>
      </c>
      <c t="s">
        <v>27</v>
      </c>
    </row>
    <row r="97" spans="1:5" ht="12.75">
      <c r="A97" s="35" t="s">
        <v>55</v>
      </c>
      <c r="E97" s="39" t="s">
        <v>5</v>
      </c>
    </row>
    <row r="98" spans="1:5" ht="12.75">
      <c r="A98" s="35" t="s">
        <v>56</v>
      </c>
      <c r="E98" s="40" t="s">
        <v>2814</v>
      </c>
    </row>
    <row r="99" spans="1:5" ht="38.25">
      <c r="A99" t="s">
        <v>57</v>
      </c>
      <c r="E99" s="39" t="s">
        <v>2646</v>
      </c>
    </row>
    <row r="100" spans="1:16" ht="12.75">
      <c r="A100" t="s">
        <v>48</v>
      </c>
      <c s="34" t="s">
        <v>149</v>
      </c>
      <c s="34" t="s">
        <v>2643</v>
      </c>
      <c s="35" t="s">
        <v>49</v>
      </c>
      <c s="6" t="s">
        <v>2647</v>
      </c>
      <c s="36" t="s">
        <v>678</v>
      </c>
      <c s="37">
        <v>16.8</v>
      </c>
      <c s="36">
        <v>0</v>
      </c>
      <c s="36">
        <f>ROUND(G100*H100,6)</f>
      </c>
      <c r="L100" s="38">
        <v>0</v>
      </c>
      <c s="32">
        <f>ROUND(ROUND(L100,2)*ROUND(G100,3),2)</f>
      </c>
      <c s="36" t="s">
        <v>385</v>
      </c>
      <c>
        <f>(M100*21)/100</f>
      </c>
      <c t="s">
        <v>27</v>
      </c>
    </row>
    <row r="101" spans="1:5" ht="12.75">
      <c r="A101" s="35" t="s">
        <v>55</v>
      </c>
      <c r="E101" s="39" t="s">
        <v>5</v>
      </c>
    </row>
    <row r="102" spans="1:5" ht="12.75">
      <c r="A102" s="35" t="s">
        <v>56</v>
      </c>
      <c r="E102" s="40" t="s">
        <v>2814</v>
      </c>
    </row>
    <row r="103" spans="1:5" ht="38.25">
      <c r="A103" t="s">
        <v>57</v>
      </c>
      <c r="E103" s="39" t="s">
        <v>2648</v>
      </c>
    </row>
    <row r="104" spans="1:16" ht="12.75">
      <c r="A104" t="s">
        <v>48</v>
      </c>
      <c s="34" t="s">
        <v>259</v>
      </c>
      <c s="34" t="s">
        <v>2649</v>
      </c>
      <c s="35" t="s">
        <v>5</v>
      </c>
      <c s="6" t="s">
        <v>2650</v>
      </c>
      <c s="36" t="s">
        <v>678</v>
      </c>
      <c s="37">
        <v>16.8</v>
      </c>
      <c s="36">
        <v>0</v>
      </c>
      <c s="36">
        <f>ROUND(G104*H104,6)</f>
      </c>
      <c r="L104" s="38">
        <v>0</v>
      </c>
      <c s="32">
        <f>ROUND(ROUND(L104,2)*ROUND(G104,3),2)</f>
      </c>
      <c s="36" t="s">
        <v>385</v>
      </c>
      <c>
        <f>(M104*21)/100</f>
      </c>
      <c t="s">
        <v>27</v>
      </c>
    </row>
    <row r="105" spans="1:5" ht="12.75">
      <c r="A105" s="35" t="s">
        <v>55</v>
      </c>
      <c r="E105" s="39" t="s">
        <v>5</v>
      </c>
    </row>
    <row r="106" spans="1:5" ht="12.75">
      <c r="A106" s="35" t="s">
        <v>56</v>
      </c>
      <c r="E106" s="40" t="s">
        <v>2814</v>
      </c>
    </row>
    <row r="107" spans="1:5" ht="38.25">
      <c r="A107" t="s">
        <v>57</v>
      </c>
      <c r="E107" s="39" t="s">
        <v>2651</v>
      </c>
    </row>
    <row r="108" spans="1:16" ht="12.75">
      <c r="A108" t="s">
        <v>48</v>
      </c>
      <c s="34" t="s">
        <v>262</v>
      </c>
      <c s="34" t="s">
        <v>2652</v>
      </c>
      <c s="35" t="s">
        <v>5</v>
      </c>
      <c s="6" t="s">
        <v>2653</v>
      </c>
      <c s="36" t="s">
        <v>218</v>
      </c>
      <c s="37">
        <v>321</v>
      </c>
      <c s="36">
        <v>0</v>
      </c>
      <c s="36">
        <f>ROUND(G108*H108,6)</f>
      </c>
      <c r="L108" s="38">
        <v>0</v>
      </c>
      <c s="32">
        <f>ROUND(ROUND(L108,2)*ROUND(G108,3),2)</f>
      </c>
      <c s="36" t="s">
        <v>385</v>
      </c>
      <c>
        <f>(M108*21)/100</f>
      </c>
      <c t="s">
        <v>27</v>
      </c>
    </row>
    <row r="109" spans="1:5" ht="12.75">
      <c r="A109" s="35" t="s">
        <v>55</v>
      </c>
      <c r="E109" s="39" t="s">
        <v>5</v>
      </c>
    </row>
    <row r="110" spans="1:5" ht="12.75">
      <c r="A110" s="35" t="s">
        <v>56</v>
      </c>
      <c r="E110" s="40" t="s">
        <v>2796</v>
      </c>
    </row>
    <row r="111" spans="1:5" ht="63.75">
      <c r="A111" t="s">
        <v>57</v>
      </c>
      <c r="E111" s="39" t="s">
        <v>2655</v>
      </c>
    </row>
    <row r="112" spans="1:16" ht="12.75">
      <c r="A112" t="s">
        <v>48</v>
      </c>
      <c s="34" t="s">
        <v>266</v>
      </c>
      <c s="34" t="s">
        <v>2656</v>
      </c>
      <c s="35" t="s">
        <v>5</v>
      </c>
      <c s="6" t="s">
        <v>2657</v>
      </c>
      <c s="36" t="s">
        <v>218</v>
      </c>
      <c s="37">
        <v>321</v>
      </c>
      <c s="36">
        <v>0</v>
      </c>
      <c s="36">
        <f>ROUND(G112*H112,6)</f>
      </c>
      <c r="L112" s="38">
        <v>0</v>
      </c>
      <c s="32">
        <f>ROUND(ROUND(L112,2)*ROUND(G112,3),2)</f>
      </c>
      <c s="36" t="s">
        <v>385</v>
      </c>
      <c>
        <f>(M112*21)/100</f>
      </c>
      <c t="s">
        <v>27</v>
      </c>
    </row>
    <row r="113" spans="1:5" ht="12.75">
      <c r="A113" s="35" t="s">
        <v>55</v>
      </c>
      <c r="E113" s="39" t="s">
        <v>5</v>
      </c>
    </row>
    <row r="114" spans="1:5" ht="12.75">
      <c r="A114" s="35" t="s">
        <v>56</v>
      </c>
      <c r="E114" s="40" t="s">
        <v>2796</v>
      </c>
    </row>
    <row r="115" spans="1:5" ht="63.75">
      <c r="A115" t="s">
        <v>57</v>
      </c>
      <c r="E115" s="39" t="s">
        <v>2655</v>
      </c>
    </row>
    <row r="116" spans="1:16" ht="12.75">
      <c r="A116" t="s">
        <v>48</v>
      </c>
      <c s="34" t="s">
        <v>270</v>
      </c>
      <c s="34" t="s">
        <v>2658</v>
      </c>
      <c s="35" t="s">
        <v>5</v>
      </c>
      <c s="6" t="s">
        <v>2659</v>
      </c>
      <c s="36" t="s">
        <v>218</v>
      </c>
      <c s="37">
        <v>160.5</v>
      </c>
      <c s="36">
        <v>0</v>
      </c>
      <c s="36">
        <f>ROUND(G116*H116,6)</f>
      </c>
      <c r="L116" s="38">
        <v>0</v>
      </c>
      <c s="32">
        <f>ROUND(ROUND(L116,2)*ROUND(G116,3),2)</f>
      </c>
      <c s="36" t="s">
        <v>385</v>
      </c>
      <c>
        <f>(M116*21)/100</f>
      </c>
      <c t="s">
        <v>27</v>
      </c>
    </row>
    <row r="117" spans="1:5" ht="12.75">
      <c r="A117" s="35" t="s">
        <v>55</v>
      </c>
      <c r="E117" s="39" t="s">
        <v>5</v>
      </c>
    </row>
    <row r="118" spans="1:5" ht="12.75">
      <c r="A118" s="35" t="s">
        <v>56</v>
      </c>
      <c r="E118" s="40" t="s">
        <v>2797</v>
      </c>
    </row>
    <row r="119" spans="1:5" ht="25.5">
      <c r="A119" t="s">
        <v>57</v>
      </c>
      <c r="E119" s="39" t="s">
        <v>2661</v>
      </c>
    </row>
    <row r="120" spans="1:16" ht="12.75">
      <c r="A120" t="s">
        <v>48</v>
      </c>
      <c s="34" t="s">
        <v>275</v>
      </c>
      <c s="34" t="s">
        <v>2662</v>
      </c>
      <c s="35" t="s">
        <v>5</v>
      </c>
      <c s="6" t="s">
        <v>2663</v>
      </c>
      <c s="36" t="s">
        <v>218</v>
      </c>
      <c s="37">
        <v>160.5</v>
      </c>
      <c s="36">
        <v>0</v>
      </c>
      <c s="36">
        <f>ROUND(G120*H120,6)</f>
      </c>
      <c r="L120" s="38">
        <v>0</v>
      </c>
      <c s="32">
        <f>ROUND(ROUND(L120,2)*ROUND(G120,3),2)</f>
      </c>
      <c s="36" t="s">
        <v>385</v>
      </c>
      <c>
        <f>(M120*21)/100</f>
      </c>
      <c t="s">
        <v>27</v>
      </c>
    </row>
    <row r="121" spans="1:5" ht="12.75">
      <c r="A121" s="35" t="s">
        <v>55</v>
      </c>
      <c r="E121" s="39" t="s">
        <v>5</v>
      </c>
    </row>
    <row r="122" spans="1:5" ht="12.75">
      <c r="A122" s="35" t="s">
        <v>56</v>
      </c>
      <c r="E122" s="40" t="s">
        <v>2797</v>
      </c>
    </row>
    <row r="123" spans="1:5" ht="25.5">
      <c r="A123" t="s">
        <v>57</v>
      </c>
      <c r="E123" s="39" t="s">
        <v>2664</v>
      </c>
    </row>
    <row r="124" spans="1:16" ht="25.5">
      <c r="A124" t="s">
        <v>48</v>
      </c>
      <c s="34" t="s">
        <v>279</v>
      </c>
      <c s="34" t="s">
        <v>2665</v>
      </c>
      <c s="35" t="s">
        <v>5</v>
      </c>
      <c s="6" t="s">
        <v>2666</v>
      </c>
      <c s="36" t="s">
        <v>218</v>
      </c>
      <c s="37">
        <v>642</v>
      </c>
      <c s="36">
        <v>0</v>
      </c>
      <c s="36">
        <f>ROUND(G124*H124,6)</f>
      </c>
      <c r="L124" s="38">
        <v>0</v>
      </c>
      <c s="32">
        <f>ROUND(ROUND(L124,2)*ROUND(G124,3),2)</f>
      </c>
      <c s="36" t="s">
        <v>205</v>
      </c>
      <c>
        <f>(M124*21)/100</f>
      </c>
      <c t="s">
        <v>27</v>
      </c>
    </row>
    <row r="125" spans="1:5" ht="12.75">
      <c r="A125" s="35" t="s">
        <v>55</v>
      </c>
      <c r="E125" s="39" t="s">
        <v>5</v>
      </c>
    </row>
    <row r="126" spans="1:5" ht="12.75">
      <c r="A126" s="35" t="s">
        <v>56</v>
      </c>
      <c r="E126" s="40" t="s">
        <v>2798</v>
      </c>
    </row>
    <row r="127" spans="1:5" ht="25.5">
      <c r="A127" t="s">
        <v>57</v>
      </c>
      <c r="E127" s="39" t="s">
        <v>2668</v>
      </c>
    </row>
    <row r="128" spans="1:16" ht="12.75">
      <c r="A128" t="s">
        <v>48</v>
      </c>
      <c s="34" t="s">
        <v>282</v>
      </c>
      <c s="34" t="s">
        <v>2669</v>
      </c>
      <c s="35" t="s">
        <v>5</v>
      </c>
      <c s="6" t="s">
        <v>2670</v>
      </c>
      <c s="36" t="s">
        <v>218</v>
      </c>
      <c s="37">
        <v>642</v>
      </c>
      <c s="36">
        <v>0</v>
      </c>
      <c s="36">
        <f>ROUND(G128*H128,6)</f>
      </c>
      <c r="L128" s="38">
        <v>0</v>
      </c>
      <c s="32">
        <f>ROUND(ROUND(L128,2)*ROUND(G128,3),2)</f>
      </c>
      <c s="36" t="s">
        <v>385</v>
      </c>
      <c>
        <f>(M128*21)/100</f>
      </c>
      <c t="s">
        <v>27</v>
      </c>
    </row>
    <row r="129" spans="1:5" ht="12.75">
      <c r="A129" s="35" t="s">
        <v>55</v>
      </c>
      <c r="E129" s="39" t="s">
        <v>5</v>
      </c>
    </row>
    <row r="130" spans="1:5" ht="12.75">
      <c r="A130" s="35" t="s">
        <v>56</v>
      </c>
      <c r="E130" s="40" t="s">
        <v>2798</v>
      </c>
    </row>
    <row r="131" spans="1:5" ht="25.5">
      <c r="A131" t="s">
        <v>57</v>
      </c>
      <c r="E131" s="39" t="s">
        <v>2671</v>
      </c>
    </row>
    <row r="132" spans="1:16" ht="12.75">
      <c r="A132" t="s">
        <v>48</v>
      </c>
      <c s="34" t="s">
        <v>285</v>
      </c>
      <c s="34" t="s">
        <v>2672</v>
      </c>
      <c s="35" t="s">
        <v>5</v>
      </c>
      <c s="6" t="s">
        <v>2673</v>
      </c>
      <c s="36" t="s">
        <v>2599</v>
      </c>
      <c s="37">
        <v>1</v>
      </c>
      <c s="36">
        <v>0</v>
      </c>
      <c s="36">
        <f>ROUND(G132*H132,6)</f>
      </c>
      <c r="L132" s="38">
        <v>0</v>
      </c>
      <c s="32">
        <f>ROUND(ROUND(L132,2)*ROUND(G132,3),2)</f>
      </c>
      <c s="36" t="s">
        <v>385</v>
      </c>
      <c>
        <f>(M132*21)/100</f>
      </c>
      <c t="s">
        <v>27</v>
      </c>
    </row>
    <row r="133" spans="1:5" ht="12.75">
      <c r="A133" s="35" t="s">
        <v>55</v>
      </c>
      <c r="E133" s="39" t="s">
        <v>5</v>
      </c>
    </row>
    <row r="134" spans="1:5" ht="12.75">
      <c r="A134" s="35" t="s">
        <v>56</v>
      </c>
      <c r="E134" s="40" t="s">
        <v>2600</v>
      </c>
    </row>
    <row r="135" spans="1:5" ht="25.5">
      <c r="A135" t="s">
        <v>57</v>
      </c>
      <c r="E135" s="39" t="s">
        <v>2674</v>
      </c>
    </row>
    <row r="136" spans="1:13" ht="12.75">
      <c r="A136" t="s">
        <v>46</v>
      </c>
      <c r="C136" s="31" t="s">
        <v>2675</v>
      </c>
      <c r="E136" s="33" t="s">
        <v>2676</v>
      </c>
      <c r="J136" s="32">
        <f>0</f>
      </c>
      <c s="32">
        <f>0</f>
      </c>
      <c s="32">
        <f>0+L137+L141+L145+L149+L153+L157+L161+L165</f>
      </c>
      <c s="32">
        <f>0+M137+M141+M145+M149+M153+M157+M161+M165</f>
      </c>
    </row>
    <row r="137" spans="1:16" ht="12.75">
      <c r="A137" t="s">
        <v>48</v>
      </c>
      <c s="34" t="s">
        <v>288</v>
      </c>
      <c s="34" t="s">
        <v>2677</v>
      </c>
      <c s="35" t="s">
        <v>5</v>
      </c>
      <c s="6" t="s">
        <v>2678</v>
      </c>
      <c s="36" t="s">
        <v>218</v>
      </c>
      <c s="37">
        <v>160.5</v>
      </c>
      <c s="36">
        <v>0</v>
      </c>
      <c s="36">
        <f>ROUND(G137*H137,6)</f>
      </c>
      <c r="L137" s="38">
        <v>0</v>
      </c>
      <c s="32">
        <f>ROUND(ROUND(L137,2)*ROUND(G137,3),2)</f>
      </c>
      <c s="36" t="s">
        <v>205</v>
      </c>
      <c>
        <f>(M137*21)/100</f>
      </c>
      <c t="s">
        <v>27</v>
      </c>
    </row>
    <row r="138" spans="1:5" ht="12.75">
      <c r="A138" s="35" t="s">
        <v>55</v>
      </c>
      <c r="E138" s="39" t="s">
        <v>5</v>
      </c>
    </row>
    <row r="139" spans="1:5" ht="12.75">
      <c r="A139" s="35" t="s">
        <v>56</v>
      </c>
      <c r="E139" s="40" t="s">
        <v>2799</v>
      </c>
    </row>
    <row r="140" spans="1:5" ht="25.5">
      <c r="A140" t="s">
        <v>57</v>
      </c>
      <c r="E140" s="39" t="s">
        <v>2679</v>
      </c>
    </row>
    <row r="141" spans="1:16" ht="12.75">
      <c r="A141" t="s">
        <v>48</v>
      </c>
      <c s="34" t="s">
        <v>292</v>
      </c>
      <c s="34" t="s">
        <v>2680</v>
      </c>
      <c s="35" t="s">
        <v>5</v>
      </c>
      <c s="6" t="s">
        <v>2681</v>
      </c>
      <c s="36" t="s">
        <v>218</v>
      </c>
      <c s="37">
        <v>160.5</v>
      </c>
      <c s="36">
        <v>0</v>
      </c>
      <c s="36">
        <f>ROUND(G141*H141,6)</f>
      </c>
      <c r="L141" s="38">
        <v>0</v>
      </c>
      <c s="32">
        <f>ROUND(ROUND(L141,2)*ROUND(G141,3),2)</f>
      </c>
      <c s="36" t="s">
        <v>385</v>
      </c>
      <c>
        <f>(M141*21)/100</f>
      </c>
      <c t="s">
        <v>27</v>
      </c>
    </row>
    <row r="142" spans="1:5" ht="12.75">
      <c r="A142" s="35" t="s">
        <v>55</v>
      </c>
      <c r="E142" s="39" t="s">
        <v>5</v>
      </c>
    </row>
    <row r="143" spans="1:5" ht="12.75">
      <c r="A143" s="35" t="s">
        <v>56</v>
      </c>
      <c r="E143" s="40" t="s">
        <v>2799</v>
      </c>
    </row>
    <row r="144" spans="1:5" ht="25.5">
      <c r="A144" t="s">
        <v>57</v>
      </c>
      <c r="E144" s="39" t="s">
        <v>2682</v>
      </c>
    </row>
    <row r="145" spans="1:16" ht="12.75">
      <c r="A145" t="s">
        <v>48</v>
      </c>
      <c s="34" t="s">
        <v>295</v>
      </c>
      <c s="34" t="s">
        <v>2683</v>
      </c>
      <c s="35" t="s">
        <v>5</v>
      </c>
      <c s="6" t="s">
        <v>2684</v>
      </c>
      <c s="36" t="s">
        <v>218</v>
      </c>
      <c s="37">
        <v>321</v>
      </c>
      <c s="36">
        <v>0</v>
      </c>
      <c s="36">
        <f>ROUND(G145*H145,6)</f>
      </c>
      <c r="L145" s="38">
        <v>0</v>
      </c>
      <c s="32">
        <f>ROUND(ROUND(L145,2)*ROUND(G145,3),2)</f>
      </c>
      <c s="36" t="s">
        <v>385</v>
      </c>
      <c>
        <f>(M145*21)/100</f>
      </c>
      <c t="s">
        <v>27</v>
      </c>
    </row>
    <row r="146" spans="1:5" ht="12.75">
      <c r="A146" s="35" t="s">
        <v>55</v>
      </c>
      <c r="E146" s="39" t="s">
        <v>5</v>
      </c>
    </row>
    <row r="147" spans="1:5" ht="12.75">
      <c r="A147" s="35" t="s">
        <v>56</v>
      </c>
      <c r="E147" s="40" t="s">
        <v>2796</v>
      </c>
    </row>
    <row r="148" spans="1:5" ht="25.5">
      <c r="A148" t="s">
        <v>57</v>
      </c>
      <c r="E148" s="39" t="s">
        <v>2686</v>
      </c>
    </row>
    <row r="149" spans="1:16" ht="12.75">
      <c r="A149" t="s">
        <v>48</v>
      </c>
      <c s="34" t="s">
        <v>298</v>
      </c>
      <c s="34" t="s">
        <v>2687</v>
      </c>
      <c s="35" t="s">
        <v>5</v>
      </c>
      <c s="6" t="s">
        <v>2688</v>
      </c>
      <c s="36" t="s">
        <v>218</v>
      </c>
      <c s="37">
        <v>321</v>
      </c>
      <c s="36">
        <v>0</v>
      </c>
      <c s="36">
        <f>ROUND(G149*H149,6)</f>
      </c>
      <c r="L149" s="38">
        <v>0</v>
      </c>
      <c s="32">
        <f>ROUND(ROUND(L149,2)*ROUND(G149,3),2)</f>
      </c>
      <c s="36" t="s">
        <v>385</v>
      </c>
      <c>
        <f>(M149*21)/100</f>
      </c>
      <c t="s">
        <v>27</v>
      </c>
    </row>
    <row r="150" spans="1:5" ht="12.75">
      <c r="A150" s="35" t="s">
        <v>55</v>
      </c>
      <c r="E150" s="39" t="s">
        <v>5</v>
      </c>
    </row>
    <row r="151" spans="1:5" ht="12.75">
      <c r="A151" s="35" t="s">
        <v>56</v>
      </c>
      <c r="E151" s="40" t="s">
        <v>2796</v>
      </c>
    </row>
    <row r="152" spans="1:5" ht="25.5">
      <c r="A152" t="s">
        <v>57</v>
      </c>
      <c r="E152" s="39" t="s">
        <v>2689</v>
      </c>
    </row>
    <row r="153" spans="1:16" ht="12.75">
      <c r="A153" t="s">
        <v>48</v>
      </c>
      <c s="34" t="s">
        <v>301</v>
      </c>
      <c s="34" t="s">
        <v>2690</v>
      </c>
      <c s="35" t="s">
        <v>5</v>
      </c>
      <c s="6" t="s">
        <v>2691</v>
      </c>
      <c s="36" t="s">
        <v>218</v>
      </c>
      <c s="37">
        <v>321</v>
      </c>
      <c s="36">
        <v>0</v>
      </c>
      <c s="36">
        <f>ROUND(G153*H153,6)</f>
      </c>
      <c r="L153" s="38">
        <v>0</v>
      </c>
      <c s="32">
        <f>ROUND(ROUND(L153,2)*ROUND(G153,3),2)</f>
      </c>
      <c s="36" t="s">
        <v>385</v>
      </c>
      <c>
        <f>(M153*21)/100</f>
      </c>
      <c t="s">
        <v>27</v>
      </c>
    </row>
    <row r="154" spans="1:5" ht="12.75">
      <c r="A154" s="35" t="s">
        <v>55</v>
      </c>
      <c r="E154" s="39" t="s">
        <v>5</v>
      </c>
    </row>
    <row r="155" spans="1:5" ht="12.75">
      <c r="A155" s="35" t="s">
        <v>56</v>
      </c>
      <c r="E155" s="40" t="s">
        <v>2796</v>
      </c>
    </row>
    <row r="156" spans="1:5" ht="25.5">
      <c r="A156" t="s">
        <v>57</v>
      </c>
      <c r="E156" s="39" t="s">
        <v>2692</v>
      </c>
    </row>
    <row r="157" spans="1:16" ht="12.75">
      <c r="A157" t="s">
        <v>48</v>
      </c>
      <c s="34" t="s">
        <v>304</v>
      </c>
      <c s="34" t="s">
        <v>2699</v>
      </c>
      <c s="35" t="s">
        <v>5</v>
      </c>
      <c s="6" t="s">
        <v>2700</v>
      </c>
      <c s="36" t="s">
        <v>218</v>
      </c>
      <c s="37">
        <v>321</v>
      </c>
      <c s="36">
        <v>0</v>
      </c>
      <c s="36">
        <f>ROUND(G157*H157,6)</f>
      </c>
      <c r="L157" s="38">
        <v>0</v>
      </c>
      <c s="32">
        <f>ROUND(ROUND(L157,2)*ROUND(G157,3),2)</f>
      </c>
      <c s="36" t="s">
        <v>385</v>
      </c>
      <c>
        <f>(M157*21)/100</f>
      </c>
      <c t="s">
        <v>27</v>
      </c>
    </row>
    <row r="158" spans="1:5" ht="12.75">
      <c r="A158" s="35" t="s">
        <v>55</v>
      </c>
      <c r="E158" s="39" t="s">
        <v>5</v>
      </c>
    </row>
    <row r="159" spans="1:5" ht="12.75">
      <c r="A159" s="35" t="s">
        <v>56</v>
      </c>
      <c r="E159" s="40" t="s">
        <v>2796</v>
      </c>
    </row>
    <row r="160" spans="1:5" ht="25.5">
      <c r="A160" t="s">
        <v>57</v>
      </c>
      <c r="E160" s="39" t="s">
        <v>2701</v>
      </c>
    </row>
    <row r="161" spans="1:16" ht="12.75">
      <c r="A161" t="s">
        <v>48</v>
      </c>
      <c s="34" t="s">
        <v>307</v>
      </c>
      <c s="34" t="s">
        <v>2702</v>
      </c>
      <c s="35" t="s">
        <v>5</v>
      </c>
      <c s="6" t="s">
        <v>2703</v>
      </c>
      <c s="36" t="s">
        <v>218</v>
      </c>
      <c s="37">
        <v>34.4</v>
      </c>
      <c s="36">
        <v>0</v>
      </c>
      <c s="36">
        <f>ROUND(G161*H161,6)</f>
      </c>
      <c r="L161" s="38">
        <v>0</v>
      </c>
      <c s="32">
        <f>ROUND(ROUND(L161,2)*ROUND(G161,3),2)</f>
      </c>
      <c s="36" t="s">
        <v>385</v>
      </c>
      <c>
        <f>(M161*21)/100</f>
      </c>
      <c t="s">
        <v>27</v>
      </c>
    </row>
    <row r="162" spans="1:5" ht="12.75">
      <c r="A162" s="35" t="s">
        <v>55</v>
      </c>
      <c r="E162" s="39" t="s">
        <v>5</v>
      </c>
    </row>
    <row r="163" spans="1:5" ht="12.75">
      <c r="A163" s="35" t="s">
        <v>56</v>
      </c>
      <c r="E163" s="40" t="s">
        <v>2800</v>
      </c>
    </row>
    <row r="164" spans="1:5" ht="25.5">
      <c r="A164" t="s">
        <v>57</v>
      </c>
      <c r="E164" s="39" t="s">
        <v>2705</v>
      </c>
    </row>
    <row r="165" spans="1:16" ht="12.75">
      <c r="A165" t="s">
        <v>48</v>
      </c>
      <c s="34" t="s">
        <v>310</v>
      </c>
      <c s="34" t="s">
        <v>2706</v>
      </c>
      <c s="35" t="s">
        <v>5</v>
      </c>
      <c s="6" t="s">
        <v>2707</v>
      </c>
      <c s="36" t="s">
        <v>218</v>
      </c>
      <c s="37">
        <v>34.4</v>
      </c>
      <c s="36">
        <v>0</v>
      </c>
      <c s="36">
        <f>ROUND(G165*H165,6)</f>
      </c>
      <c r="L165" s="38">
        <v>0</v>
      </c>
      <c s="32">
        <f>ROUND(ROUND(L165,2)*ROUND(G165,3),2)</f>
      </c>
      <c s="36" t="s">
        <v>385</v>
      </c>
      <c>
        <f>(M165*21)/100</f>
      </c>
      <c t="s">
        <v>27</v>
      </c>
    </row>
    <row r="166" spans="1:5" ht="12.75">
      <c r="A166" s="35" t="s">
        <v>55</v>
      </c>
      <c r="E166" s="39" t="s">
        <v>5</v>
      </c>
    </row>
    <row r="167" spans="1:5" ht="12.75">
      <c r="A167" s="35" t="s">
        <v>56</v>
      </c>
      <c r="E167" s="40" t="s">
        <v>2800</v>
      </c>
    </row>
    <row r="168" spans="1:5" ht="25.5">
      <c r="A168" t="s">
        <v>57</v>
      </c>
      <c r="E168" s="39" t="s">
        <v>2708</v>
      </c>
    </row>
    <row r="169" spans="1:13" ht="12.75">
      <c r="A169" t="s">
        <v>46</v>
      </c>
      <c r="C169" s="31" t="s">
        <v>2354</v>
      </c>
      <c r="E169" s="33" t="s">
        <v>2355</v>
      </c>
      <c r="J169" s="32">
        <f>0</f>
      </c>
      <c s="32">
        <f>0</f>
      </c>
      <c s="32">
        <f>0+L170+L174+L178+L182+L186+L190+L194+L198+L202</f>
      </c>
      <c s="32">
        <f>0+M170+M174+M178+M182+M186+M190+M194+M198+M202</f>
      </c>
    </row>
    <row r="170" spans="1:16" ht="12.75">
      <c r="A170" t="s">
        <v>48</v>
      </c>
      <c s="34" t="s">
        <v>313</v>
      </c>
      <c s="34" t="s">
        <v>2709</v>
      </c>
      <c s="35" t="s">
        <v>5</v>
      </c>
      <c s="6" t="s">
        <v>2710</v>
      </c>
      <c s="36" t="s">
        <v>984</v>
      </c>
      <c s="37">
        <v>120</v>
      </c>
      <c s="36">
        <v>0</v>
      </c>
      <c s="36">
        <f>ROUND(G170*H170,6)</f>
      </c>
      <c r="L170" s="38">
        <v>0</v>
      </c>
      <c s="32">
        <f>ROUND(ROUND(L170,2)*ROUND(G170,3),2)</f>
      </c>
      <c s="36" t="s">
        <v>385</v>
      </c>
      <c>
        <f>(M170*21)/100</f>
      </c>
      <c t="s">
        <v>27</v>
      </c>
    </row>
    <row r="171" spans="1:5" ht="12.75">
      <c r="A171" s="35" t="s">
        <v>55</v>
      </c>
      <c r="E171" s="39" t="s">
        <v>5</v>
      </c>
    </row>
    <row r="172" spans="1:5" ht="12.75">
      <c r="A172" s="35" t="s">
        <v>56</v>
      </c>
      <c r="E172" s="40" t="s">
        <v>2801</v>
      </c>
    </row>
    <row r="173" spans="1:5" ht="12.75">
      <c r="A173" t="s">
        <v>57</v>
      </c>
      <c r="E173" s="39" t="s">
        <v>2712</v>
      </c>
    </row>
    <row r="174" spans="1:16" ht="12.75">
      <c r="A174" t="s">
        <v>48</v>
      </c>
      <c s="34" t="s">
        <v>316</v>
      </c>
      <c s="34" t="s">
        <v>2802</v>
      </c>
      <c s="35" t="s">
        <v>5</v>
      </c>
      <c s="6" t="s">
        <v>2803</v>
      </c>
      <c s="36" t="s">
        <v>984</v>
      </c>
      <c s="37">
        <v>20</v>
      </c>
      <c s="36">
        <v>0</v>
      </c>
      <c s="36">
        <f>ROUND(G174*H174,6)</f>
      </c>
      <c r="L174" s="38">
        <v>0</v>
      </c>
      <c s="32">
        <f>ROUND(ROUND(L174,2)*ROUND(G174,3),2)</f>
      </c>
      <c s="36" t="s">
        <v>385</v>
      </c>
      <c>
        <f>(M174*21)/100</f>
      </c>
      <c t="s">
        <v>27</v>
      </c>
    </row>
    <row r="175" spans="1:5" ht="12.75">
      <c r="A175" s="35" t="s">
        <v>55</v>
      </c>
      <c r="E175" s="39" t="s">
        <v>5</v>
      </c>
    </row>
    <row r="176" spans="1:5" ht="12.75">
      <c r="A176" s="35" t="s">
        <v>56</v>
      </c>
      <c r="E176" s="40" t="s">
        <v>2804</v>
      </c>
    </row>
    <row r="177" spans="1:5" ht="12.75">
      <c r="A177" t="s">
        <v>57</v>
      </c>
      <c r="E177" s="39" t="s">
        <v>2805</v>
      </c>
    </row>
    <row r="178" spans="1:16" ht="12.75">
      <c r="A178" t="s">
        <v>48</v>
      </c>
      <c s="34" t="s">
        <v>319</v>
      </c>
      <c s="34" t="s">
        <v>2713</v>
      </c>
      <c s="35" t="s">
        <v>5</v>
      </c>
      <c s="6" t="s">
        <v>2714</v>
      </c>
      <c s="36" t="s">
        <v>1203</v>
      </c>
      <c s="37">
        <v>128450.2</v>
      </c>
      <c s="36">
        <v>0</v>
      </c>
      <c s="36">
        <f>ROUND(G178*H178,6)</f>
      </c>
      <c r="L178" s="38">
        <v>0</v>
      </c>
      <c s="32">
        <f>ROUND(ROUND(L178,2)*ROUND(G178,3),2)</f>
      </c>
      <c s="36" t="s">
        <v>385</v>
      </c>
      <c>
        <f>(M178*21)/100</f>
      </c>
      <c t="s">
        <v>27</v>
      </c>
    </row>
    <row r="179" spans="1:5" ht="12.75">
      <c r="A179" s="35" t="s">
        <v>55</v>
      </c>
      <c r="E179" s="39" t="s">
        <v>5</v>
      </c>
    </row>
    <row r="180" spans="1:5" ht="12.75">
      <c r="A180" s="35" t="s">
        <v>56</v>
      </c>
      <c r="E180" s="40" t="s">
        <v>2715</v>
      </c>
    </row>
    <row r="181" spans="1:5" ht="12.75">
      <c r="A181" t="s">
        <v>57</v>
      </c>
      <c r="E181" s="39" t="s">
        <v>2716</v>
      </c>
    </row>
    <row r="182" spans="1:16" ht="12.75">
      <c r="A182" t="s">
        <v>48</v>
      </c>
      <c s="34" t="s">
        <v>323</v>
      </c>
      <c s="34" t="s">
        <v>2717</v>
      </c>
      <c s="35" t="s">
        <v>5</v>
      </c>
      <c s="6" t="s">
        <v>2718</v>
      </c>
      <c s="36" t="s">
        <v>1203</v>
      </c>
      <c s="37">
        <v>128450.2</v>
      </c>
      <c s="36">
        <v>0</v>
      </c>
      <c s="36">
        <f>ROUND(G182*H182,6)</f>
      </c>
      <c r="L182" s="38">
        <v>0</v>
      </c>
      <c s="32">
        <f>ROUND(ROUND(L182,2)*ROUND(G182,3),2)</f>
      </c>
      <c s="36" t="s">
        <v>385</v>
      </c>
      <c>
        <f>(M182*21)/100</f>
      </c>
      <c t="s">
        <v>27</v>
      </c>
    </row>
    <row r="183" spans="1:5" ht="12.75">
      <c r="A183" s="35" t="s">
        <v>55</v>
      </c>
      <c r="E183" s="39" t="s">
        <v>5</v>
      </c>
    </row>
    <row r="184" spans="1:5" ht="12.75">
      <c r="A184" s="35" t="s">
        <v>56</v>
      </c>
      <c r="E184" s="40" t="s">
        <v>2715</v>
      </c>
    </row>
    <row r="185" spans="1:5" ht="12.75">
      <c r="A185" t="s">
        <v>57</v>
      </c>
      <c r="E185" s="39" t="s">
        <v>2719</v>
      </c>
    </row>
    <row r="186" spans="1:16" ht="12.75">
      <c r="A186" t="s">
        <v>48</v>
      </c>
      <c s="34" t="s">
        <v>326</v>
      </c>
      <c s="34" t="s">
        <v>2726</v>
      </c>
      <c s="35" t="s">
        <v>5</v>
      </c>
      <c s="6" t="s">
        <v>2727</v>
      </c>
      <c s="36" t="s">
        <v>1203</v>
      </c>
      <c s="37">
        <v>128450.2</v>
      </c>
      <c s="36">
        <v>0</v>
      </c>
      <c s="36">
        <f>ROUND(G186*H186,6)</f>
      </c>
      <c r="L186" s="38">
        <v>0</v>
      </c>
      <c s="32">
        <f>ROUND(ROUND(L186,2)*ROUND(G186,3),2)</f>
      </c>
      <c s="36" t="s">
        <v>385</v>
      </c>
      <c>
        <f>(M186*21)/100</f>
      </c>
      <c t="s">
        <v>27</v>
      </c>
    </row>
    <row r="187" spans="1:5" ht="12.75">
      <c r="A187" s="35" t="s">
        <v>55</v>
      </c>
      <c r="E187" s="39" t="s">
        <v>5</v>
      </c>
    </row>
    <row r="188" spans="1:5" ht="12.75">
      <c r="A188" s="35" t="s">
        <v>56</v>
      </c>
      <c r="E188" s="40" t="s">
        <v>2715</v>
      </c>
    </row>
    <row r="189" spans="1:5" ht="12.75">
      <c r="A189" t="s">
        <v>57</v>
      </c>
      <c r="E189" s="39" t="s">
        <v>2728</v>
      </c>
    </row>
    <row r="190" spans="1:16" ht="12.75">
      <c r="A190" t="s">
        <v>48</v>
      </c>
      <c s="34" t="s">
        <v>330</v>
      </c>
      <c s="34" t="s">
        <v>1865</v>
      </c>
      <c s="35" t="s">
        <v>5</v>
      </c>
      <c s="6" t="s">
        <v>1866</v>
      </c>
      <c s="36" t="s">
        <v>678</v>
      </c>
      <c s="37">
        <v>2354.1</v>
      </c>
      <c s="36">
        <v>0</v>
      </c>
      <c s="36">
        <f>ROUND(G190*H190,6)</f>
      </c>
      <c r="L190" s="38">
        <v>0</v>
      </c>
      <c s="32">
        <f>ROUND(ROUND(L190,2)*ROUND(G190,3),2)</f>
      </c>
      <c s="36" t="s">
        <v>205</v>
      </c>
      <c>
        <f>(M190*21)/100</f>
      </c>
      <c t="s">
        <v>27</v>
      </c>
    </row>
    <row r="191" spans="1:5" ht="12.75">
      <c r="A191" s="35" t="s">
        <v>55</v>
      </c>
      <c r="E191" s="39" t="s">
        <v>5</v>
      </c>
    </row>
    <row r="192" spans="1:5" ht="12.75">
      <c r="A192" s="35" t="s">
        <v>56</v>
      </c>
      <c r="E192" s="40" t="s">
        <v>2715</v>
      </c>
    </row>
    <row r="193" spans="1:5" ht="12.75">
      <c r="A193" t="s">
        <v>57</v>
      </c>
      <c r="E193" s="39" t="s">
        <v>2729</v>
      </c>
    </row>
    <row r="194" spans="1:16" ht="12.75">
      <c r="A194" t="s">
        <v>48</v>
      </c>
      <c s="34" t="s">
        <v>333</v>
      </c>
      <c s="34" t="s">
        <v>2730</v>
      </c>
      <c s="35" t="s">
        <v>5</v>
      </c>
      <c s="6" t="s">
        <v>2731</v>
      </c>
      <c s="36" t="s">
        <v>678</v>
      </c>
      <c s="37">
        <v>2354.1</v>
      </c>
      <c s="36">
        <v>0</v>
      </c>
      <c s="36">
        <f>ROUND(G194*H194,6)</f>
      </c>
      <c r="L194" s="38">
        <v>0</v>
      </c>
      <c s="32">
        <f>ROUND(ROUND(L194,2)*ROUND(G194,3),2)</f>
      </c>
      <c s="36" t="s">
        <v>385</v>
      </c>
      <c>
        <f>(M194*21)/100</f>
      </c>
      <c t="s">
        <v>27</v>
      </c>
    </row>
    <row r="195" spans="1:5" ht="12.75">
      <c r="A195" s="35" t="s">
        <v>55</v>
      </c>
      <c r="E195" s="39" t="s">
        <v>5</v>
      </c>
    </row>
    <row r="196" spans="1:5" ht="12.75">
      <c r="A196" s="35" t="s">
        <v>56</v>
      </c>
      <c r="E196" s="40" t="s">
        <v>2715</v>
      </c>
    </row>
    <row r="197" spans="1:5" ht="12.75">
      <c r="A197" t="s">
        <v>57</v>
      </c>
      <c r="E197" s="39" t="s">
        <v>2732</v>
      </c>
    </row>
    <row r="198" spans="1:16" ht="12.75">
      <c r="A198" t="s">
        <v>48</v>
      </c>
      <c s="34" t="s">
        <v>336</v>
      </c>
      <c s="34" t="s">
        <v>2733</v>
      </c>
      <c s="35" t="s">
        <v>5</v>
      </c>
      <c s="6" t="s">
        <v>2734</v>
      </c>
      <c s="36" t="s">
        <v>678</v>
      </c>
      <c s="37">
        <v>2354.1</v>
      </c>
      <c s="36">
        <v>0</v>
      </c>
      <c s="36">
        <f>ROUND(G198*H198,6)</f>
      </c>
      <c r="L198" s="38">
        <v>0</v>
      </c>
      <c s="32">
        <f>ROUND(ROUND(L198,2)*ROUND(G198,3),2)</f>
      </c>
      <c s="36" t="s">
        <v>385</v>
      </c>
      <c>
        <f>(M198*21)/100</f>
      </c>
      <c t="s">
        <v>27</v>
      </c>
    </row>
    <row r="199" spans="1:5" ht="12.75">
      <c r="A199" s="35" t="s">
        <v>55</v>
      </c>
      <c r="E199" s="39" t="s">
        <v>5</v>
      </c>
    </row>
    <row r="200" spans="1:5" ht="12.75">
      <c r="A200" s="35" t="s">
        <v>56</v>
      </c>
      <c r="E200" s="40" t="s">
        <v>2715</v>
      </c>
    </row>
    <row r="201" spans="1:5" ht="12.75">
      <c r="A201" t="s">
        <v>57</v>
      </c>
      <c r="E201" s="39" t="s">
        <v>2735</v>
      </c>
    </row>
    <row r="202" spans="1:16" ht="12.75">
      <c r="A202" t="s">
        <v>48</v>
      </c>
      <c s="34" t="s">
        <v>339</v>
      </c>
      <c s="34" t="s">
        <v>2736</v>
      </c>
      <c s="35" t="s">
        <v>5</v>
      </c>
      <c s="6" t="s">
        <v>2737</v>
      </c>
      <c s="36" t="s">
        <v>984</v>
      </c>
      <c s="37">
        <v>1</v>
      </c>
      <c s="36">
        <v>0</v>
      </c>
      <c s="36">
        <f>ROUND(G202*H202,6)</f>
      </c>
      <c r="L202" s="38">
        <v>0</v>
      </c>
      <c s="32">
        <f>ROUND(ROUND(L202,2)*ROUND(G202,3),2)</f>
      </c>
      <c s="36" t="s">
        <v>385</v>
      </c>
      <c>
        <f>(M202*21)/100</f>
      </c>
      <c t="s">
        <v>27</v>
      </c>
    </row>
    <row r="203" spans="1:5" ht="12.75">
      <c r="A203" s="35" t="s">
        <v>55</v>
      </c>
      <c r="E203" s="39" t="s">
        <v>5</v>
      </c>
    </row>
    <row r="204" spans="1:5" ht="12.75">
      <c r="A204" s="35" t="s">
        <v>56</v>
      </c>
      <c r="E204" s="40" t="s">
        <v>2738</v>
      </c>
    </row>
    <row r="205" spans="1:5" ht="38.25">
      <c r="A205" t="s">
        <v>57</v>
      </c>
      <c r="E205" s="39" t="s">
        <v>2739</v>
      </c>
    </row>
    <row r="206" spans="1:13" ht="12.75">
      <c r="A206" t="s">
        <v>46</v>
      </c>
      <c r="C206" s="31" t="s">
        <v>2740</v>
      </c>
      <c r="E206" s="33" t="s">
        <v>2741</v>
      </c>
      <c r="J206" s="32">
        <f>0</f>
      </c>
      <c s="32">
        <f>0</f>
      </c>
      <c s="32">
        <f>0+L207+L211+L215+L219+L223+L227</f>
      </c>
      <c s="32">
        <f>0+M207+M211+M215+M219+M223+M227</f>
      </c>
    </row>
    <row r="207" spans="1:16" ht="12.75">
      <c r="A207" t="s">
        <v>48</v>
      </c>
      <c s="34" t="s">
        <v>342</v>
      </c>
      <c s="34" t="s">
        <v>2742</v>
      </c>
      <c s="35" t="s">
        <v>5</v>
      </c>
      <c s="6" t="s">
        <v>2743</v>
      </c>
      <c s="36" t="s">
        <v>2599</v>
      </c>
      <c s="37">
        <v>1</v>
      </c>
      <c s="36">
        <v>0</v>
      </c>
      <c s="36">
        <f>ROUND(G207*H207,6)</f>
      </c>
      <c r="L207" s="38">
        <v>0</v>
      </c>
      <c s="32">
        <f>ROUND(ROUND(L207,2)*ROUND(G207,3),2)</f>
      </c>
      <c s="36" t="s">
        <v>385</v>
      </c>
      <c>
        <f>(M207*21)/100</f>
      </c>
      <c t="s">
        <v>27</v>
      </c>
    </row>
    <row r="208" spans="1:5" ht="12.75">
      <c r="A208" s="35" t="s">
        <v>55</v>
      </c>
      <c r="E208" s="39" t="s">
        <v>5</v>
      </c>
    </row>
    <row r="209" spans="1:5" ht="12.75">
      <c r="A209" s="35" t="s">
        <v>56</v>
      </c>
      <c r="E209" s="40" t="s">
        <v>2744</v>
      </c>
    </row>
    <row r="210" spans="1:5" ht="25.5">
      <c r="A210" t="s">
        <v>57</v>
      </c>
      <c r="E210" s="39" t="s">
        <v>2745</v>
      </c>
    </row>
    <row r="211" spans="1:16" ht="12.75">
      <c r="A211" t="s">
        <v>48</v>
      </c>
      <c s="34" t="s">
        <v>346</v>
      </c>
      <c s="34" t="s">
        <v>2746</v>
      </c>
      <c s="35" t="s">
        <v>5</v>
      </c>
      <c s="6" t="s">
        <v>2747</v>
      </c>
      <c s="36" t="s">
        <v>2599</v>
      </c>
      <c s="37">
        <v>1</v>
      </c>
      <c s="36">
        <v>0</v>
      </c>
      <c s="36">
        <f>ROUND(G211*H211,6)</f>
      </c>
      <c r="L211" s="38">
        <v>0</v>
      </c>
      <c s="32">
        <f>ROUND(ROUND(L211,2)*ROUND(G211,3),2)</f>
      </c>
      <c s="36" t="s">
        <v>385</v>
      </c>
      <c>
        <f>(M211*21)/100</f>
      </c>
      <c t="s">
        <v>27</v>
      </c>
    </row>
    <row r="212" spans="1:5" ht="12.75">
      <c r="A212" s="35" t="s">
        <v>55</v>
      </c>
      <c r="E212" s="39" t="s">
        <v>5</v>
      </c>
    </row>
    <row r="213" spans="1:5" ht="12.75">
      <c r="A213" s="35" t="s">
        <v>56</v>
      </c>
      <c r="E213" s="40" t="s">
        <v>2744</v>
      </c>
    </row>
    <row r="214" spans="1:5" ht="12.75">
      <c r="A214" t="s">
        <v>57</v>
      </c>
      <c r="E214" s="39" t="s">
        <v>2748</v>
      </c>
    </row>
    <row r="215" spans="1:16" ht="12.75">
      <c r="A215" t="s">
        <v>48</v>
      </c>
      <c s="34" t="s">
        <v>350</v>
      </c>
      <c s="34" t="s">
        <v>2749</v>
      </c>
      <c s="35" t="s">
        <v>5</v>
      </c>
      <c s="6" t="s">
        <v>2750</v>
      </c>
      <c s="36" t="s">
        <v>2599</v>
      </c>
      <c s="37">
        <v>1</v>
      </c>
      <c s="36">
        <v>0</v>
      </c>
      <c s="36">
        <f>ROUND(G215*H215,6)</f>
      </c>
      <c r="L215" s="38">
        <v>0</v>
      </c>
      <c s="32">
        <f>ROUND(ROUND(L215,2)*ROUND(G215,3),2)</f>
      </c>
      <c s="36" t="s">
        <v>385</v>
      </c>
      <c>
        <f>(M215*21)/100</f>
      </c>
      <c t="s">
        <v>27</v>
      </c>
    </row>
    <row r="216" spans="1:5" ht="12.75">
      <c r="A216" s="35" t="s">
        <v>55</v>
      </c>
      <c r="E216" s="39" t="s">
        <v>5</v>
      </c>
    </row>
    <row r="217" spans="1:5" ht="12.75">
      <c r="A217" s="35" t="s">
        <v>56</v>
      </c>
      <c r="E217" s="40" t="s">
        <v>2744</v>
      </c>
    </row>
    <row r="218" spans="1:5" ht="25.5">
      <c r="A218" t="s">
        <v>57</v>
      </c>
      <c r="E218" s="39" t="s">
        <v>2751</v>
      </c>
    </row>
    <row r="219" spans="1:16" ht="12.75">
      <c r="A219" t="s">
        <v>48</v>
      </c>
      <c s="34" t="s">
        <v>356</v>
      </c>
      <c s="34" t="s">
        <v>2752</v>
      </c>
      <c s="35" t="s">
        <v>5</v>
      </c>
      <c s="6" t="s">
        <v>2753</v>
      </c>
      <c s="36" t="s">
        <v>218</v>
      </c>
      <c s="37">
        <v>321</v>
      </c>
      <c s="36">
        <v>0</v>
      </c>
      <c s="36">
        <f>ROUND(G219*H219,6)</f>
      </c>
      <c r="L219" s="38">
        <v>0</v>
      </c>
      <c s="32">
        <f>ROUND(ROUND(L219,2)*ROUND(G219,3),2)</f>
      </c>
      <c s="36" t="s">
        <v>385</v>
      </c>
      <c>
        <f>(M219*21)/100</f>
      </c>
      <c t="s">
        <v>27</v>
      </c>
    </row>
    <row r="220" spans="1:5" ht="12.75">
      <c r="A220" s="35" t="s">
        <v>55</v>
      </c>
      <c r="E220" s="39" t="s">
        <v>5</v>
      </c>
    </row>
    <row r="221" spans="1:5" ht="12.75">
      <c r="A221" s="35" t="s">
        <v>56</v>
      </c>
      <c r="E221" s="40" t="s">
        <v>2796</v>
      </c>
    </row>
    <row r="222" spans="1:5" ht="38.25">
      <c r="A222" t="s">
        <v>57</v>
      </c>
      <c r="E222" s="39" t="s">
        <v>2755</v>
      </c>
    </row>
    <row r="223" spans="1:16" ht="12.75">
      <c r="A223" t="s">
        <v>48</v>
      </c>
      <c s="34" t="s">
        <v>445</v>
      </c>
      <c s="34" t="s">
        <v>2756</v>
      </c>
      <c s="35" t="s">
        <v>5</v>
      </c>
      <c s="6" t="s">
        <v>2757</v>
      </c>
      <c s="36" t="s">
        <v>218</v>
      </c>
      <c s="37">
        <v>321</v>
      </c>
      <c s="36">
        <v>0</v>
      </c>
      <c s="36">
        <f>ROUND(G223*H223,6)</f>
      </c>
      <c r="L223" s="38">
        <v>0</v>
      </c>
      <c s="32">
        <f>ROUND(ROUND(L223,2)*ROUND(G223,3),2)</f>
      </c>
      <c s="36" t="s">
        <v>385</v>
      </c>
      <c>
        <f>(M223*21)/100</f>
      </c>
      <c t="s">
        <v>27</v>
      </c>
    </row>
    <row r="224" spans="1:5" ht="12.75">
      <c r="A224" s="35" t="s">
        <v>55</v>
      </c>
      <c r="E224" s="39" t="s">
        <v>5</v>
      </c>
    </row>
    <row r="225" spans="1:5" ht="12.75">
      <c r="A225" s="35" t="s">
        <v>56</v>
      </c>
      <c r="E225" s="40" t="s">
        <v>2796</v>
      </c>
    </row>
    <row r="226" spans="1:5" ht="25.5">
      <c r="A226" t="s">
        <v>57</v>
      </c>
      <c r="E226" s="39" t="s">
        <v>2758</v>
      </c>
    </row>
    <row r="227" spans="1:16" ht="12.75">
      <c r="A227" t="s">
        <v>48</v>
      </c>
      <c s="34" t="s">
        <v>448</v>
      </c>
      <c s="34" t="s">
        <v>2759</v>
      </c>
      <c s="35" t="s">
        <v>5</v>
      </c>
      <c s="6" t="s">
        <v>2760</v>
      </c>
      <c s="36" t="s">
        <v>218</v>
      </c>
      <c s="37">
        <v>321</v>
      </c>
      <c s="36">
        <v>0</v>
      </c>
      <c s="36">
        <f>ROUND(G227*H227,6)</f>
      </c>
      <c r="L227" s="38">
        <v>0</v>
      </c>
      <c s="32">
        <f>ROUND(ROUND(L227,2)*ROUND(G227,3),2)</f>
      </c>
      <c s="36" t="s">
        <v>385</v>
      </c>
      <c>
        <f>(M227*21)/100</f>
      </c>
      <c t="s">
        <v>27</v>
      </c>
    </row>
    <row r="228" spans="1:5" ht="12.75">
      <c r="A228" s="35" t="s">
        <v>55</v>
      </c>
      <c r="E228" s="39" t="s">
        <v>5</v>
      </c>
    </row>
    <row r="229" spans="1:5" ht="12.75">
      <c r="A229" s="35" t="s">
        <v>56</v>
      </c>
      <c r="E229" s="40" t="s">
        <v>2796</v>
      </c>
    </row>
    <row r="230" spans="1:5" ht="12.75">
      <c r="A230" t="s">
        <v>57</v>
      </c>
      <c r="E230" s="39" t="s">
        <v>2761</v>
      </c>
    </row>
    <row r="231" spans="1:13" ht="12.75">
      <c r="A231" t="s">
        <v>46</v>
      </c>
      <c r="C231" s="31" t="s">
        <v>47</v>
      </c>
      <c r="E231" s="33" t="s">
        <v>2765</v>
      </c>
      <c r="J231" s="32">
        <f>0</f>
      </c>
      <c s="32">
        <f>0</f>
      </c>
      <c s="32">
        <f>0+L232</f>
      </c>
      <c s="32">
        <f>0+M232</f>
      </c>
    </row>
    <row r="232" spans="1:16" ht="25.5">
      <c r="A232" t="s">
        <v>48</v>
      </c>
      <c s="34" t="s">
        <v>69</v>
      </c>
      <c s="34" t="s">
        <v>50</v>
      </c>
      <c s="35" t="s">
        <v>51</v>
      </c>
      <c s="6" t="s">
        <v>52</v>
      </c>
      <c s="36" t="s">
        <v>53</v>
      </c>
      <c s="37">
        <v>487.458</v>
      </c>
      <c s="36">
        <v>0</v>
      </c>
      <c s="36">
        <f>ROUND(G232*H232,6)</f>
      </c>
      <c r="L232" s="38">
        <v>0</v>
      </c>
      <c s="32">
        <f>ROUND(ROUND(L232,2)*ROUND(G232,3),2)</f>
      </c>
      <c s="36" t="s">
        <v>54</v>
      </c>
      <c>
        <f>(M232*21)/100</f>
      </c>
      <c t="s">
        <v>27</v>
      </c>
    </row>
    <row r="233" spans="1:5" ht="25.5">
      <c r="A233" s="35" t="s">
        <v>55</v>
      </c>
      <c r="E233" s="39" t="s">
        <v>351</v>
      </c>
    </row>
    <row r="234" spans="1:5" ht="12.75">
      <c r="A234" s="35" t="s">
        <v>56</v>
      </c>
      <c r="E234" s="40" t="s">
        <v>2806</v>
      </c>
    </row>
    <row r="235" spans="1:5" ht="102">
      <c r="A235" t="s">
        <v>57</v>
      </c>
      <c r="E235" s="39" t="s">
        <v>58</v>
      </c>
    </row>
    <row r="236" spans="1:13" ht="12.75">
      <c r="A236" t="s">
        <v>46</v>
      </c>
      <c r="C236" s="31" t="s">
        <v>2767</v>
      </c>
      <c r="E236" s="33" t="s">
        <v>2768</v>
      </c>
      <c r="J236" s="32">
        <f>0</f>
      </c>
      <c s="32">
        <f>0</f>
      </c>
      <c s="32">
        <f>0+L237+L241+L245</f>
      </c>
      <c s="32">
        <f>0+M237+M241+M245</f>
      </c>
    </row>
    <row r="237" spans="1:16" ht="12.75">
      <c r="A237" t="s">
        <v>48</v>
      </c>
      <c s="34" t="s">
        <v>451</v>
      </c>
      <c s="34" t="s">
        <v>2769</v>
      </c>
      <c s="35" t="s">
        <v>5</v>
      </c>
      <c s="6" t="s">
        <v>2770</v>
      </c>
      <c s="36" t="s">
        <v>2771</v>
      </c>
      <c s="37">
        <v>640</v>
      </c>
      <c s="36">
        <v>0</v>
      </c>
      <c s="36">
        <f>ROUND(G237*H237,6)</f>
      </c>
      <c r="L237" s="38">
        <v>0</v>
      </c>
      <c s="32">
        <f>ROUND(ROUND(L237,2)*ROUND(G237,3),2)</f>
      </c>
      <c s="36" t="s">
        <v>385</v>
      </c>
      <c>
        <f>(M237*21)/100</f>
      </c>
      <c t="s">
        <v>27</v>
      </c>
    </row>
    <row r="238" spans="1:5" ht="12.75">
      <c r="A238" s="35" t="s">
        <v>55</v>
      </c>
      <c r="E238" s="39" t="s">
        <v>5</v>
      </c>
    </row>
    <row r="239" spans="1:5" ht="12.75">
      <c r="A239" s="35" t="s">
        <v>56</v>
      </c>
      <c r="E239" s="40" t="s">
        <v>2807</v>
      </c>
    </row>
    <row r="240" spans="1:5" ht="25.5">
      <c r="A240" t="s">
        <v>57</v>
      </c>
      <c r="E240" s="39" t="s">
        <v>2773</v>
      </c>
    </row>
    <row r="241" spans="1:16" ht="12.75">
      <c r="A241" t="s">
        <v>48</v>
      </c>
      <c s="34" t="s">
        <v>454</v>
      </c>
      <c s="34" t="s">
        <v>2774</v>
      </c>
      <c s="35" t="s">
        <v>5</v>
      </c>
      <c s="6" t="s">
        <v>2775</v>
      </c>
      <c s="36" t="s">
        <v>2771</v>
      </c>
      <c s="37">
        <v>480</v>
      </c>
      <c s="36">
        <v>0</v>
      </c>
      <c s="36">
        <f>ROUND(G241*H241,6)</f>
      </c>
      <c r="L241" s="38">
        <v>0</v>
      </c>
      <c s="32">
        <f>ROUND(ROUND(L241,2)*ROUND(G241,3),2)</f>
      </c>
      <c s="36" t="s">
        <v>385</v>
      </c>
      <c>
        <f>(M241*21)/100</f>
      </c>
      <c t="s">
        <v>27</v>
      </c>
    </row>
    <row r="242" spans="1:5" ht="12.75">
      <c r="A242" s="35" t="s">
        <v>55</v>
      </c>
      <c r="E242" s="39" t="s">
        <v>5</v>
      </c>
    </row>
    <row r="243" spans="1:5" ht="12.75">
      <c r="A243" s="35" t="s">
        <v>56</v>
      </c>
      <c r="E243" s="40" t="s">
        <v>2808</v>
      </c>
    </row>
    <row r="244" spans="1:5" ht="25.5">
      <c r="A244" t="s">
        <v>57</v>
      </c>
      <c r="E244" s="39" t="s">
        <v>2773</v>
      </c>
    </row>
    <row r="245" spans="1:16" ht="12.75">
      <c r="A245" t="s">
        <v>48</v>
      </c>
      <c s="34" t="s">
        <v>457</v>
      </c>
      <c s="34" t="s">
        <v>2777</v>
      </c>
      <c s="35" t="s">
        <v>5</v>
      </c>
      <c s="6" t="s">
        <v>2778</v>
      </c>
      <c s="36" t="s">
        <v>2779</v>
      </c>
      <c s="37">
        <v>80</v>
      </c>
      <c s="36">
        <v>0</v>
      </c>
      <c s="36">
        <f>ROUND(G245*H245,6)</f>
      </c>
      <c r="L245" s="38">
        <v>0</v>
      </c>
      <c s="32">
        <f>ROUND(ROUND(L245,2)*ROUND(G245,3),2)</f>
      </c>
      <c s="36" t="s">
        <v>385</v>
      </c>
      <c>
        <f>(M245*21)/100</f>
      </c>
      <c t="s">
        <v>27</v>
      </c>
    </row>
    <row r="246" spans="1:5" ht="12.75">
      <c r="A246" s="35" t="s">
        <v>55</v>
      </c>
      <c r="E246" s="39" t="s">
        <v>2809</v>
      </c>
    </row>
    <row r="247" spans="1:5" ht="12.75">
      <c r="A247" s="35" t="s">
        <v>56</v>
      </c>
      <c r="E247" s="40" t="s">
        <v>2738</v>
      </c>
    </row>
    <row r="248" spans="1:5" ht="25.5">
      <c r="A248" t="s">
        <v>57</v>
      </c>
      <c r="E248" s="39" t="s">
        <v>2781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4.xml><?xml version="1.0" encoding="utf-8"?>
<worksheet xmlns="http://schemas.openxmlformats.org/spreadsheetml/2006/main" xmlns:r="http://schemas.openxmlformats.org/officeDocument/2006/relationships">
  <dimension ref="A1:T24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2110</v>
      </c>
      <c s="41">
        <f>Rekapitulace!C37</f>
      </c>
      <c s="20" t="s">
        <v>0</v>
      </c>
      <c t="s">
        <v>23</v>
      </c>
      <c t="s">
        <v>27</v>
      </c>
    </row>
    <row r="4" spans="1:16" ht="32" customHeight="1">
      <c r="A4" s="24" t="s">
        <v>20</v>
      </c>
      <c s="25" t="s">
        <v>28</v>
      </c>
      <c s="27" t="s">
        <v>2110</v>
      </c>
      <c r="E4" s="26" t="s">
        <v>2111</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COUNTIFS(L8:L241,"=0",A8:A241,"P")+COUNTIFS(L8:L241,"",A8:A241,"P")+SUM(Q8:Q241)</f>
      </c>
    </row>
    <row r="8" spans="1:13" ht="12.75">
      <c r="A8" t="s">
        <v>44</v>
      </c>
      <c r="C8" s="28" t="s">
        <v>2817</v>
      </c>
      <c r="E8" s="30" t="s">
        <v>2816</v>
      </c>
      <c r="J8" s="29">
        <f>0+J9+J22+J59+J132+J165+J202+J227+J232</f>
      </c>
      <c s="29">
        <f>0+K9+K22+K59+K132+K165+K202+K227+K232</f>
      </c>
      <c s="29">
        <f>0+L9+L22+L59+L132+L165+L202+L227+L232</f>
      </c>
      <c s="29">
        <f>0+M9+M22+M59+M132+M165+M202+M227+M232</f>
      </c>
    </row>
    <row r="9" spans="1:13" ht="12.75">
      <c r="A9" t="s">
        <v>46</v>
      </c>
      <c r="C9" s="31" t="s">
        <v>49</v>
      </c>
      <c r="E9" s="33" t="s">
        <v>195</v>
      </c>
      <c r="J9" s="32">
        <f>0</f>
      </c>
      <c s="32">
        <f>0</f>
      </c>
      <c s="32">
        <f>0+L10+L14+L18</f>
      </c>
      <c s="32">
        <f>0+M10+M14+M18</f>
      </c>
    </row>
    <row r="10" spans="1:16" ht="12.75">
      <c r="A10" t="s">
        <v>48</v>
      </c>
      <c s="34" t="s">
        <v>49</v>
      </c>
      <c s="34" t="s">
        <v>2785</v>
      </c>
      <c s="35" t="s">
        <v>5</v>
      </c>
      <c s="6" t="s">
        <v>2547</v>
      </c>
      <c s="36" t="s">
        <v>204</v>
      </c>
      <c s="37">
        <v>126.378</v>
      </c>
      <c s="36">
        <v>0</v>
      </c>
      <c s="36">
        <f>ROUND(G10*H10,6)</f>
      </c>
      <c r="L10" s="38">
        <v>0</v>
      </c>
      <c s="32">
        <f>ROUND(ROUND(L10,2)*ROUND(G10,3),2)</f>
      </c>
      <c s="36" t="s">
        <v>918</v>
      </c>
      <c>
        <f>(M10*21)/100</f>
      </c>
      <c t="s">
        <v>27</v>
      </c>
    </row>
    <row r="11" spans="1:5" ht="12.75">
      <c r="A11" s="35" t="s">
        <v>55</v>
      </c>
      <c r="E11" s="39" t="s">
        <v>5</v>
      </c>
    </row>
    <row r="12" spans="1:5" ht="12.75">
      <c r="A12" s="35" t="s">
        <v>56</v>
      </c>
      <c r="E12" s="40" t="s">
        <v>2818</v>
      </c>
    </row>
    <row r="13" spans="1:5" ht="12.75">
      <c r="A13" t="s">
        <v>57</v>
      </c>
      <c r="E13" s="39" t="s">
        <v>2547</v>
      </c>
    </row>
    <row r="14" spans="1:16" ht="12.75">
      <c r="A14" t="s">
        <v>48</v>
      </c>
      <c s="34" t="s">
        <v>27</v>
      </c>
      <c s="34" t="s">
        <v>2549</v>
      </c>
      <c s="35" t="s">
        <v>5</v>
      </c>
      <c s="6" t="s">
        <v>2550</v>
      </c>
      <c s="36" t="s">
        <v>204</v>
      </c>
      <c s="37">
        <v>126.378</v>
      </c>
      <c s="36">
        <v>0</v>
      </c>
      <c s="36">
        <f>ROUND(G14*H14,6)</f>
      </c>
      <c r="L14" s="38">
        <v>0</v>
      </c>
      <c s="32">
        <f>ROUND(ROUND(L14,2)*ROUND(G14,3),2)</f>
      </c>
      <c s="36" t="s">
        <v>385</v>
      </c>
      <c>
        <f>(M14*21)/100</f>
      </c>
      <c t="s">
        <v>27</v>
      </c>
    </row>
    <row r="15" spans="1:5" ht="12.75">
      <c r="A15" s="35" t="s">
        <v>55</v>
      </c>
      <c r="E15" s="39" t="s">
        <v>5</v>
      </c>
    </row>
    <row r="16" spans="1:5" ht="12.75">
      <c r="A16" s="35" t="s">
        <v>56</v>
      </c>
      <c r="E16" s="40" t="s">
        <v>2818</v>
      </c>
    </row>
    <row r="17" spans="1:5" ht="12.75">
      <c r="A17" t="s">
        <v>57</v>
      </c>
      <c r="E17" s="39" t="s">
        <v>2550</v>
      </c>
    </row>
    <row r="18" spans="1:16" ht="12.75">
      <c r="A18" t="s">
        <v>48</v>
      </c>
      <c s="34" t="s">
        <v>65</v>
      </c>
      <c s="34" t="s">
        <v>1017</v>
      </c>
      <c s="35" t="s">
        <v>5</v>
      </c>
      <c s="6" t="s">
        <v>1018</v>
      </c>
      <c s="36" t="s">
        <v>678</v>
      </c>
      <c s="37">
        <v>85.68</v>
      </c>
      <c s="36">
        <v>0</v>
      </c>
      <c s="36">
        <f>ROUND(G18*H18,6)</f>
      </c>
      <c r="L18" s="38">
        <v>0</v>
      </c>
      <c s="32">
        <f>ROUND(ROUND(L18,2)*ROUND(G18,3),2)</f>
      </c>
      <c s="36" t="s">
        <v>205</v>
      </c>
      <c>
        <f>(M18*21)/100</f>
      </c>
      <c t="s">
        <v>27</v>
      </c>
    </row>
    <row r="19" spans="1:5" ht="12.75">
      <c r="A19" s="35" t="s">
        <v>55</v>
      </c>
      <c r="E19" s="39" t="s">
        <v>5</v>
      </c>
    </row>
    <row r="20" spans="1:5" ht="12.75">
      <c r="A20" s="35" t="s">
        <v>56</v>
      </c>
      <c r="E20" s="40" t="s">
        <v>2819</v>
      </c>
    </row>
    <row r="21" spans="1:5" ht="12.75">
      <c r="A21" t="s">
        <v>57</v>
      </c>
      <c r="E21" s="39" t="s">
        <v>1018</v>
      </c>
    </row>
    <row r="22" spans="1:13" ht="12.75">
      <c r="A22" t="s">
        <v>46</v>
      </c>
      <c r="C22" s="31" t="s">
        <v>27</v>
      </c>
      <c r="E22" s="33" t="s">
        <v>2133</v>
      </c>
      <c r="J22" s="32">
        <f>0</f>
      </c>
      <c s="32">
        <f>0</f>
      </c>
      <c s="32">
        <f>0+L23+L27+L31+L35+L39+L43+L47+L51+L55</f>
      </c>
      <c s="32">
        <f>0+M23+M27+M31+M35+M39+M43+M47+M51+M55</f>
      </c>
    </row>
    <row r="23" spans="1:16" ht="12.75">
      <c r="A23" t="s">
        <v>48</v>
      </c>
      <c s="34" t="s">
        <v>73</v>
      </c>
      <c s="34" t="s">
        <v>2552</v>
      </c>
      <c s="35" t="s">
        <v>5</v>
      </c>
      <c s="6" t="s">
        <v>2553</v>
      </c>
      <c s="36" t="s">
        <v>678</v>
      </c>
      <c s="37">
        <v>66.3</v>
      </c>
      <c s="36">
        <v>0</v>
      </c>
      <c s="36">
        <f>ROUND(G23*H23,6)</f>
      </c>
      <c r="L23" s="38">
        <v>0</v>
      </c>
      <c s="32">
        <f>ROUND(ROUND(L23,2)*ROUND(G23,3),2)</f>
      </c>
      <c s="36" t="s">
        <v>385</v>
      </c>
      <c>
        <f>(M23*21)/100</f>
      </c>
      <c t="s">
        <v>27</v>
      </c>
    </row>
    <row r="24" spans="1:5" ht="12.75">
      <c r="A24" s="35" t="s">
        <v>55</v>
      </c>
      <c r="E24" s="39" t="s">
        <v>5</v>
      </c>
    </row>
    <row r="25" spans="1:5" ht="12.75">
      <c r="A25" s="35" t="s">
        <v>56</v>
      </c>
      <c r="E25" s="40" t="s">
        <v>2820</v>
      </c>
    </row>
    <row r="26" spans="1:5" ht="12.75">
      <c r="A26" t="s">
        <v>57</v>
      </c>
      <c r="E26" s="39" t="s">
        <v>2555</v>
      </c>
    </row>
    <row r="27" spans="1:16" ht="12.75">
      <c r="A27" t="s">
        <v>48</v>
      </c>
      <c s="34" t="s">
        <v>77</v>
      </c>
      <c s="34" t="s">
        <v>2556</v>
      </c>
      <c s="35" t="s">
        <v>5</v>
      </c>
      <c s="6" t="s">
        <v>2557</v>
      </c>
      <c s="36" t="s">
        <v>204</v>
      </c>
      <c s="37">
        <v>2.195</v>
      </c>
      <c s="36">
        <v>0</v>
      </c>
      <c s="36">
        <f>ROUND(G27*H27,6)</f>
      </c>
      <c r="L27" s="38">
        <v>0</v>
      </c>
      <c s="32">
        <f>ROUND(ROUND(L27,2)*ROUND(G27,3),2)</f>
      </c>
      <c s="36" t="s">
        <v>385</v>
      </c>
      <c>
        <f>(M27*21)/100</f>
      </c>
      <c t="s">
        <v>27</v>
      </c>
    </row>
    <row r="28" spans="1:5" ht="12.75">
      <c r="A28" s="35" t="s">
        <v>55</v>
      </c>
      <c r="E28" s="39" t="s">
        <v>5</v>
      </c>
    </row>
    <row r="29" spans="1:5" ht="12.75">
      <c r="A29" s="35" t="s">
        <v>56</v>
      </c>
      <c r="E29" s="40" t="s">
        <v>2821</v>
      </c>
    </row>
    <row r="30" spans="1:5" ht="12.75">
      <c r="A30" t="s">
        <v>57</v>
      </c>
      <c r="E30" s="39" t="s">
        <v>2557</v>
      </c>
    </row>
    <row r="31" spans="1:16" ht="12.75">
      <c r="A31" t="s">
        <v>48</v>
      </c>
      <c s="34" t="s">
        <v>81</v>
      </c>
      <c s="34" t="s">
        <v>1462</v>
      </c>
      <c s="35" t="s">
        <v>5</v>
      </c>
      <c s="6" t="s">
        <v>1463</v>
      </c>
      <c s="36" t="s">
        <v>204</v>
      </c>
      <c s="37">
        <v>84.252</v>
      </c>
      <c s="36">
        <v>0</v>
      </c>
      <c s="36">
        <f>ROUND(G31*H31,6)</f>
      </c>
      <c r="L31" s="38">
        <v>0</v>
      </c>
      <c s="32">
        <f>ROUND(ROUND(L31,2)*ROUND(G31,3),2)</f>
      </c>
      <c s="36" t="s">
        <v>205</v>
      </c>
      <c>
        <f>(M31*21)/100</f>
      </c>
      <c t="s">
        <v>27</v>
      </c>
    </row>
    <row r="32" spans="1:5" ht="12.75">
      <c r="A32" s="35" t="s">
        <v>55</v>
      </c>
      <c r="E32" s="39" t="s">
        <v>5</v>
      </c>
    </row>
    <row r="33" spans="1:5" ht="12.75">
      <c r="A33" s="35" t="s">
        <v>56</v>
      </c>
      <c r="E33" s="40" t="s">
        <v>2559</v>
      </c>
    </row>
    <row r="34" spans="1:5" ht="12.75">
      <c r="A34" t="s">
        <v>57</v>
      </c>
      <c r="E34" s="39" t="s">
        <v>1463</v>
      </c>
    </row>
    <row r="35" spans="1:16" ht="12.75">
      <c r="A35" t="s">
        <v>48</v>
      </c>
      <c s="34" t="s">
        <v>85</v>
      </c>
      <c s="34" t="s">
        <v>1468</v>
      </c>
      <c s="35" t="s">
        <v>5</v>
      </c>
      <c s="6" t="s">
        <v>1469</v>
      </c>
      <c s="36" t="s">
        <v>53</v>
      </c>
      <c s="37">
        <v>7.058</v>
      </c>
      <c s="36">
        <v>0</v>
      </c>
      <c s="36">
        <f>ROUND(G35*H35,6)</f>
      </c>
      <c r="L35" s="38">
        <v>0</v>
      </c>
      <c s="32">
        <f>ROUND(ROUND(L35,2)*ROUND(G35,3),2)</f>
      </c>
      <c s="36" t="s">
        <v>205</v>
      </c>
      <c>
        <f>(M35*21)/100</f>
      </c>
      <c t="s">
        <v>27</v>
      </c>
    </row>
    <row r="36" spans="1:5" ht="12.75">
      <c r="A36" s="35" t="s">
        <v>55</v>
      </c>
      <c r="E36" s="39" t="s">
        <v>5</v>
      </c>
    </row>
    <row r="37" spans="1:5" ht="12.75">
      <c r="A37" s="35" t="s">
        <v>56</v>
      </c>
      <c r="E37" s="40" t="s">
        <v>2559</v>
      </c>
    </row>
    <row r="38" spans="1:5" ht="12.75">
      <c r="A38" t="s">
        <v>57</v>
      </c>
      <c r="E38" s="39" t="s">
        <v>1469</v>
      </c>
    </row>
    <row r="39" spans="1:16" ht="12.75">
      <c r="A39" t="s">
        <v>48</v>
      </c>
      <c s="34" t="s">
        <v>89</v>
      </c>
      <c s="34" t="s">
        <v>2564</v>
      </c>
      <c s="35" t="s">
        <v>5</v>
      </c>
      <c s="6" t="s">
        <v>2565</v>
      </c>
      <c s="36" t="s">
        <v>984</v>
      </c>
      <c s="37">
        <v>7</v>
      </c>
      <c s="36">
        <v>0</v>
      </c>
      <c s="36">
        <f>ROUND(G39*H39,6)</f>
      </c>
      <c r="L39" s="38">
        <v>0</v>
      </c>
      <c s="32">
        <f>ROUND(ROUND(L39,2)*ROUND(G39,3),2)</f>
      </c>
      <c s="36" t="s">
        <v>385</v>
      </c>
      <c>
        <f>(M39*21)/100</f>
      </c>
      <c t="s">
        <v>27</v>
      </c>
    </row>
    <row r="40" spans="1:5" ht="12.75">
      <c r="A40" s="35" t="s">
        <v>55</v>
      </c>
      <c r="E40" s="39" t="s">
        <v>5</v>
      </c>
    </row>
    <row r="41" spans="1:5" ht="12.75">
      <c r="A41" s="35" t="s">
        <v>56</v>
      </c>
      <c r="E41" s="40" t="s">
        <v>2566</v>
      </c>
    </row>
    <row r="42" spans="1:5" ht="12.75">
      <c r="A42" t="s">
        <v>57</v>
      </c>
      <c r="E42" s="39" t="s">
        <v>2565</v>
      </c>
    </row>
    <row r="43" spans="1:16" ht="12.75">
      <c r="A43" t="s">
        <v>48</v>
      </c>
      <c s="34" t="s">
        <v>93</v>
      </c>
      <c s="34" t="s">
        <v>2573</v>
      </c>
      <c s="35" t="s">
        <v>5</v>
      </c>
      <c s="6" t="s">
        <v>2574</v>
      </c>
      <c s="36" t="s">
        <v>678</v>
      </c>
      <c s="37">
        <v>121.8</v>
      </c>
      <c s="36">
        <v>0</v>
      </c>
      <c s="36">
        <f>ROUND(G43*H43,6)</f>
      </c>
      <c r="L43" s="38">
        <v>0</v>
      </c>
      <c s="32">
        <f>ROUND(ROUND(L43,2)*ROUND(G43,3),2)</f>
      </c>
      <c s="36" t="s">
        <v>385</v>
      </c>
      <c>
        <f>(M43*21)/100</f>
      </c>
      <c t="s">
        <v>27</v>
      </c>
    </row>
    <row r="44" spans="1:5" ht="12.75">
      <c r="A44" s="35" t="s">
        <v>55</v>
      </c>
      <c r="E44" s="39" t="s">
        <v>5</v>
      </c>
    </row>
    <row r="45" spans="1:5" ht="12.75">
      <c r="A45" s="35" t="s">
        <v>56</v>
      </c>
      <c r="E45" s="40" t="s">
        <v>2822</v>
      </c>
    </row>
    <row r="46" spans="1:5" ht="12.75">
      <c r="A46" t="s">
        <v>57</v>
      </c>
      <c r="E46" s="39" t="s">
        <v>2574</v>
      </c>
    </row>
    <row r="47" spans="1:16" ht="12.75">
      <c r="A47" t="s">
        <v>48</v>
      </c>
      <c s="34" t="s">
        <v>97</v>
      </c>
      <c s="34" t="s">
        <v>2576</v>
      </c>
      <c s="35" t="s">
        <v>5</v>
      </c>
      <c s="6" t="s">
        <v>2577</v>
      </c>
      <c s="36" t="s">
        <v>678</v>
      </c>
      <c s="37">
        <v>121.8</v>
      </c>
      <c s="36">
        <v>0</v>
      </c>
      <c s="36">
        <f>ROUND(G47*H47,6)</f>
      </c>
      <c r="L47" s="38">
        <v>0</v>
      </c>
      <c s="32">
        <f>ROUND(ROUND(L47,2)*ROUND(G47,3),2)</f>
      </c>
      <c s="36" t="s">
        <v>385</v>
      </c>
      <c>
        <f>(M47*21)/100</f>
      </c>
      <c t="s">
        <v>27</v>
      </c>
    </row>
    <row r="48" spans="1:5" ht="12.75">
      <c r="A48" s="35" t="s">
        <v>55</v>
      </c>
      <c r="E48" s="39" t="s">
        <v>5</v>
      </c>
    </row>
    <row r="49" spans="1:5" ht="12.75">
      <c r="A49" s="35" t="s">
        <v>56</v>
      </c>
      <c r="E49" s="40" t="s">
        <v>2822</v>
      </c>
    </row>
    <row r="50" spans="1:5" ht="12.75">
      <c r="A50" t="s">
        <v>57</v>
      </c>
      <c r="E50" s="39" t="s">
        <v>2577</v>
      </c>
    </row>
    <row r="51" spans="1:16" ht="25.5">
      <c r="A51" t="s">
        <v>48</v>
      </c>
      <c s="34" t="s">
        <v>101</v>
      </c>
      <c s="34" t="s">
        <v>1148</v>
      </c>
      <c s="35" t="s">
        <v>5</v>
      </c>
      <c s="6" t="s">
        <v>1149</v>
      </c>
      <c s="36" t="s">
        <v>678</v>
      </c>
      <c s="37">
        <v>178.92</v>
      </c>
      <c s="36">
        <v>0</v>
      </c>
      <c s="36">
        <f>ROUND(G51*H51,6)</f>
      </c>
      <c r="L51" s="38">
        <v>0</v>
      </c>
      <c s="32">
        <f>ROUND(ROUND(L51,2)*ROUND(G51,3),2)</f>
      </c>
      <c s="36" t="s">
        <v>205</v>
      </c>
      <c>
        <f>(M51*21)/100</f>
      </c>
      <c t="s">
        <v>27</v>
      </c>
    </row>
    <row r="52" spans="1:5" ht="12.75">
      <c r="A52" s="35" t="s">
        <v>55</v>
      </c>
      <c r="E52" s="39" t="s">
        <v>5</v>
      </c>
    </row>
    <row r="53" spans="1:5" ht="12.75">
      <c r="A53" s="35" t="s">
        <v>56</v>
      </c>
      <c r="E53" s="40" t="s">
        <v>2823</v>
      </c>
    </row>
    <row r="54" spans="1:5" ht="25.5">
      <c r="A54" t="s">
        <v>57</v>
      </c>
      <c r="E54" s="39" t="s">
        <v>1149</v>
      </c>
    </row>
    <row r="55" spans="1:16" ht="12.75">
      <c r="A55" t="s">
        <v>48</v>
      </c>
      <c s="34" t="s">
        <v>105</v>
      </c>
      <c s="34" t="s">
        <v>2579</v>
      </c>
      <c s="35" t="s">
        <v>5</v>
      </c>
      <c s="6" t="s">
        <v>2580</v>
      </c>
      <c s="36" t="s">
        <v>678</v>
      </c>
      <c s="37">
        <v>5.95</v>
      </c>
      <c s="36">
        <v>0</v>
      </c>
      <c s="36">
        <f>ROUND(G55*H55,6)</f>
      </c>
      <c r="L55" s="38">
        <v>0</v>
      </c>
      <c s="32">
        <f>ROUND(ROUND(L55,2)*ROUND(G55,3),2)</f>
      </c>
      <c s="36" t="s">
        <v>385</v>
      </c>
      <c>
        <f>(M55*21)/100</f>
      </c>
      <c t="s">
        <v>27</v>
      </c>
    </row>
    <row r="56" spans="1:5" ht="12.75">
      <c r="A56" s="35" t="s">
        <v>55</v>
      </c>
      <c r="E56" s="39" t="s">
        <v>5</v>
      </c>
    </row>
    <row r="57" spans="1:5" ht="12.75">
      <c r="A57" s="35" t="s">
        <v>56</v>
      </c>
      <c r="E57" s="40" t="s">
        <v>2566</v>
      </c>
    </row>
    <row r="58" spans="1:5" ht="12.75">
      <c r="A58" t="s">
        <v>57</v>
      </c>
      <c r="E58" s="39" t="s">
        <v>2581</v>
      </c>
    </row>
    <row r="59" spans="1:13" ht="12.75">
      <c r="A59" t="s">
        <v>46</v>
      </c>
      <c r="C59" s="31" t="s">
        <v>65</v>
      </c>
      <c r="E59" s="33" t="s">
        <v>2589</v>
      </c>
      <c r="J59" s="32">
        <f>0</f>
      </c>
      <c s="32">
        <f>0</f>
      </c>
      <c s="32">
        <f>0+L60+L64+L68+L72+L76+L80+L84+L88+L92+L96+L100+L104+L108+L112+L116+L120+L124+L128</f>
      </c>
      <c s="32">
        <f>0+M60+M64+M68+M72+M76+M80+M84+M88+M92+M96+M100+M104+M108+M112+M116+M120+M124+M128</f>
      </c>
    </row>
    <row r="60" spans="1:16" ht="12.75">
      <c r="A60" t="s">
        <v>48</v>
      </c>
      <c s="34" t="s">
        <v>109</v>
      </c>
      <c s="34" t="s">
        <v>2590</v>
      </c>
      <c s="35" t="s">
        <v>5</v>
      </c>
      <c s="6" t="s">
        <v>2591</v>
      </c>
      <c s="36" t="s">
        <v>678</v>
      </c>
      <c s="37">
        <v>620.84</v>
      </c>
      <c s="36">
        <v>0</v>
      </c>
      <c s="36">
        <f>ROUND(G60*H60,6)</f>
      </c>
      <c r="L60" s="38">
        <v>0</v>
      </c>
      <c s="32">
        <f>ROUND(ROUND(L60,2)*ROUND(G60,3),2)</f>
      </c>
      <c s="36" t="s">
        <v>385</v>
      </c>
      <c>
        <f>(M60*21)/100</f>
      </c>
      <c t="s">
        <v>27</v>
      </c>
    </row>
    <row r="61" spans="1:5" ht="12.75">
      <c r="A61" s="35" t="s">
        <v>55</v>
      </c>
      <c r="E61" s="39" t="s">
        <v>5</v>
      </c>
    </row>
    <row r="62" spans="1:5" ht="12.75">
      <c r="A62" s="35" t="s">
        <v>56</v>
      </c>
      <c r="E62" s="40" t="s">
        <v>2824</v>
      </c>
    </row>
    <row r="63" spans="1:5" ht="25.5">
      <c r="A63" t="s">
        <v>57</v>
      </c>
      <c r="E63" s="39" t="s">
        <v>2593</v>
      </c>
    </row>
    <row r="64" spans="1:16" ht="12.75">
      <c r="A64" t="s">
        <v>48</v>
      </c>
      <c s="34" t="s">
        <v>113</v>
      </c>
      <c s="34" t="s">
        <v>2594</v>
      </c>
      <c s="35" t="s">
        <v>5</v>
      </c>
      <c s="6" t="s">
        <v>2595</v>
      </c>
      <c s="36" t="s">
        <v>678</v>
      </c>
      <c s="37">
        <v>620.84</v>
      </c>
      <c s="36">
        <v>0</v>
      </c>
      <c s="36">
        <f>ROUND(G64*H64,6)</f>
      </c>
      <c r="L64" s="38">
        <v>0</v>
      </c>
      <c s="32">
        <f>ROUND(ROUND(L64,2)*ROUND(G64,3),2)</f>
      </c>
      <c s="36" t="s">
        <v>385</v>
      </c>
      <c>
        <f>(M64*21)/100</f>
      </c>
      <c t="s">
        <v>27</v>
      </c>
    </row>
    <row r="65" spans="1:5" ht="12.75">
      <c r="A65" s="35" t="s">
        <v>55</v>
      </c>
      <c r="E65" s="39" t="s">
        <v>5</v>
      </c>
    </row>
    <row r="66" spans="1:5" ht="12.75">
      <c r="A66" s="35" t="s">
        <v>56</v>
      </c>
      <c r="E66" s="40" t="s">
        <v>2824</v>
      </c>
    </row>
    <row r="67" spans="1:5" ht="25.5">
      <c r="A67" t="s">
        <v>57</v>
      </c>
      <c r="E67" s="39" t="s">
        <v>2596</v>
      </c>
    </row>
    <row r="68" spans="1:16" ht="12.75">
      <c r="A68" t="s">
        <v>48</v>
      </c>
      <c s="34" t="s">
        <v>117</v>
      </c>
      <c s="34" t="s">
        <v>2597</v>
      </c>
      <c s="35" t="s">
        <v>5</v>
      </c>
      <c s="6" t="s">
        <v>2598</v>
      </c>
      <c s="36" t="s">
        <v>2599</v>
      </c>
      <c s="37">
        <v>1</v>
      </c>
      <c s="36">
        <v>0</v>
      </c>
      <c s="36">
        <f>ROUND(G68*H68,6)</f>
      </c>
      <c r="L68" s="38">
        <v>0</v>
      </c>
      <c s="32">
        <f>ROUND(ROUND(L68,2)*ROUND(G68,3),2)</f>
      </c>
      <c s="36" t="s">
        <v>385</v>
      </c>
      <c>
        <f>(M68*21)/100</f>
      </c>
      <c t="s">
        <v>27</v>
      </c>
    </row>
    <row r="69" spans="1:5" ht="12.75">
      <c r="A69" s="35" t="s">
        <v>55</v>
      </c>
      <c r="E69" s="39" t="s">
        <v>5</v>
      </c>
    </row>
    <row r="70" spans="1:5" ht="12.75">
      <c r="A70" s="35" t="s">
        <v>56</v>
      </c>
      <c r="E70" s="40" t="s">
        <v>2600</v>
      </c>
    </row>
    <row r="71" spans="1:5" ht="12.75">
      <c r="A71" t="s">
        <v>57</v>
      </c>
      <c r="E71" s="39" t="s">
        <v>2601</v>
      </c>
    </row>
    <row r="72" spans="1:16" ht="12.75">
      <c r="A72" t="s">
        <v>48</v>
      </c>
      <c s="34" t="s">
        <v>121</v>
      </c>
      <c s="34" t="s">
        <v>2626</v>
      </c>
      <c s="35" t="s">
        <v>5</v>
      </c>
      <c s="6" t="s">
        <v>2627</v>
      </c>
      <c s="36" t="s">
        <v>678</v>
      </c>
      <c s="37">
        <v>302.12</v>
      </c>
      <c s="36">
        <v>0</v>
      </c>
      <c s="36">
        <f>ROUND(G72*H72,6)</f>
      </c>
      <c r="L72" s="38">
        <v>0</v>
      </c>
      <c s="32">
        <f>ROUND(ROUND(L72,2)*ROUND(G72,3),2)</f>
      </c>
      <c s="36" t="s">
        <v>385</v>
      </c>
      <c>
        <f>(M72*21)/100</f>
      </c>
      <c t="s">
        <v>27</v>
      </c>
    </row>
    <row r="73" spans="1:5" ht="12.75">
      <c r="A73" s="35" t="s">
        <v>55</v>
      </c>
      <c r="E73" s="39" t="s">
        <v>5</v>
      </c>
    </row>
    <row r="74" spans="1:5" ht="12.75">
      <c r="A74" s="35" t="s">
        <v>56</v>
      </c>
      <c r="E74" s="40" t="s">
        <v>2825</v>
      </c>
    </row>
    <row r="75" spans="1:5" ht="25.5">
      <c r="A75" t="s">
        <v>57</v>
      </c>
      <c r="E75" s="39" t="s">
        <v>2629</v>
      </c>
    </row>
    <row r="76" spans="1:16" ht="12.75">
      <c r="A76" t="s">
        <v>48</v>
      </c>
      <c s="34" t="s">
        <v>125</v>
      </c>
      <c s="34" t="s">
        <v>2630</v>
      </c>
      <c s="35" t="s">
        <v>5</v>
      </c>
      <c s="6" t="s">
        <v>2631</v>
      </c>
      <c s="36" t="s">
        <v>678</v>
      </c>
      <c s="37">
        <v>302.12</v>
      </c>
      <c s="36">
        <v>0</v>
      </c>
      <c s="36">
        <f>ROUND(G76*H76,6)</f>
      </c>
      <c r="L76" s="38">
        <v>0</v>
      </c>
      <c s="32">
        <f>ROUND(ROUND(L76,2)*ROUND(G76,3),2)</f>
      </c>
      <c s="36" t="s">
        <v>385</v>
      </c>
      <c>
        <f>(M76*21)/100</f>
      </c>
      <c t="s">
        <v>27</v>
      </c>
    </row>
    <row r="77" spans="1:5" ht="12.75">
      <c r="A77" s="35" t="s">
        <v>55</v>
      </c>
      <c r="E77" s="39" t="s">
        <v>5</v>
      </c>
    </row>
    <row r="78" spans="1:5" ht="12.75">
      <c r="A78" s="35" t="s">
        <v>56</v>
      </c>
      <c r="E78" s="40" t="s">
        <v>2825</v>
      </c>
    </row>
    <row r="79" spans="1:5" ht="25.5">
      <c r="A79" t="s">
        <v>57</v>
      </c>
      <c r="E79" s="39" t="s">
        <v>2632</v>
      </c>
    </row>
    <row r="80" spans="1:16" ht="12.75">
      <c r="A80" t="s">
        <v>48</v>
      </c>
      <c s="34" t="s">
        <v>129</v>
      </c>
      <c s="34" t="s">
        <v>2633</v>
      </c>
      <c s="35" t="s">
        <v>5</v>
      </c>
      <c s="6" t="s">
        <v>2634</v>
      </c>
      <c s="36" t="s">
        <v>678</v>
      </c>
      <c s="37">
        <v>292.52</v>
      </c>
      <c s="36">
        <v>0</v>
      </c>
      <c s="36">
        <f>ROUND(G80*H80,6)</f>
      </c>
      <c r="L80" s="38">
        <v>0</v>
      </c>
      <c s="32">
        <f>ROUND(ROUND(L80,2)*ROUND(G80,3),2)</f>
      </c>
      <c s="36" t="s">
        <v>385</v>
      </c>
      <c>
        <f>(M80*21)/100</f>
      </c>
      <c t="s">
        <v>27</v>
      </c>
    </row>
    <row r="81" spans="1:5" ht="12.75">
      <c r="A81" s="35" t="s">
        <v>55</v>
      </c>
      <c r="E81" s="39" t="s">
        <v>5</v>
      </c>
    </row>
    <row r="82" spans="1:5" ht="12.75">
      <c r="A82" s="35" t="s">
        <v>56</v>
      </c>
      <c r="E82" s="40" t="s">
        <v>2826</v>
      </c>
    </row>
    <row r="83" spans="1:5" ht="38.25">
      <c r="A83" t="s">
        <v>57</v>
      </c>
      <c r="E83" s="39" t="s">
        <v>2636</v>
      </c>
    </row>
    <row r="84" spans="1:16" ht="12.75">
      <c r="A84" t="s">
        <v>48</v>
      </c>
      <c s="34" t="s">
        <v>133</v>
      </c>
      <c s="34" t="s">
        <v>2637</v>
      </c>
      <c s="35" t="s">
        <v>5</v>
      </c>
      <c s="6" t="s">
        <v>2638</v>
      </c>
      <c s="36" t="s">
        <v>678</v>
      </c>
      <c s="37">
        <v>292.52</v>
      </c>
      <c s="36">
        <v>0</v>
      </c>
      <c s="36">
        <f>ROUND(G84*H84,6)</f>
      </c>
      <c r="L84" s="38">
        <v>0</v>
      </c>
      <c s="32">
        <f>ROUND(ROUND(L84,2)*ROUND(G84,3),2)</f>
      </c>
      <c s="36" t="s">
        <v>385</v>
      </c>
      <c>
        <f>(M84*21)/100</f>
      </c>
      <c t="s">
        <v>27</v>
      </c>
    </row>
    <row r="85" spans="1:5" ht="12.75">
      <c r="A85" s="35" t="s">
        <v>55</v>
      </c>
      <c r="E85" s="39" t="s">
        <v>5</v>
      </c>
    </row>
    <row r="86" spans="1:5" ht="12.75">
      <c r="A86" s="35" t="s">
        <v>56</v>
      </c>
      <c r="E86" s="40" t="s">
        <v>2826</v>
      </c>
    </row>
    <row r="87" spans="1:5" ht="38.25">
      <c r="A87" t="s">
        <v>57</v>
      </c>
      <c r="E87" s="39" t="s">
        <v>2639</v>
      </c>
    </row>
    <row r="88" spans="1:16" ht="12.75">
      <c r="A88" t="s">
        <v>48</v>
      </c>
      <c s="34" t="s">
        <v>137</v>
      </c>
      <c s="34" t="s">
        <v>2640</v>
      </c>
      <c s="35" t="s">
        <v>5</v>
      </c>
      <c s="6" t="s">
        <v>2641</v>
      </c>
      <c s="36" t="s">
        <v>678</v>
      </c>
      <c s="37">
        <v>292.52</v>
      </c>
      <c s="36">
        <v>0</v>
      </c>
      <c s="36">
        <f>ROUND(G88*H88,6)</f>
      </c>
      <c r="L88" s="38">
        <v>0</v>
      </c>
      <c s="32">
        <f>ROUND(ROUND(L88,2)*ROUND(G88,3),2)</f>
      </c>
      <c s="36" t="s">
        <v>385</v>
      </c>
      <c>
        <f>(M88*21)/100</f>
      </c>
      <c t="s">
        <v>27</v>
      </c>
    </row>
    <row r="89" spans="1:5" ht="12.75">
      <c r="A89" s="35" t="s">
        <v>55</v>
      </c>
      <c r="E89" s="39" t="s">
        <v>5</v>
      </c>
    </row>
    <row r="90" spans="1:5" ht="12.75">
      <c r="A90" s="35" t="s">
        <v>56</v>
      </c>
      <c r="E90" s="40" t="s">
        <v>2826</v>
      </c>
    </row>
    <row r="91" spans="1:5" ht="38.25">
      <c r="A91" t="s">
        <v>57</v>
      </c>
      <c r="E91" s="39" t="s">
        <v>2642</v>
      </c>
    </row>
    <row r="92" spans="1:16" ht="12.75">
      <c r="A92" t="s">
        <v>48</v>
      </c>
      <c s="34" t="s">
        <v>141</v>
      </c>
      <c s="34" t="s">
        <v>2643</v>
      </c>
      <c s="35" t="s">
        <v>5</v>
      </c>
      <c s="6" t="s">
        <v>2644</v>
      </c>
      <c s="36" t="s">
        <v>678</v>
      </c>
      <c s="37">
        <v>9.6</v>
      </c>
      <c s="36">
        <v>0</v>
      </c>
      <c s="36">
        <f>ROUND(G92*H92,6)</f>
      </c>
      <c r="L92" s="38">
        <v>0</v>
      </c>
      <c s="32">
        <f>ROUND(ROUND(L92,2)*ROUND(G92,3),2)</f>
      </c>
      <c s="36" t="s">
        <v>385</v>
      </c>
      <c>
        <f>(M92*21)/100</f>
      </c>
      <c t="s">
        <v>27</v>
      </c>
    </row>
    <row r="93" spans="1:5" ht="12.75">
      <c r="A93" s="35" t="s">
        <v>55</v>
      </c>
      <c r="E93" s="39" t="s">
        <v>5</v>
      </c>
    </row>
    <row r="94" spans="1:5" ht="12.75">
      <c r="A94" s="35" t="s">
        <v>56</v>
      </c>
      <c r="E94" s="40" t="s">
        <v>2827</v>
      </c>
    </row>
    <row r="95" spans="1:5" ht="38.25">
      <c r="A95" t="s">
        <v>57</v>
      </c>
      <c r="E95" s="39" t="s">
        <v>2646</v>
      </c>
    </row>
    <row r="96" spans="1:16" ht="12.75">
      <c r="A96" t="s">
        <v>48</v>
      </c>
      <c s="34" t="s">
        <v>145</v>
      </c>
      <c s="34" t="s">
        <v>2643</v>
      </c>
      <c s="35" t="s">
        <v>49</v>
      </c>
      <c s="6" t="s">
        <v>2647</v>
      </c>
      <c s="36" t="s">
        <v>678</v>
      </c>
      <c s="37">
        <v>9.6</v>
      </c>
      <c s="36">
        <v>0</v>
      </c>
      <c s="36">
        <f>ROUND(G96*H96,6)</f>
      </c>
      <c r="L96" s="38">
        <v>0</v>
      </c>
      <c s="32">
        <f>ROUND(ROUND(L96,2)*ROUND(G96,3),2)</f>
      </c>
      <c s="36" t="s">
        <v>385</v>
      </c>
      <c>
        <f>(M96*21)/100</f>
      </c>
      <c t="s">
        <v>27</v>
      </c>
    </row>
    <row r="97" spans="1:5" ht="12.75">
      <c r="A97" s="35" t="s">
        <v>55</v>
      </c>
      <c r="E97" s="39" t="s">
        <v>5</v>
      </c>
    </row>
    <row r="98" spans="1:5" ht="12.75">
      <c r="A98" s="35" t="s">
        <v>56</v>
      </c>
      <c r="E98" s="40" t="s">
        <v>2827</v>
      </c>
    </row>
    <row r="99" spans="1:5" ht="38.25">
      <c r="A99" t="s">
        <v>57</v>
      </c>
      <c r="E99" s="39" t="s">
        <v>2648</v>
      </c>
    </row>
    <row r="100" spans="1:16" ht="12.75">
      <c r="A100" t="s">
        <v>48</v>
      </c>
      <c s="34" t="s">
        <v>149</v>
      </c>
      <c s="34" t="s">
        <v>2649</v>
      </c>
      <c s="35" t="s">
        <v>5</v>
      </c>
      <c s="6" t="s">
        <v>2650</v>
      </c>
      <c s="36" t="s">
        <v>678</v>
      </c>
      <c s="37">
        <v>9.6</v>
      </c>
      <c s="36">
        <v>0</v>
      </c>
      <c s="36">
        <f>ROUND(G100*H100,6)</f>
      </c>
      <c r="L100" s="38">
        <v>0</v>
      </c>
      <c s="32">
        <f>ROUND(ROUND(L100,2)*ROUND(G100,3),2)</f>
      </c>
      <c s="36" t="s">
        <v>385</v>
      </c>
      <c>
        <f>(M100*21)/100</f>
      </c>
      <c t="s">
        <v>27</v>
      </c>
    </row>
    <row r="101" spans="1:5" ht="12.75">
      <c r="A101" s="35" t="s">
        <v>55</v>
      </c>
      <c r="E101" s="39" t="s">
        <v>5</v>
      </c>
    </row>
    <row r="102" spans="1:5" ht="12.75">
      <c r="A102" s="35" t="s">
        <v>56</v>
      </c>
      <c r="E102" s="40" t="s">
        <v>2827</v>
      </c>
    </row>
    <row r="103" spans="1:5" ht="38.25">
      <c r="A103" t="s">
        <v>57</v>
      </c>
      <c r="E103" s="39" t="s">
        <v>2651</v>
      </c>
    </row>
    <row r="104" spans="1:16" ht="12.75">
      <c r="A104" t="s">
        <v>48</v>
      </c>
      <c s="34" t="s">
        <v>259</v>
      </c>
      <c s="34" t="s">
        <v>2652</v>
      </c>
      <c s="35" t="s">
        <v>5</v>
      </c>
      <c s="6" t="s">
        <v>2653</v>
      </c>
      <c s="36" t="s">
        <v>218</v>
      </c>
      <c s="37">
        <v>166</v>
      </c>
      <c s="36">
        <v>0</v>
      </c>
      <c s="36">
        <f>ROUND(G104*H104,6)</f>
      </c>
      <c r="L104" s="38">
        <v>0</v>
      </c>
      <c s="32">
        <f>ROUND(ROUND(L104,2)*ROUND(G104,3),2)</f>
      </c>
      <c s="36" t="s">
        <v>385</v>
      </c>
      <c>
        <f>(M104*21)/100</f>
      </c>
      <c t="s">
        <v>27</v>
      </c>
    </row>
    <row r="105" spans="1:5" ht="12.75">
      <c r="A105" s="35" t="s">
        <v>55</v>
      </c>
      <c r="E105" s="39" t="s">
        <v>5</v>
      </c>
    </row>
    <row r="106" spans="1:5" ht="12.75">
      <c r="A106" s="35" t="s">
        <v>56</v>
      </c>
      <c r="E106" s="40" t="s">
        <v>2828</v>
      </c>
    </row>
    <row r="107" spans="1:5" ht="63.75">
      <c r="A107" t="s">
        <v>57</v>
      </c>
      <c r="E107" s="39" t="s">
        <v>2655</v>
      </c>
    </row>
    <row r="108" spans="1:16" ht="12.75">
      <c r="A108" t="s">
        <v>48</v>
      </c>
      <c s="34" t="s">
        <v>262</v>
      </c>
      <c s="34" t="s">
        <v>2656</v>
      </c>
      <c s="35" t="s">
        <v>5</v>
      </c>
      <c s="6" t="s">
        <v>2657</v>
      </c>
      <c s="36" t="s">
        <v>218</v>
      </c>
      <c s="37">
        <v>166</v>
      </c>
      <c s="36">
        <v>0</v>
      </c>
      <c s="36">
        <f>ROUND(G108*H108,6)</f>
      </c>
      <c r="L108" s="38">
        <v>0</v>
      </c>
      <c s="32">
        <f>ROUND(ROUND(L108,2)*ROUND(G108,3),2)</f>
      </c>
      <c s="36" t="s">
        <v>385</v>
      </c>
      <c>
        <f>(M108*21)/100</f>
      </c>
      <c t="s">
        <v>27</v>
      </c>
    </row>
    <row r="109" spans="1:5" ht="12.75">
      <c r="A109" s="35" t="s">
        <v>55</v>
      </c>
      <c r="E109" s="39" t="s">
        <v>5</v>
      </c>
    </row>
    <row r="110" spans="1:5" ht="12.75">
      <c r="A110" s="35" t="s">
        <v>56</v>
      </c>
      <c r="E110" s="40" t="s">
        <v>2828</v>
      </c>
    </row>
    <row r="111" spans="1:5" ht="63.75">
      <c r="A111" t="s">
        <v>57</v>
      </c>
      <c r="E111" s="39" t="s">
        <v>2655</v>
      </c>
    </row>
    <row r="112" spans="1:16" ht="12.75">
      <c r="A112" t="s">
        <v>48</v>
      </c>
      <c s="34" t="s">
        <v>266</v>
      </c>
      <c s="34" t="s">
        <v>2658</v>
      </c>
      <c s="35" t="s">
        <v>5</v>
      </c>
      <c s="6" t="s">
        <v>2659</v>
      </c>
      <c s="36" t="s">
        <v>218</v>
      </c>
      <c s="37">
        <v>83</v>
      </c>
      <c s="36">
        <v>0</v>
      </c>
      <c s="36">
        <f>ROUND(G112*H112,6)</f>
      </c>
      <c r="L112" s="38">
        <v>0</v>
      </c>
      <c s="32">
        <f>ROUND(ROUND(L112,2)*ROUND(G112,3),2)</f>
      </c>
      <c s="36" t="s">
        <v>385</v>
      </c>
      <c>
        <f>(M112*21)/100</f>
      </c>
      <c t="s">
        <v>27</v>
      </c>
    </row>
    <row r="113" spans="1:5" ht="12.75">
      <c r="A113" s="35" t="s">
        <v>55</v>
      </c>
      <c r="E113" s="39" t="s">
        <v>5</v>
      </c>
    </row>
    <row r="114" spans="1:5" ht="12.75">
      <c r="A114" s="35" t="s">
        <v>56</v>
      </c>
      <c r="E114" s="40" t="s">
        <v>2829</v>
      </c>
    </row>
    <row r="115" spans="1:5" ht="25.5">
      <c r="A115" t="s">
        <v>57</v>
      </c>
      <c r="E115" s="39" t="s">
        <v>2661</v>
      </c>
    </row>
    <row r="116" spans="1:16" ht="12.75">
      <c r="A116" t="s">
        <v>48</v>
      </c>
      <c s="34" t="s">
        <v>270</v>
      </c>
      <c s="34" t="s">
        <v>2662</v>
      </c>
      <c s="35" t="s">
        <v>5</v>
      </c>
      <c s="6" t="s">
        <v>2663</v>
      </c>
      <c s="36" t="s">
        <v>218</v>
      </c>
      <c s="37">
        <v>83</v>
      </c>
      <c s="36">
        <v>0</v>
      </c>
      <c s="36">
        <f>ROUND(G116*H116,6)</f>
      </c>
      <c r="L116" s="38">
        <v>0</v>
      </c>
      <c s="32">
        <f>ROUND(ROUND(L116,2)*ROUND(G116,3),2)</f>
      </c>
      <c s="36" t="s">
        <v>385</v>
      </c>
      <c>
        <f>(M116*21)/100</f>
      </c>
      <c t="s">
        <v>27</v>
      </c>
    </row>
    <row r="117" spans="1:5" ht="12.75">
      <c r="A117" s="35" t="s">
        <v>55</v>
      </c>
      <c r="E117" s="39" t="s">
        <v>5</v>
      </c>
    </row>
    <row r="118" spans="1:5" ht="12.75">
      <c r="A118" s="35" t="s">
        <v>56</v>
      </c>
      <c r="E118" s="40" t="s">
        <v>2829</v>
      </c>
    </row>
    <row r="119" spans="1:5" ht="25.5">
      <c r="A119" t="s">
        <v>57</v>
      </c>
      <c r="E119" s="39" t="s">
        <v>2664</v>
      </c>
    </row>
    <row r="120" spans="1:16" ht="25.5">
      <c r="A120" t="s">
        <v>48</v>
      </c>
      <c s="34" t="s">
        <v>275</v>
      </c>
      <c s="34" t="s">
        <v>2665</v>
      </c>
      <c s="35" t="s">
        <v>5</v>
      </c>
      <c s="6" t="s">
        <v>2666</v>
      </c>
      <c s="36" t="s">
        <v>218</v>
      </c>
      <c s="37">
        <v>332</v>
      </c>
      <c s="36">
        <v>0</v>
      </c>
      <c s="36">
        <f>ROUND(G120*H120,6)</f>
      </c>
      <c r="L120" s="38">
        <v>0</v>
      </c>
      <c s="32">
        <f>ROUND(ROUND(L120,2)*ROUND(G120,3),2)</f>
      </c>
      <c s="36" t="s">
        <v>205</v>
      </c>
      <c>
        <f>(M120*21)/100</f>
      </c>
      <c t="s">
        <v>27</v>
      </c>
    </row>
    <row r="121" spans="1:5" ht="12.75">
      <c r="A121" s="35" t="s">
        <v>55</v>
      </c>
      <c r="E121" s="39" t="s">
        <v>5</v>
      </c>
    </row>
    <row r="122" spans="1:5" ht="12.75">
      <c r="A122" s="35" t="s">
        <v>56</v>
      </c>
      <c r="E122" s="40" t="s">
        <v>2830</v>
      </c>
    </row>
    <row r="123" spans="1:5" ht="25.5">
      <c r="A123" t="s">
        <v>57</v>
      </c>
      <c r="E123" s="39" t="s">
        <v>2668</v>
      </c>
    </row>
    <row r="124" spans="1:16" ht="12.75">
      <c r="A124" t="s">
        <v>48</v>
      </c>
      <c s="34" t="s">
        <v>279</v>
      </c>
      <c s="34" t="s">
        <v>2669</v>
      </c>
      <c s="35" t="s">
        <v>5</v>
      </c>
      <c s="6" t="s">
        <v>2670</v>
      </c>
      <c s="36" t="s">
        <v>218</v>
      </c>
      <c s="37">
        <v>332</v>
      </c>
      <c s="36">
        <v>0</v>
      </c>
      <c s="36">
        <f>ROUND(G124*H124,6)</f>
      </c>
      <c r="L124" s="38">
        <v>0</v>
      </c>
      <c s="32">
        <f>ROUND(ROUND(L124,2)*ROUND(G124,3),2)</f>
      </c>
      <c s="36" t="s">
        <v>385</v>
      </c>
      <c>
        <f>(M124*21)/100</f>
      </c>
      <c t="s">
        <v>27</v>
      </c>
    </row>
    <row r="125" spans="1:5" ht="12.75">
      <c r="A125" s="35" t="s">
        <v>55</v>
      </c>
      <c r="E125" s="39" t="s">
        <v>5</v>
      </c>
    </row>
    <row r="126" spans="1:5" ht="12.75">
      <c r="A126" s="35" t="s">
        <v>56</v>
      </c>
      <c r="E126" s="40" t="s">
        <v>2830</v>
      </c>
    </row>
    <row r="127" spans="1:5" ht="25.5">
      <c r="A127" t="s">
        <v>57</v>
      </c>
      <c r="E127" s="39" t="s">
        <v>2671</v>
      </c>
    </row>
    <row r="128" spans="1:16" ht="12.75">
      <c r="A128" t="s">
        <v>48</v>
      </c>
      <c s="34" t="s">
        <v>282</v>
      </c>
      <c s="34" t="s">
        <v>2672</v>
      </c>
      <c s="35" t="s">
        <v>5</v>
      </c>
      <c s="6" t="s">
        <v>2673</v>
      </c>
      <c s="36" t="s">
        <v>2599</v>
      </c>
      <c s="37">
        <v>1</v>
      </c>
      <c s="36">
        <v>0</v>
      </c>
      <c s="36">
        <f>ROUND(G128*H128,6)</f>
      </c>
      <c r="L128" s="38">
        <v>0</v>
      </c>
      <c s="32">
        <f>ROUND(ROUND(L128,2)*ROUND(G128,3),2)</f>
      </c>
      <c s="36" t="s">
        <v>385</v>
      </c>
      <c>
        <f>(M128*21)/100</f>
      </c>
      <c t="s">
        <v>27</v>
      </c>
    </row>
    <row r="129" spans="1:5" ht="12.75">
      <c r="A129" s="35" t="s">
        <v>55</v>
      </c>
      <c r="E129" s="39" t="s">
        <v>5</v>
      </c>
    </row>
    <row r="130" spans="1:5" ht="12.75">
      <c r="A130" s="35" t="s">
        <v>56</v>
      </c>
      <c r="E130" s="40" t="s">
        <v>2600</v>
      </c>
    </row>
    <row r="131" spans="1:5" ht="25.5">
      <c r="A131" t="s">
        <v>57</v>
      </c>
      <c r="E131" s="39" t="s">
        <v>2674</v>
      </c>
    </row>
    <row r="132" spans="1:13" ht="12.75">
      <c r="A132" t="s">
        <v>46</v>
      </c>
      <c r="C132" s="31" t="s">
        <v>2675</v>
      </c>
      <c r="E132" s="33" t="s">
        <v>2676</v>
      </c>
      <c r="J132" s="32">
        <f>0</f>
      </c>
      <c s="32">
        <f>0</f>
      </c>
      <c s="32">
        <f>0+L133+L137+L141+L145+L149+L153+L157+L161</f>
      </c>
      <c s="32">
        <f>0+M133+M137+M141+M145+M149+M153+M157+M161</f>
      </c>
    </row>
    <row r="133" spans="1:16" ht="12.75">
      <c r="A133" t="s">
        <v>48</v>
      </c>
      <c s="34" t="s">
        <v>285</v>
      </c>
      <c s="34" t="s">
        <v>2677</v>
      </c>
      <c s="35" t="s">
        <v>5</v>
      </c>
      <c s="6" t="s">
        <v>2678</v>
      </c>
      <c s="36" t="s">
        <v>218</v>
      </c>
      <c s="37">
        <v>83</v>
      </c>
      <c s="36">
        <v>0</v>
      </c>
      <c s="36">
        <f>ROUND(G133*H133,6)</f>
      </c>
      <c r="L133" s="38">
        <v>0</v>
      </c>
      <c s="32">
        <f>ROUND(ROUND(L133,2)*ROUND(G133,3),2)</f>
      </c>
      <c s="36" t="s">
        <v>205</v>
      </c>
      <c>
        <f>(M133*21)/100</f>
      </c>
      <c t="s">
        <v>27</v>
      </c>
    </row>
    <row r="134" spans="1:5" ht="12.75">
      <c r="A134" s="35" t="s">
        <v>55</v>
      </c>
      <c r="E134" s="39" t="s">
        <v>5</v>
      </c>
    </row>
    <row r="135" spans="1:5" ht="12.75">
      <c r="A135" s="35" t="s">
        <v>56</v>
      </c>
      <c r="E135" s="40" t="s">
        <v>2829</v>
      </c>
    </row>
    <row r="136" spans="1:5" ht="25.5">
      <c r="A136" t="s">
        <v>57</v>
      </c>
      <c r="E136" s="39" t="s">
        <v>2679</v>
      </c>
    </row>
    <row r="137" spans="1:16" ht="12.75">
      <c r="A137" t="s">
        <v>48</v>
      </c>
      <c s="34" t="s">
        <v>288</v>
      </c>
      <c s="34" t="s">
        <v>2680</v>
      </c>
      <c s="35" t="s">
        <v>5</v>
      </c>
      <c s="6" t="s">
        <v>2681</v>
      </c>
      <c s="36" t="s">
        <v>218</v>
      </c>
      <c s="37">
        <v>83</v>
      </c>
      <c s="36">
        <v>0</v>
      </c>
      <c s="36">
        <f>ROUND(G137*H137,6)</f>
      </c>
      <c r="L137" s="38">
        <v>0</v>
      </c>
      <c s="32">
        <f>ROUND(ROUND(L137,2)*ROUND(G137,3),2)</f>
      </c>
      <c s="36" t="s">
        <v>385</v>
      </c>
      <c>
        <f>(M137*21)/100</f>
      </c>
      <c t="s">
        <v>27</v>
      </c>
    </row>
    <row r="138" spans="1:5" ht="12.75">
      <c r="A138" s="35" t="s">
        <v>55</v>
      </c>
      <c r="E138" s="39" t="s">
        <v>5</v>
      </c>
    </row>
    <row r="139" spans="1:5" ht="12.75">
      <c r="A139" s="35" t="s">
        <v>56</v>
      </c>
      <c r="E139" s="40" t="s">
        <v>2829</v>
      </c>
    </row>
    <row r="140" spans="1:5" ht="25.5">
      <c r="A140" t="s">
        <v>57</v>
      </c>
      <c r="E140" s="39" t="s">
        <v>2682</v>
      </c>
    </row>
    <row r="141" spans="1:16" ht="12.75">
      <c r="A141" t="s">
        <v>48</v>
      </c>
      <c s="34" t="s">
        <v>292</v>
      </c>
      <c s="34" t="s">
        <v>2683</v>
      </c>
      <c s="35" t="s">
        <v>5</v>
      </c>
      <c s="6" t="s">
        <v>2684</v>
      </c>
      <c s="36" t="s">
        <v>218</v>
      </c>
      <c s="37">
        <v>166</v>
      </c>
      <c s="36">
        <v>0</v>
      </c>
      <c s="36">
        <f>ROUND(G141*H141,6)</f>
      </c>
      <c r="L141" s="38">
        <v>0</v>
      </c>
      <c s="32">
        <f>ROUND(ROUND(L141,2)*ROUND(G141,3),2)</f>
      </c>
      <c s="36" t="s">
        <v>385</v>
      </c>
      <c>
        <f>(M141*21)/100</f>
      </c>
      <c t="s">
        <v>27</v>
      </c>
    </row>
    <row r="142" spans="1:5" ht="12.75">
      <c r="A142" s="35" t="s">
        <v>55</v>
      </c>
      <c r="E142" s="39" t="s">
        <v>5</v>
      </c>
    </row>
    <row r="143" spans="1:5" ht="12.75">
      <c r="A143" s="35" t="s">
        <v>56</v>
      </c>
      <c r="E143" s="40" t="s">
        <v>2828</v>
      </c>
    </row>
    <row r="144" spans="1:5" ht="25.5">
      <c r="A144" t="s">
        <v>57</v>
      </c>
      <c r="E144" s="39" t="s">
        <v>2686</v>
      </c>
    </row>
    <row r="145" spans="1:16" ht="12.75">
      <c r="A145" t="s">
        <v>48</v>
      </c>
      <c s="34" t="s">
        <v>295</v>
      </c>
      <c s="34" t="s">
        <v>2687</v>
      </c>
      <c s="35" t="s">
        <v>5</v>
      </c>
      <c s="6" t="s">
        <v>2688</v>
      </c>
      <c s="36" t="s">
        <v>218</v>
      </c>
      <c s="37">
        <v>166</v>
      </c>
      <c s="36">
        <v>0</v>
      </c>
      <c s="36">
        <f>ROUND(G145*H145,6)</f>
      </c>
      <c r="L145" s="38">
        <v>0</v>
      </c>
      <c s="32">
        <f>ROUND(ROUND(L145,2)*ROUND(G145,3),2)</f>
      </c>
      <c s="36" t="s">
        <v>385</v>
      </c>
      <c>
        <f>(M145*21)/100</f>
      </c>
      <c t="s">
        <v>27</v>
      </c>
    </row>
    <row r="146" spans="1:5" ht="12.75">
      <c r="A146" s="35" t="s">
        <v>55</v>
      </c>
      <c r="E146" s="39" t="s">
        <v>5</v>
      </c>
    </row>
    <row r="147" spans="1:5" ht="12.75">
      <c r="A147" s="35" t="s">
        <v>56</v>
      </c>
      <c r="E147" s="40" t="s">
        <v>2828</v>
      </c>
    </row>
    <row r="148" spans="1:5" ht="25.5">
      <c r="A148" t="s">
        <v>57</v>
      </c>
      <c r="E148" s="39" t="s">
        <v>2689</v>
      </c>
    </row>
    <row r="149" spans="1:16" ht="12.75">
      <c r="A149" t="s">
        <v>48</v>
      </c>
      <c s="34" t="s">
        <v>298</v>
      </c>
      <c s="34" t="s">
        <v>2690</v>
      </c>
      <c s="35" t="s">
        <v>5</v>
      </c>
      <c s="6" t="s">
        <v>2691</v>
      </c>
      <c s="36" t="s">
        <v>218</v>
      </c>
      <c s="37">
        <v>166</v>
      </c>
      <c s="36">
        <v>0</v>
      </c>
      <c s="36">
        <f>ROUND(G149*H149,6)</f>
      </c>
      <c r="L149" s="38">
        <v>0</v>
      </c>
      <c s="32">
        <f>ROUND(ROUND(L149,2)*ROUND(G149,3),2)</f>
      </c>
      <c s="36" t="s">
        <v>385</v>
      </c>
      <c>
        <f>(M149*21)/100</f>
      </c>
      <c t="s">
        <v>27</v>
      </c>
    </row>
    <row r="150" spans="1:5" ht="12.75">
      <c r="A150" s="35" t="s">
        <v>55</v>
      </c>
      <c r="E150" s="39" t="s">
        <v>5</v>
      </c>
    </row>
    <row r="151" spans="1:5" ht="12.75">
      <c r="A151" s="35" t="s">
        <v>56</v>
      </c>
      <c r="E151" s="40" t="s">
        <v>2828</v>
      </c>
    </row>
    <row r="152" spans="1:5" ht="25.5">
      <c r="A152" t="s">
        <v>57</v>
      </c>
      <c r="E152" s="39" t="s">
        <v>2692</v>
      </c>
    </row>
    <row r="153" spans="1:16" ht="12.75">
      <c r="A153" t="s">
        <v>48</v>
      </c>
      <c s="34" t="s">
        <v>301</v>
      </c>
      <c s="34" t="s">
        <v>2699</v>
      </c>
      <c s="35" t="s">
        <v>5</v>
      </c>
      <c s="6" t="s">
        <v>2700</v>
      </c>
      <c s="36" t="s">
        <v>218</v>
      </c>
      <c s="37">
        <v>166</v>
      </c>
      <c s="36">
        <v>0</v>
      </c>
      <c s="36">
        <f>ROUND(G153*H153,6)</f>
      </c>
      <c r="L153" s="38">
        <v>0</v>
      </c>
      <c s="32">
        <f>ROUND(ROUND(L153,2)*ROUND(G153,3),2)</f>
      </c>
      <c s="36" t="s">
        <v>385</v>
      </c>
      <c>
        <f>(M153*21)/100</f>
      </c>
      <c t="s">
        <v>27</v>
      </c>
    </row>
    <row r="154" spans="1:5" ht="12.75">
      <c r="A154" s="35" t="s">
        <v>55</v>
      </c>
      <c r="E154" s="39" t="s">
        <v>5</v>
      </c>
    </row>
    <row r="155" spans="1:5" ht="12.75">
      <c r="A155" s="35" t="s">
        <v>56</v>
      </c>
      <c r="E155" s="40" t="s">
        <v>2828</v>
      </c>
    </row>
    <row r="156" spans="1:5" ht="25.5">
      <c r="A156" t="s">
        <v>57</v>
      </c>
      <c r="E156" s="39" t="s">
        <v>2701</v>
      </c>
    </row>
    <row r="157" spans="1:16" ht="12.75">
      <c r="A157" t="s">
        <v>48</v>
      </c>
      <c s="34" t="s">
        <v>304</v>
      </c>
      <c s="34" t="s">
        <v>2702</v>
      </c>
      <c s="35" t="s">
        <v>5</v>
      </c>
      <c s="6" t="s">
        <v>2703</v>
      </c>
      <c s="36" t="s">
        <v>218</v>
      </c>
      <c s="37">
        <v>17.2</v>
      </c>
      <c s="36">
        <v>0</v>
      </c>
      <c s="36">
        <f>ROUND(G157*H157,6)</f>
      </c>
      <c r="L157" s="38">
        <v>0</v>
      </c>
      <c s="32">
        <f>ROUND(ROUND(L157,2)*ROUND(G157,3),2)</f>
      </c>
      <c s="36" t="s">
        <v>385</v>
      </c>
      <c>
        <f>(M157*21)/100</f>
      </c>
      <c t="s">
        <v>27</v>
      </c>
    </row>
    <row r="158" spans="1:5" ht="12.75">
      <c r="A158" s="35" t="s">
        <v>55</v>
      </c>
      <c r="E158" s="39" t="s">
        <v>5</v>
      </c>
    </row>
    <row r="159" spans="1:5" ht="12.75">
      <c r="A159" s="35" t="s">
        <v>56</v>
      </c>
      <c r="E159" s="40" t="s">
        <v>2831</v>
      </c>
    </row>
    <row r="160" spans="1:5" ht="25.5">
      <c r="A160" t="s">
        <v>57</v>
      </c>
      <c r="E160" s="39" t="s">
        <v>2705</v>
      </c>
    </row>
    <row r="161" spans="1:16" ht="12.75">
      <c r="A161" t="s">
        <v>48</v>
      </c>
      <c s="34" t="s">
        <v>307</v>
      </c>
      <c s="34" t="s">
        <v>2706</v>
      </c>
      <c s="35" t="s">
        <v>5</v>
      </c>
      <c s="6" t="s">
        <v>2707</v>
      </c>
      <c s="36" t="s">
        <v>218</v>
      </c>
      <c s="37">
        <v>17.2</v>
      </c>
      <c s="36">
        <v>0</v>
      </c>
      <c s="36">
        <f>ROUND(G161*H161,6)</f>
      </c>
      <c r="L161" s="38">
        <v>0</v>
      </c>
      <c s="32">
        <f>ROUND(ROUND(L161,2)*ROUND(G161,3),2)</f>
      </c>
      <c s="36" t="s">
        <v>385</v>
      </c>
      <c>
        <f>(M161*21)/100</f>
      </c>
      <c t="s">
        <v>27</v>
      </c>
    </row>
    <row r="162" spans="1:5" ht="12.75">
      <c r="A162" s="35" t="s">
        <v>55</v>
      </c>
      <c r="E162" s="39" t="s">
        <v>5</v>
      </c>
    </row>
    <row r="163" spans="1:5" ht="12.75">
      <c r="A163" s="35" t="s">
        <v>56</v>
      </c>
      <c r="E163" s="40" t="s">
        <v>2831</v>
      </c>
    </row>
    <row r="164" spans="1:5" ht="25.5">
      <c r="A164" t="s">
        <v>57</v>
      </c>
      <c r="E164" s="39" t="s">
        <v>2708</v>
      </c>
    </row>
    <row r="165" spans="1:13" ht="12.75">
      <c r="A165" t="s">
        <v>46</v>
      </c>
      <c r="C165" s="31" t="s">
        <v>2354</v>
      </c>
      <c r="E165" s="33" t="s">
        <v>2355</v>
      </c>
      <c r="J165" s="32">
        <f>0</f>
      </c>
      <c s="32">
        <f>0</f>
      </c>
      <c s="32">
        <f>0+L166+L170+L174+L178+L182+L186+L190+L194+L198</f>
      </c>
      <c s="32">
        <f>0+M166+M170+M174+M178+M182+M186+M190+M194+M198</f>
      </c>
    </row>
    <row r="166" spans="1:16" ht="12.75">
      <c r="A166" t="s">
        <v>48</v>
      </c>
      <c s="34" t="s">
        <v>310</v>
      </c>
      <c s="34" t="s">
        <v>2709</v>
      </c>
      <c s="35" t="s">
        <v>5</v>
      </c>
      <c s="6" t="s">
        <v>2710</v>
      </c>
      <c s="36" t="s">
        <v>984</v>
      </c>
      <c s="37">
        <v>56</v>
      </c>
      <c s="36">
        <v>0</v>
      </c>
      <c s="36">
        <f>ROUND(G166*H166,6)</f>
      </c>
      <c r="L166" s="38">
        <v>0</v>
      </c>
      <c s="32">
        <f>ROUND(ROUND(L166,2)*ROUND(G166,3),2)</f>
      </c>
      <c s="36" t="s">
        <v>385</v>
      </c>
      <c>
        <f>(M166*21)/100</f>
      </c>
      <c t="s">
        <v>27</v>
      </c>
    </row>
    <row r="167" spans="1:5" ht="12.75">
      <c r="A167" s="35" t="s">
        <v>55</v>
      </c>
      <c r="E167" s="39" t="s">
        <v>5</v>
      </c>
    </row>
    <row r="168" spans="1:5" ht="12.75">
      <c r="A168" s="35" t="s">
        <v>56</v>
      </c>
      <c r="E168" s="40" t="s">
        <v>2832</v>
      </c>
    </row>
    <row r="169" spans="1:5" ht="12.75">
      <c r="A169" t="s">
        <v>57</v>
      </c>
      <c r="E169" s="39" t="s">
        <v>2712</v>
      </c>
    </row>
    <row r="170" spans="1:16" ht="12.75">
      <c r="A170" t="s">
        <v>48</v>
      </c>
      <c s="34" t="s">
        <v>313</v>
      </c>
      <c s="34" t="s">
        <v>2802</v>
      </c>
      <c s="35" t="s">
        <v>5</v>
      </c>
      <c s="6" t="s">
        <v>2803</v>
      </c>
      <c s="36" t="s">
        <v>984</v>
      </c>
      <c s="37">
        <v>12</v>
      </c>
      <c s="36">
        <v>0</v>
      </c>
      <c s="36">
        <f>ROUND(G170*H170,6)</f>
      </c>
      <c r="L170" s="38">
        <v>0</v>
      </c>
      <c s="32">
        <f>ROUND(ROUND(L170,2)*ROUND(G170,3),2)</f>
      </c>
      <c s="36" t="s">
        <v>385</v>
      </c>
      <c>
        <f>(M170*21)/100</f>
      </c>
      <c t="s">
        <v>27</v>
      </c>
    </row>
    <row r="171" spans="1:5" ht="12.75">
      <c r="A171" s="35" t="s">
        <v>55</v>
      </c>
      <c r="E171" s="39" t="s">
        <v>5</v>
      </c>
    </row>
    <row r="172" spans="1:5" ht="12.75">
      <c r="A172" s="35" t="s">
        <v>56</v>
      </c>
      <c r="E172" s="40" t="s">
        <v>2833</v>
      </c>
    </row>
    <row r="173" spans="1:5" ht="12.75">
      <c r="A173" t="s">
        <v>57</v>
      </c>
      <c r="E173" s="39" t="s">
        <v>2805</v>
      </c>
    </row>
    <row r="174" spans="1:16" ht="12.75">
      <c r="A174" t="s">
        <v>48</v>
      </c>
      <c s="34" t="s">
        <v>316</v>
      </c>
      <c s="34" t="s">
        <v>2713</v>
      </c>
      <c s="35" t="s">
        <v>5</v>
      </c>
      <c s="6" t="s">
        <v>2714</v>
      </c>
      <c s="36" t="s">
        <v>1203</v>
      </c>
      <c s="37">
        <v>66981.8</v>
      </c>
      <c s="36">
        <v>0</v>
      </c>
      <c s="36">
        <f>ROUND(G174*H174,6)</f>
      </c>
      <c r="L174" s="38">
        <v>0</v>
      </c>
      <c s="32">
        <f>ROUND(ROUND(L174,2)*ROUND(G174,3),2)</f>
      </c>
      <c s="36" t="s">
        <v>385</v>
      </c>
      <c>
        <f>(M174*21)/100</f>
      </c>
      <c t="s">
        <v>27</v>
      </c>
    </row>
    <row r="175" spans="1:5" ht="12.75">
      <c r="A175" s="35" t="s">
        <v>55</v>
      </c>
      <c r="E175" s="39" t="s">
        <v>5</v>
      </c>
    </row>
    <row r="176" spans="1:5" ht="12.75">
      <c r="A176" s="35" t="s">
        <v>56</v>
      </c>
      <c r="E176" s="40" t="s">
        <v>2715</v>
      </c>
    </row>
    <row r="177" spans="1:5" ht="12.75">
      <c r="A177" t="s">
        <v>57</v>
      </c>
      <c r="E177" s="39" t="s">
        <v>2716</v>
      </c>
    </row>
    <row r="178" spans="1:16" ht="12.75">
      <c r="A178" t="s">
        <v>48</v>
      </c>
      <c s="34" t="s">
        <v>319</v>
      </c>
      <c s="34" t="s">
        <v>2717</v>
      </c>
      <c s="35" t="s">
        <v>5</v>
      </c>
      <c s="6" t="s">
        <v>2718</v>
      </c>
      <c s="36" t="s">
        <v>1203</v>
      </c>
      <c s="37">
        <v>66981.8</v>
      </c>
      <c s="36">
        <v>0</v>
      </c>
      <c s="36">
        <f>ROUND(G178*H178,6)</f>
      </c>
      <c r="L178" s="38">
        <v>0</v>
      </c>
      <c s="32">
        <f>ROUND(ROUND(L178,2)*ROUND(G178,3),2)</f>
      </c>
      <c s="36" t="s">
        <v>385</v>
      </c>
      <c>
        <f>(M178*21)/100</f>
      </c>
      <c t="s">
        <v>27</v>
      </c>
    </row>
    <row r="179" spans="1:5" ht="12.75">
      <c r="A179" s="35" t="s">
        <v>55</v>
      </c>
      <c r="E179" s="39" t="s">
        <v>5</v>
      </c>
    </row>
    <row r="180" spans="1:5" ht="12.75">
      <c r="A180" s="35" t="s">
        <v>56</v>
      </c>
      <c r="E180" s="40" t="s">
        <v>2715</v>
      </c>
    </row>
    <row r="181" spans="1:5" ht="12.75">
      <c r="A181" t="s">
        <v>57</v>
      </c>
      <c r="E181" s="39" t="s">
        <v>2719</v>
      </c>
    </row>
    <row r="182" spans="1:16" ht="12.75">
      <c r="A182" t="s">
        <v>48</v>
      </c>
      <c s="34" t="s">
        <v>323</v>
      </c>
      <c s="34" t="s">
        <v>2726</v>
      </c>
      <c s="35" t="s">
        <v>5</v>
      </c>
      <c s="6" t="s">
        <v>2727</v>
      </c>
      <c s="36" t="s">
        <v>1203</v>
      </c>
      <c s="37">
        <v>66981.8</v>
      </c>
      <c s="36">
        <v>0</v>
      </c>
      <c s="36">
        <f>ROUND(G182*H182,6)</f>
      </c>
      <c r="L182" s="38">
        <v>0</v>
      </c>
      <c s="32">
        <f>ROUND(ROUND(L182,2)*ROUND(G182,3),2)</f>
      </c>
      <c s="36" t="s">
        <v>385</v>
      </c>
      <c>
        <f>(M182*21)/100</f>
      </c>
      <c t="s">
        <v>27</v>
      </c>
    </row>
    <row r="183" spans="1:5" ht="12.75">
      <c r="A183" s="35" t="s">
        <v>55</v>
      </c>
      <c r="E183" s="39" t="s">
        <v>5</v>
      </c>
    </row>
    <row r="184" spans="1:5" ht="12.75">
      <c r="A184" s="35" t="s">
        <v>56</v>
      </c>
      <c r="E184" s="40" t="s">
        <v>2715</v>
      </c>
    </row>
    <row r="185" spans="1:5" ht="12.75">
      <c r="A185" t="s">
        <v>57</v>
      </c>
      <c r="E185" s="39" t="s">
        <v>2728</v>
      </c>
    </row>
    <row r="186" spans="1:16" ht="12.75">
      <c r="A186" t="s">
        <v>48</v>
      </c>
      <c s="34" t="s">
        <v>326</v>
      </c>
      <c s="34" t="s">
        <v>1865</v>
      </c>
      <c s="35" t="s">
        <v>5</v>
      </c>
      <c s="6" t="s">
        <v>1866</v>
      </c>
      <c s="36" t="s">
        <v>678</v>
      </c>
      <c s="37">
        <v>1239.7</v>
      </c>
      <c s="36">
        <v>0</v>
      </c>
      <c s="36">
        <f>ROUND(G186*H186,6)</f>
      </c>
      <c r="L186" s="38">
        <v>0</v>
      </c>
      <c s="32">
        <f>ROUND(ROUND(L186,2)*ROUND(G186,3),2)</f>
      </c>
      <c s="36" t="s">
        <v>205</v>
      </c>
      <c>
        <f>(M186*21)/100</f>
      </c>
      <c t="s">
        <v>27</v>
      </c>
    </row>
    <row r="187" spans="1:5" ht="12.75">
      <c r="A187" s="35" t="s">
        <v>55</v>
      </c>
      <c r="E187" s="39" t="s">
        <v>5</v>
      </c>
    </row>
    <row r="188" spans="1:5" ht="12.75">
      <c r="A188" s="35" t="s">
        <v>56</v>
      </c>
      <c r="E188" s="40" t="s">
        <v>2715</v>
      </c>
    </row>
    <row r="189" spans="1:5" ht="12.75">
      <c r="A189" t="s">
        <v>57</v>
      </c>
      <c r="E189" s="39" t="s">
        <v>2729</v>
      </c>
    </row>
    <row r="190" spans="1:16" ht="12.75">
      <c r="A190" t="s">
        <v>48</v>
      </c>
      <c s="34" t="s">
        <v>330</v>
      </c>
      <c s="34" t="s">
        <v>2730</v>
      </c>
      <c s="35" t="s">
        <v>5</v>
      </c>
      <c s="6" t="s">
        <v>2731</v>
      </c>
      <c s="36" t="s">
        <v>678</v>
      </c>
      <c s="37">
        <v>1239.7</v>
      </c>
      <c s="36">
        <v>0</v>
      </c>
      <c s="36">
        <f>ROUND(G190*H190,6)</f>
      </c>
      <c r="L190" s="38">
        <v>0</v>
      </c>
      <c s="32">
        <f>ROUND(ROUND(L190,2)*ROUND(G190,3),2)</f>
      </c>
      <c s="36" t="s">
        <v>385</v>
      </c>
      <c>
        <f>(M190*21)/100</f>
      </c>
      <c t="s">
        <v>27</v>
      </c>
    </row>
    <row r="191" spans="1:5" ht="12.75">
      <c r="A191" s="35" t="s">
        <v>55</v>
      </c>
      <c r="E191" s="39" t="s">
        <v>5</v>
      </c>
    </row>
    <row r="192" spans="1:5" ht="12.75">
      <c r="A192" s="35" t="s">
        <v>56</v>
      </c>
      <c r="E192" s="40" t="s">
        <v>2715</v>
      </c>
    </row>
    <row r="193" spans="1:5" ht="12.75">
      <c r="A193" t="s">
        <v>57</v>
      </c>
      <c r="E193" s="39" t="s">
        <v>2732</v>
      </c>
    </row>
    <row r="194" spans="1:16" ht="12.75">
      <c r="A194" t="s">
        <v>48</v>
      </c>
      <c s="34" t="s">
        <v>333</v>
      </c>
      <c s="34" t="s">
        <v>2733</v>
      </c>
      <c s="35" t="s">
        <v>5</v>
      </c>
      <c s="6" t="s">
        <v>2734</v>
      </c>
      <c s="36" t="s">
        <v>678</v>
      </c>
      <c s="37">
        <v>1239.7</v>
      </c>
      <c s="36">
        <v>0</v>
      </c>
      <c s="36">
        <f>ROUND(G194*H194,6)</f>
      </c>
      <c r="L194" s="38">
        <v>0</v>
      </c>
      <c s="32">
        <f>ROUND(ROUND(L194,2)*ROUND(G194,3),2)</f>
      </c>
      <c s="36" t="s">
        <v>385</v>
      </c>
      <c>
        <f>(M194*21)/100</f>
      </c>
      <c t="s">
        <v>27</v>
      </c>
    </row>
    <row r="195" spans="1:5" ht="12.75">
      <c r="A195" s="35" t="s">
        <v>55</v>
      </c>
      <c r="E195" s="39" t="s">
        <v>5</v>
      </c>
    </row>
    <row r="196" spans="1:5" ht="12.75">
      <c r="A196" s="35" t="s">
        <v>56</v>
      </c>
      <c r="E196" s="40" t="s">
        <v>2715</v>
      </c>
    </row>
    <row r="197" spans="1:5" ht="12.75">
      <c r="A197" t="s">
        <v>57</v>
      </c>
      <c r="E197" s="39" t="s">
        <v>2735</v>
      </c>
    </row>
    <row r="198" spans="1:16" ht="12.75">
      <c r="A198" t="s">
        <v>48</v>
      </c>
      <c s="34" t="s">
        <v>336</v>
      </c>
      <c s="34" t="s">
        <v>2736</v>
      </c>
      <c s="35" t="s">
        <v>5</v>
      </c>
      <c s="6" t="s">
        <v>2737</v>
      </c>
      <c s="36" t="s">
        <v>984</v>
      </c>
      <c s="37">
        <v>1</v>
      </c>
      <c s="36">
        <v>0</v>
      </c>
      <c s="36">
        <f>ROUND(G198*H198,6)</f>
      </c>
      <c r="L198" s="38">
        <v>0</v>
      </c>
      <c s="32">
        <f>ROUND(ROUND(L198,2)*ROUND(G198,3),2)</f>
      </c>
      <c s="36" t="s">
        <v>385</v>
      </c>
      <c>
        <f>(M198*21)/100</f>
      </c>
      <c t="s">
        <v>27</v>
      </c>
    </row>
    <row r="199" spans="1:5" ht="12.75">
      <c r="A199" s="35" t="s">
        <v>55</v>
      </c>
      <c r="E199" s="39" t="s">
        <v>5</v>
      </c>
    </row>
    <row r="200" spans="1:5" ht="12.75">
      <c r="A200" s="35" t="s">
        <v>56</v>
      </c>
      <c r="E200" s="40" t="s">
        <v>2738</v>
      </c>
    </row>
    <row r="201" spans="1:5" ht="38.25">
      <c r="A201" t="s">
        <v>57</v>
      </c>
      <c r="E201" s="39" t="s">
        <v>2739</v>
      </c>
    </row>
    <row r="202" spans="1:13" ht="12.75">
      <c r="A202" t="s">
        <v>46</v>
      </c>
      <c r="C202" s="31" t="s">
        <v>2740</v>
      </c>
      <c r="E202" s="33" t="s">
        <v>2741</v>
      </c>
      <c r="J202" s="32">
        <f>0</f>
      </c>
      <c s="32">
        <f>0</f>
      </c>
      <c s="32">
        <f>0+L203+L207+L211+L215+L219+L223</f>
      </c>
      <c s="32">
        <f>0+M203+M207+M211+M215+M219+M223</f>
      </c>
    </row>
    <row r="203" spans="1:16" ht="12.75">
      <c r="A203" t="s">
        <v>48</v>
      </c>
      <c s="34" t="s">
        <v>339</v>
      </c>
      <c s="34" t="s">
        <v>2742</v>
      </c>
      <c s="35" t="s">
        <v>5</v>
      </c>
      <c s="6" t="s">
        <v>2743</v>
      </c>
      <c s="36" t="s">
        <v>2599</v>
      </c>
      <c s="37">
        <v>1</v>
      </c>
      <c s="36">
        <v>0</v>
      </c>
      <c s="36">
        <f>ROUND(G203*H203,6)</f>
      </c>
      <c r="L203" s="38">
        <v>0</v>
      </c>
      <c s="32">
        <f>ROUND(ROUND(L203,2)*ROUND(G203,3),2)</f>
      </c>
      <c s="36" t="s">
        <v>385</v>
      </c>
      <c>
        <f>(M203*21)/100</f>
      </c>
      <c t="s">
        <v>27</v>
      </c>
    </row>
    <row r="204" spans="1:5" ht="12.75">
      <c r="A204" s="35" t="s">
        <v>55</v>
      </c>
      <c r="E204" s="39" t="s">
        <v>5</v>
      </c>
    </row>
    <row r="205" spans="1:5" ht="12.75">
      <c r="A205" s="35" t="s">
        <v>56</v>
      </c>
      <c r="E205" s="40" t="s">
        <v>2744</v>
      </c>
    </row>
    <row r="206" spans="1:5" ht="25.5">
      <c r="A206" t="s">
        <v>57</v>
      </c>
      <c r="E206" s="39" t="s">
        <v>2745</v>
      </c>
    </row>
    <row r="207" spans="1:16" ht="12.75">
      <c r="A207" t="s">
        <v>48</v>
      </c>
      <c s="34" t="s">
        <v>342</v>
      </c>
      <c s="34" t="s">
        <v>2746</v>
      </c>
      <c s="35" t="s">
        <v>5</v>
      </c>
      <c s="6" t="s">
        <v>2747</v>
      </c>
      <c s="36" t="s">
        <v>2599</v>
      </c>
      <c s="37">
        <v>1</v>
      </c>
      <c s="36">
        <v>0</v>
      </c>
      <c s="36">
        <f>ROUND(G207*H207,6)</f>
      </c>
      <c r="L207" s="38">
        <v>0</v>
      </c>
      <c s="32">
        <f>ROUND(ROUND(L207,2)*ROUND(G207,3),2)</f>
      </c>
      <c s="36" t="s">
        <v>385</v>
      </c>
      <c>
        <f>(M207*21)/100</f>
      </c>
      <c t="s">
        <v>27</v>
      </c>
    </row>
    <row r="208" spans="1:5" ht="12.75">
      <c r="A208" s="35" t="s">
        <v>55</v>
      </c>
      <c r="E208" s="39" t="s">
        <v>5</v>
      </c>
    </row>
    <row r="209" spans="1:5" ht="12.75">
      <c r="A209" s="35" t="s">
        <v>56</v>
      </c>
      <c r="E209" s="40" t="s">
        <v>2744</v>
      </c>
    </row>
    <row r="210" spans="1:5" ht="12.75">
      <c r="A210" t="s">
        <v>57</v>
      </c>
      <c r="E210" s="39" t="s">
        <v>2748</v>
      </c>
    </row>
    <row r="211" spans="1:16" ht="12.75">
      <c r="A211" t="s">
        <v>48</v>
      </c>
      <c s="34" t="s">
        <v>346</v>
      </c>
      <c s="34" t="s">
        <v>2749</v>
      </c>
      <c s="35" t="s">
        <v>5</v>
      </c>
      <c s="6" t="s">
        <v>2750</v>
      </c>
      <c s="36" t="s">
        <v>2599</v>
      </c>
      <c s="37">
        <v>1</v>
      </c>
      <c s="36">
        <v>0</v>
      </c>
      <c s="36">
        <f>ROUND(G211*H211,6)</f>
      </c>
      <c r="L211" s="38">
        <v>0</v>
      </c>
      <c s="32">
        <f>ROUND(ROUND(L211,2)*ROUND(G211,3),2)</f>
      </c>
      <c s="36" t="s">
        <v>385</v>
      </c>
      <c>
        <f>(M211*21)/100</f>
      </c>
      <c t="s">
        <v>27</v>
      </c>
    </row>
    <row r="212" spans="1:5" ht="12.75">
      <c r="A212" s="35" t="s">
        <v>55</v>
      </c>
      <c r="E212" s="39" t="s">
        <v>5</v>
      </c>
    </row>
    <row r="213" spans="1:5" ht="12.75">
      <c r="A213" s="35" t="s">
        <v>56</v>
      </c>
      <c r="E213" s="40" t="s">
        <v>2744</v>
      </c>
    </row>
    <row r="214" spans="1:5" ht="25.5">
      <c r="A214" t="s">
        <v>57</v>
      </c>
      <c r="E214" s="39" t="s">
        <v>2751</v>
      </c>
    </row>
    <row r="215" spans="1:16" ht="12.75">
      <c r="A215" t="s">
        <v>48</v>
      </c>
      <c s="34" t="s">
        <v>355</v>
      </c>
      <c s="34" t="s">
        <v>2752</v>
      </c>
      <c s="35" t="s">
        <v>5</v>
      </c>
      <c s="6" t="s">
        <v>2753</v>
      </c>
      <c s="36" t="s">
        <v>218</v>
      </c>
      <c s="37">
        <v>166</v>
      </c>
      <c s="36">
        <v>0</v>
      </c>
      <c s="36">
        <f>ROUND(G215*H215,6)</f>
      </c>
      <c r="L215" s="38">
        <v>0</v>
      </c>
      <c s="32">
        <f>ROUND(ROUND(L215,2)*ROUND(G215,3),2)</f>
      </c>
      <c s="36" t="s">
        <v>385</v>
      </c>
      <c>
        <f>(M215*21)/100</f>
      </c>
      <c t="s">
        <v>27</v>
      </c>
    </row>
    <row r="216" spans="1:5" ht="12.75">
      <c r="A216" s="35" t="s">
        <v>55</v>
      </c>
      <c r="E216" s="39" t="s">
        <v>5</v>
      </c>
    </row>
    <row r="217" spans="1:5" ht="12.75">
      <c r="A217" s="35" t="s">
        <v>56</v>
      </c>
      <c r="E217" s="40" t="s">
        <v>2828</v>
      </c>
    </row>
    <row r="218" spans="1:5" ht="38.25">
      <c r="A218" t="s">
        <v>57</v>
      </c>
      <c r="E218" s="39" t="s">
        <v>2755</v>
      </c>
    </row>
    <row r="219" spans="1:16" ht="12.75">
      <c r="A219" t="s">
        <v>48</v>
      </c>
      <c s="34" t="s">
        <v>356</v>
      </c>
      <c s="34" t="s">
        <v>2756</v>
      </c>
      <c s="35" t="s">
        <v>5</v>
      </c>
      <c s="6" t="s">
        <v>2757</v>
      </c>
      <c s="36" t="s">
        <v>218</v>
      </c>
      <c s="37">
        <v>166</v>
      </c>
      <c s="36">
        <v>0</v>
      </c>
      <c s="36">
        <f>ROUND(G219*H219,6)</f>
      </c>
      <c r="L219" s="38">
        <v>0</v>
      </c>
      <c s="32">
        <f>ROUND(ROUND(L219,2)*ROUND(G219,3),2)</f>
      </c>
      <c s="36" t="s">
        <v>385</v>
      </c>
      <c>
        <f>(M219*21)/100</f>
      </c>
      <c t="s">
        <v>27</v>
      </c>
    </row>
    <row r="220" spans="1:5" ht="12.75">
      <c r="A220" s="35" t="s">
        <v>55</v>
      </c>
      <c r="E220" s="39" t="s">
        <v>5</v>
      </c>
    </row>
    <row r="221" spans="1:5" ht="12.75">
      <c r="A221" s="35" t="s">
        <v>56</v>
      </c>
      <c r="E221" s="40" t="s">
        <v>2828</v>
      </c>
    </row>
    <row r="222" spans="1:5" ht="25.5">
      <c r="A222" t="s">
        <v>57</v>
      </c>
      <c r="E222" s="39" t="s">
        <v>2758</v>
      </c>
    </row>
    <row r="223" spans="1:16" ht="12.75">
      <c r="A223" t="s">
        <v>48</v>
      </c>
      <c s="34" t="s">
        <v>445</v>
      </c>
      <c s="34" t="s">
        <v>2759</v>
      </c>
      <c s="35" t="s">
        <v>5</v>
      </c>
      <c s="6" t="s">
        <v>2760</v>
      </c>
      <c s="36" t="s">
        <v>218</v>
      </c>
      <c s="37">
        <v>166</v>
      </c>
      <c s="36">
        <v>0</v>
      </c>
      <c s="36">
        <f>ROUND(G223*H223,6)</f>
      </c>
      <c r="L223" s="38">
        <v>0</v>
      </c>
      <c s="32">
        <f>ROUND(ROUND(L223,2)*ROUND(G223,3),2)</f>
      </c>
      <c s="36" t="s">
        <v>385</v>
      </c>
      <c>
        <f>(M223*21)/100</f>
      </c>
      <c t="s">
        <v>27</v>
      </c>
    </row>
    <row r="224" spans="1:5" ht="12.75">
      <c r="A224" s="35" t="s">
        <v>55</v>
      </c>
      <c r="E224" s="39" t="s">
        <v>5</v>
      </c>
    </row>
    <row r="225" spans="1:5" ht="12.75">
      <c r="A225" s="35" t="s">
        <v>56</v>
      </c>
      <c r="E225" s="40" t="s">
        <v>2828</v>
      </c>
    </row>
    <row r="226" spans="1:5" ht="12.75">
      <c r="A226" t="s">
        <v>57</v>
      </c>
      <c r="E226" s="39" t="s">
        <v>2761</v>
      </c>
    </row>
    <row r="227" spans="1:13" ht="12.75">
      <c r="A227" t="s">
        <v>46</v>
      </c>
      <c r="C227" s="31" t="s">
        <v>47</v>
      </c>
      <c r="E227" s="33" t="s">
        <v>2765</v>
      </c>
      <c r="J227" s="32">
        <f>0</f>
      </c>
      <c s="32">
        <f>0</f>
      </c>
      <c s="32">
        <f>0+L228</f>
      </c>
      <c s="32">
        <f>0+M228</f>
      </c>
    </row>
    <row r="228" spans="1:16" ht="25.5">
      <c r="A228" t="s">
        <v>48</v>
      </c>
      <c s="34" t="s">
        <v>69</v>
      </c>
      <c s="34" t="s">
        <v>50</v>
      </c>
      <c s="35" t="s">
        <v>51</v>
      </c>
      <c s="6" t="s">
        <v>52</v>
      </c>
      <c s="36" t="s">
        <v>53</v>
      </c>
      <c s="37">
        <v>227.48</v>
      </c>
      <c s="36">
        <v>0</v>
      </c>
      <c s="36">
        <f>ROUND(G228*H228,6)</f>
      </c>
      <c r="L228" s="38">
        <v>0</v>
      </c>
      <c s="32">
        <f>ROUND(ROUND(L228,2)*ROUND(G228,3),2)</f>
      </c>
      <c s="36" t="s">
        <v>54</v>
      </c>
      <c>
        <f>(M228*21)/100</f>
      </c>
      <c t="s">
        <v>27</v>
      </c>
    </row>
    <row r="229" spans="1:5" ht="25.5">
      <c r="A229" s="35" t="s">
        <v>55</v>
      </c>
      <c r="E229" s="39" t="s">
        <v>351</v>
      </c>
    </row>
    <row r="230" spans="1:5" ht="12.75">
      <c r="A230" s="35" t="s">
        <v>56</v>
      </c>
      <c r="E230" s="40" t="s">
        <v>2834</v>
      </c>
    </row>
    <row r="231" spans="1:5" ht="102">
      <c r="A231" t="s">
        <v>57</v>
      </c>
      <c r="E231" s="39" t="s">
        <v>58</v>
      </c>
    </row>
    <row r="232" spans="1:13" ht="12.75">
      <c r="A232" t="s">
        <v>46</v>
      </c>
      <c r="C232" s="31" t="s">
        <v>2767</v>
      </c>
      <c r="E232" s="33" t="s">
        <v>2768</v>
      </c>
      <c r="J232" s="32">
        <f>0</f>
      </c>
      <c s="32">
        <f>0</f>
      </c>
      <c s="32">
        <f>0+L233+L237+L241</f>
      </c>
      <c s="32">
        <f>0+M233+M237+M241</f>
      </c>
    </row>
    <row r="233" spans="1:16" ht="12.75">
      <c r="A233" t="s">
        <v>48</v>
      </c>
      <c s="34" t="s">
        <v>448</v>
      </c>
      <c s="34" t="s">
        <v>2769</v>
      </c>
      <c s="35" t="s">
        <v>5</v>
      </c>
      <c s="6" t="s">
        <v>2770</v>
      </c>
      <c s="36" t="s">
        <v>2771</v>
      </c>
      <c s="37">
        <v>280</v>
      </c>
      <c s="36">
        <v>0</v>
      </c>
      <c s="36">
        <f>ROUND(G233*H233,6)</f>
      </c>
      <c r="L233" s="38">
        <v>0</v>
      </c>
      <c s="32">
        <f>ROUND(ROUND(L233,2)*ROUND(G233,3),2)</f>
      </c>
      <c s="36" t="s">
        <v>385</v>
      </c>
      <c>
        <f>(M233*21)/100</f>
      </c>
      <c t="s">
        <v>27</v>
      </c>
    </row>
    <row r="234" spans="1:5" ht="12.75">
      <c r="A234" s="35" t="s">
        <v>55</v>
      </c>
      <c r="E234" s="39" t="s">
        <v>5</v>
      </c>
    </row>
    <row r="235" spans="1:5" ht="12.75">
      <c r="A235" s="35" t="s">
        <v>56</v>
      </c>
      <c r="E235" s="40" t="s">
        <v>2835</v>
      </c>
    </row>
    <row r="236" spans="1:5" ht="25.5">
      <c r="A236" t="s">
        <v>57</v>
      </c>
      <c r="E236" s="39" t="s">
        <v>2773</v>
      </c>
    </row>
    <row r="237" spans="1:16" ht="12.75">
      <c r="A237" t="s">
        <v>48</v>
      </c>
      <c s="34" t="s">
        <v>451</v>
      </c>
      <c s="34" t="s">
        <v>2774</v>
      </c>
      <c s="35" t="s">
        <v>5</v>
      </c>
      <c s="6" t="s">
        <v>2775</v>
      </c>
      <c s="36" t="s">
        <v>2771</v>
      </c>
      <c s="37">
        <v>240</v>
      </c>
      <c s="36">
        <v>0</v>
      </c>
      <c s="36">
        <f>ROUND(G237*H237,6)</f>
      </c>
      <c r="L237" s="38">
        <v>0</v>
      </c>
      <c s="32">
        <f>ROUND(ROUND(L237,2)*ROUND(G237,3),2)</f>
      </c>
      <c s="36" t="s">
        <v>385</v>
      </c>
      <c>
        <f>(M237*21)/100</f>
      </c>
      <c t="s">
        <v>27</v>
      </c>
    </row>
    <row r="238" spans="1:5" ht="12.75">
      <c r="A238" s="35" t="s">
        <v>55</v>
      </c>
      <c r="E238" s="39" t="s">
        <v>5</v>
      </c>
    </row>
    <row r="239" spans="1:5" ht="12.75">
      <c r="A239" s="35" t="s">
        <v>56</v>
      </c>
      <c r="E239" s="40" t="s">
        <v>2836</v>
      </c>
    </row>
    <row r="240" spans="1:5" ht="25.5">
      <c r="A240" t="s">
        <v>57</v>
      </c>
      <c r="E240" s="39" t="s">
        <v>2773</v>
      </c>
    </row>
    <row r="241" spans="1:16" ht="12.75">
      <c r="A241" t="s">
        <v>48</v>
      </c>
      <c s="34" t="s">
        <v>454</v>
      </c>
      <c s="34" t="s">
        <v>2777</v>
      </c>
      <c s="35" t="s">
        <v>5</v>
      </c>
      <c s="6" t="s">
        <v>2778</v>
      </c>
      <c s="36" t="s">
        <v>2779</v>
      </c>
      <c s="37">
        <v>45</v>
      </c>
      <c s="36">
        <v>0</v>
      </c>
      <c s="36">
        <f>ROUND(G241*H241,6)</f>
      </c>
      <c r="L241" s="38">
        <v>0</v>
      </c>
      <c s="32">
        <f>ROUND(ROUND(L241,2)*ROUND(G241,3),2)</f>
      </c>
      <c s="36" t="s">
        <v>385</v>
      </c>
      <c>
        <f>(M241*21)/100</f>
      </c>
      <c t="s">
        <v>27</v>
      </c>
    </row>
    <row r="242" spans="1:5" ht="12.75">
      <c r="A242" s="35" t="s">
        <v>55</v>
      </c>
      <c r="E242" s="39" t="s">
        <v>2837</v>
      </c>
    </row>
    <row r="243" spans="1:5" ht="12.75">
      <c r="A243" s="35" t="s">
        <v>56</v>
      </c>
      <c r="E243" s="40" t="s">
        <v>2738</v>
      </c>
    </row>
    <row r="244" spans="1:5" ht="25.5">
      <c r="A244" t="s">
        <v>57</v>
      </c>
      <c r="E244" s="39" t="s">
        <v>2781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5.xml><?xml version="1.0" encoding="utf-8"?>
<worksheet xmlns="http://schemas.openxmlformats.org/spreadsheetml/2006/main" xmlns:r="http://schemas.openxmlformats.org/officeDocument/2006/relationships">
  <dimension ref="A1:T14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2110</v>
      </c>
      <c s="41">
        <f>Rekapitulace!C37</f>
      </c>
      <c s="20" t="s">
        <v>0</v>
      </c>
      <c t="s">
        <v>23</v>
      </c>
      <c t="s">
        <v>27</v>
      </c>
    </row>
    <row r="4" spans="1:16" ht="32" customHeight="1">
      <c r="A4" s="24" t="s">
        <v>20</v>
      </c>
      <c s="25" t="s">
        <v>28</v>
      </c>
      <c s="27" t="s">
        <v>2110</v>
      </c>
      <c r="E4" s="26" t="s">
        <v>2111</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COUNTIFS(L8:L139,"=0",A8:A139,"P")+COUNTIFS(L8:L139,"",A8:A139,"P")+SUM(Q8:Q139)</f>
      </c>
    </row>
    <row r="8" spans="1:13" ht="12.75">
      <c r="A8" t="s">
        <v>44</v>
      </c>
      <c r="C8" s="28" t="s">
        <v>2840</v>
      </c>
      <c r="E8" s="30" t="s">
        <v>2839</v>
      </c>
      <c r="J8" s="29">
        <f>0+J9+J22+J39+J48+J53+J130</f>
      </c>
      <c s="29">
        <f>0+K9+K22+K39+K48+K53+K130</f>
      </c>
      <c s="29">
        <f>0+L9+L22+L39+L48+L53+L130</f>
      </c>
      <c s="29">
        <f>0+M9+M22+M39+M48+M53+M130</f>
      </c>
    </row>
    <row r="9" spans="1:13" ht="12.75">
      <c r="A9" t="s">
        <v>46</v>
      </c>
      <c r="C9" s="31" t="s">
        <v>93</v>
      </c>
      <c r="E9" s="33" t="s">
        <v>2841</v>
      </c>
      <c r="J9" s="32">
        <f>0</f>
      </c>
      <c s="32">
        <f>0</f>
      </c>
      <c s="32">
        <f>0+L10+L14+L18</f>
      </c>
      <c s="32">
        <f>0+M10+M14+M18</f>
      </c>
    </row>
    <row r="10" spans="1:16" ht="12.75">
      <c r="A10" t="s">
        <v>48</v>
      </c>
      <c s="34" t="s">
        <v>65</v>
      </c>
      <c s="34" t="s">
        <v>2842</v>
      </c>
      <c s="35" t="s">
        <v>5</v>
      </c>
      <c s="6" t="s">
        <v>2843</v>
      </c>
      <c s="36" t="s">
        <v>678</v>
      </c>
      <c s="37">
        <v>281.2</v>
      </c>
      <c s="36">
        <v>0</v>
      </c>
      <c s="36">
        <f>ROUND(G10*H10,6)</f>
      </c>
      <c r="L10" s="38">
        <v>0</v>
      </c>
      <c s="32">
        <f>ROUND(ROUND(L10,2)*ROUND(G10,3),2)</f>
      </c>
      <c s="36" t="s">
        <v>2844</v>
      </c>
      <c>
        <f>(M10*21)/100</f>
      </c>
      <c t="s">
        <v>27</v>
      </c>
    </row>
    <row r="11" spans="1:5" ht="12.75">
      <c r="A11" s="35" t="s">
        <v>55</v>
      </c>
      <c r="E11" s="39" t="s">
        <v>5</v>
      </c>
    </row>
    <row r="12" spans="1:5" ht="12.75">
      <c r="A12" s="35" t="s">
        <v>56</v>
      </c>
      <c r="E12" s="40" t="s">
        <v>2845</v>
      </c>
    </row>
    <row r="13" spans="1:5" ht="12.75">
      <c r="A13" t="s">
        <v>57</v>
      </c>
      <c r="E13" s="39" t="s">
        <v>2846</v>
      </c>
    </row>
    <row r="14" spans="1:16" ht="12.75">
      <c r="A14" t="s">
        <v>48</v>
      </c>
      <c s="34" t="s">
        <v>69</v>
      </c>
      <c s="34" t="s">
        <v>2847</v>
      </c>
      <c s="35" t="s">
        <v>5</v>
      </c>
      <c s="6" t="s">
        <v>2848</v>
      </c>
      <c s="36" t="s">
        <v>204</v>
      </c>
      <c s="37">
        <v>22.496</v>
      </c>
      <c s="36">
        <v>0</v>
      </c>
      <c s="36">
        <f>ROUND(G14*H14,6)</f>
      </c>
      <c r="L14" s="38">
        <v>0</v>
      </c>
      <c s="32">
        <f>ROUND(ROUND(L14,2)*ROUND(G14,3),2)</f>
      </c>
      <c s="36" t="s">
        <v>205</v>
      </c>
      <c>
        <f>(M14*21)/100</f>
      </c>
      <c t="s">
        <v>27</v>
      </c>
    </row>
    <row r="15" spans="1:5" ht="12.75">
      <c r="A15" s="35" t="s">
        <v>55</v>
      </c>
      <c r="E15" s="39" t="s">
        <v>5</v>
      </c>
    </row>
    <row r="16" spans="1:5" ht="12.75">
      <c r="A16" s="35" t="s">
        <v>56</v>
      </c>
      <c r="E16" s="40" t="s">
        <v>2849</v>
      </c>
    </row>
    <row r="17" spans="1:5" ht="12.75">
      <c r="A17" t="s">
        <v>57</v>
      </c>
      <c r="E17" s="39" t="s">
        <v>2850</v>
      </c>
    </row>
    <row r="18" spans="1:16" ht="12.75">
      <c r="A18" t="s">
        <v>48</v>
      </c>
      <c s="34" t="s">
        <v>73</v>
      </c>
      <c s="34" t="s">
        <v>2851</v>
      </c>
      <c s="35" t="s">
        <v>5</v>
      </c>
      <c s="6" t="s">
        <v>2852</v>
      </c>
      <c s="36" t="s">
        <v>204</v>
      </c>
      <c s="37">
        <v>56.24</v>
      </c>
      <c s="36">
        <v>0</v>
      </c>
      <c s="36">
        <f>ROUND(G18*H18,6)</f>
      </c>
      <c r="L18" s="38">
        <v>0</v>
      </c>
      <c s="32">
        <f>ROUND(ROUND(L18,2)*ROUND(G18,3),2)</f>
      </c>
      <c s="36" t="s">
        <v>205</v>
      </c>
      <c>
        <f>(M18*21)/100</f>
      </c>
      <c t="s">
        <v>27</v>
      </c>
    </row>
    <row r="19" spans="1:5" ht="12.75">
      <c r="A19" s="35" t="s">
        <v>55</v>
      </c>
      <c r="E19" s="39" t="s">
        <v>5</v>
      </c>
    </row>
    <row r="20" spans="1:5" ht="12.75">
      <c r="A20" s="35" t="s">
        <v>56</v>
      </c>
      <c r="E20" s="40" t="s">
        <v>2853</v>
      </c>
    </row>
    <row r="21" spans="1:5" ht="12.75">
      <c r="A21" t="s">
        <v>57</v>
      </c>
      <c r="E21" s="39" t="s">
        <v>2850</v>
      </c>
    </row>
    <row r="22" spans="1:13" ht="12.75">
      <c r="A22" t="s">
        <v>46</v>
      </c>
      <c r="C22" s="31" t="s">
        <v>101</v>
      </c>
      <c r="E22" s="33" t="s">
        <v>2854</v>
      </c>
      <c r="J22" s="32">
        <f>0</f>
      </c>
      <c s="32">
        <f>0</f>
      </c>
      <c s="32">
        <f>0+L23+L27+L31+L35</f>
      </c>
      <c s="32">
        <f>0+M23+M27+M31+M35</f>
      </c>
    </row>
    <row r="23" spans="1:16" ht="12.75">
      <c r="A23" t="s">
        <v>48</v>
      </c>
      <c s="34" t="s">
        <v>77</v>
      </c>
      <c s="34" t="s">
        <v>1440</v>
      </c>
      <c s="35" t="s">
        <v>5</v>
      </c>
      <c s="6" t="s">
        <v>1441</v>
      </c>
      <c s="36" t="s">
        <v>204</v>
      </c>
      <c s="37">
        <v>34.25</v>
      </c>
      <c s="36">
        <v>0</v>
      </c>
      <c s="36">
        <f>ROUND(G23*H23,6)</f>
      </c>
      <c r="L23" s="38">
        <v>0</v>
      </c>
      <c s="32">
        <f>ROUND(ROUND(L23,2)*ROUND(G23,3),2)</f>
      </c>
      <c s="36" t="s">
        <v>205</v>
      </c>
      <c>
        <f>(M23*21)/100</f>
      </c>
      <c t="s">
        <v>27</v>
      </c>
    </row>
    <row r="24" spans="1:5" ht="12.75">
      <c r="A24" s="35" t="s">
        <v>55</v>
      </c>
      <c r="E24" s="39" t="s">
        <v>5</v>
      </c>
    </row>
    <row r="25" spans="1:5" ht="12.75">
      <c r="A25" s="35" t="s">
        <v>56</v>
      </c>
      <c r="E25" s="40" t="s">
        <v>2855</v>
      </c>
    </row>
    <row r="26" spans="1:5" ht="318.75">
      <c r="A26" t="s">
        <v>57</v>
      </c>
      <c r="E26" s="39" t="s">
        <v>2856</v>
      </c>
    </row>
    <row r="27" spans="1:16" ht="12.75">
      <c r="A27" t="s">
        <v>48</v>
      </c>
      <c s="34" t="s">
        <v>81</v>
      </c>
      <c s="34" t="s">
        <v>2857</v>
      </c>
      <c s="35" t="s">
        <v>5</v>
      </c>
      <c s="6" t="s">
        <v>2858</v>
      </c>
      <c s="36" t="s">
        <v>204</v>
      </c>
      <c s="37">
        <v>34.25</v>
      </c>
      <c s="36">
        <v>0</v>
      </c>
      <c s="36">
        <f>ROUND(G27*H27,6)</f>
      </c>
      <c r="L27" s="38">
        <v>0</v>
      </c>
      <c s="32">
        <f>ROUND(ROUND(L27,2)*ROUND(G27,3),2)</f>
      </c>
      <c s="36" t="s">
        <v>205</v>
      </c>
      <c>
        <f>(M27*21)/100</f>
      </c>
      <c t="s">
        <v>27</v>
      </c>
    </row>
    <row r="28" spans="1:5" ht="12.75">
      <c r="A28" s="35" t="s">
        <v>55</v>
      </c>
      <c r="E28" s="39" t="s">
        <v>5</v>
      </c>
    </row>
    <row r="29" spans="1:5" ht="12.75">
      <c r="A29" s="35" t="s">
        <v>56</v>
      </c>
      <c r="E29" s="40" t="s">
        <v>2859</v>
      </c>
    </row>
    <row r="30" spans="1:5" ht="318.75">
      <c r="A30" t="s">
        <v>57</v>
      </c>
      <c r="E30" s="39" t="s">
        <v>2860</v>
      </c>
    </row>
    <row r="31" spans="1:16" ht="12.75">
      <c r="A31" t="s">
        <v>48</v>
      </c>
      <c s="34" t="s">
        <v>85</v>
      </c>
      <c s="34" t="s">
        <v>2861</v>
      </c>
      <c s="35" t="s">
        <v>5</v>
      </c>
      <c s="6" t="s">
        <v>2862</v>
      </c>
      <c s="36" t="s">
        <v>204</v>
      </c>
      <c s="37">
        <v>210.9</v>
      </c>
      <c s="36">
        <v>0</v>
      </c>
      <c s="36">
        <f>ROUND(G31*H31,6)</f>
      </c>
      <c r="L31" s="38">
        <v>0</v>
      </c>
      <c s="32">
        <f>ROUND(ROUND(L31,2)*ROUND(G31,3),2)</f>
      </c>
      <c s="36" t="s">
        <v>205</v>
      </c>
      <c>
        <f>(M31*21)/100</f>
      </c>
      <c t="s">
        <v>27</v>
      </c>
    </row>
    <row r="32" spans="1:5" ht="12.75">
      <c r="A32" s="35" t="s">
        <v>55</v>
      </c>
      <c r="E32" s="39" t="s">
        <v>5</v>
      </c>
    </row>
    <row r="33" spans="1:5" ht="12.75">
      <c r="A33" s="35" t="s">
        <v>56</v>
      </c>
      <c r="E33" s="40" t="s">
        <v>2863</v>
      </c>
    </row>
    <row r="34" spans="1:5" ht="318.75">
      <c r="A34" t="s">
        <v>57</v>
      </c>
      <c r="E34" s="39" t="s">
        <v>2860</v>
      </c>
    </row>
    <row r="35" spans="1:16" ht="12.75">
      <c r="A35" t="s">
        <v>48</v>
      </c>
      <c s="34" t="s">
        <v>89</v>
      </c>
      <c s="34" t="s">
        <v>202</v>
      </c>
      <c s="35" t="s">
        <v>5</v>
      </c>
      <c s="6" t="s">
        <v>203</v>
      </c>
      <c s="36" t="s">
        <v>204</v>
      </c>
      <c s="37">
        <v>210.9</v>
      </c>
      <c s="36">
        <v>0</v>
      </c>
      <c s="36">
        <f>ROUND(G35*H35,6)</f>
      </c>
      <c r="L35" s="38">
        <v>0</v>
      </c>
      <c s="32">
        <f>ROUND(ROUND(L35,2)*ROUND(G35,3),2)</f>
      </c>
      <c s="36" t="s">
        <v>205</v>
      </c>
      <c>
        <f>(M35*21)/100</f>
      </c>
      <c t="s">
        <v>27</v>
      </c>
    </row>
    <row r="36" spans="1:5" ht="12.75">
      <c r="A36" s="35" t="s">
        <v>55</v>
      </c>
      <c r="E36" s="39" t="s">
        <v>5</v>
      </c>
    </row>
    <row r="37" spans="1:5" ht="12.75">
      <c r="A37" s="35" t="s">
        <v>56</v>
      </c>
      <c r="E37" s="40" t="s">
        <v>2863</v>
      </c>
    </row>
    <row r="38" spans="1:5" ht="318.75">
      <c r="A38" t="s">
        <v>57</v>
      </c>
      <c r="E38" s="39" t="s">
        <v>2856</v>
      </c>
    </row>
    <row r="39" spans="1:13" ht="12.75">
      <c r="A39" t="s">
        <v>46</v>
      </c>
      <c r="C39" s="31" t="s">
        <v>117</v>
      </c>
      <c r="E39" s="33" t="s">
        <v>2864</v>
      </c>
      <c r="J39" s="32">
        <f>0</f>
      </c>
      <c s="32">
        <f>0</f>
      </c>
      <c s="32">
        <f>0+L40+L44</f>
      </c>
      <c s="32">
        <f>0+M40+M44</f>
      </c>
    </row>
    <row r="40" spans="1:16" ht="12.75">
      <c r="A40" t="s">
        <v>48</v>
      </c>
      <c s="34" t="s">
        <v>93</v>
      </c>
      <c s="34" t="s">
        <v>208</v>
      </c>
      <c s="35" t="s">
        <v>5</v>
      </c>
      <c s="6" t="s">
        <v>209</v>
      </c>
      <c s="36" t="s">
        <v>204</v>
      </c>
      <c s="37">
        <v>215.32</v>
      </c>
      <c s="36">
        <v>0</v>
      </c>
      <c s="36">
        <f>ROUND(G40*H40,6)</f>
      </c>
      <c r="L40" s="38">
        <v>0</v>
      </c>
      <c s="32">
        <f>ROUND(ROUND(L40,2)*ROUND(G40,3),2)</f>
      </c>
      <c s="36" t="s">
        <v>205</v>
      </c>
      <c>
        <f>(M40*21)/100</f>
      </c>
      <c t="s">
        <v>27</v>
      </c>
    </row>
    <row r="41" spans="1:5" ht="12.75">
      <c r="A41" s="35" t="s">
        <v>55</v>
      </c>
      <c r="E41" s="39" t="s">
        <v>5</v>
      </c>
    </row>
    <row r="42" spans="1:5" ht="12.75">
      <c r="A42" s="35" t="s">
        <v>56</v>
      </c>
      <c r="E42" s="40" t="s">
        <v>2865</v>
      </c>
    </row>
    <row r="43" spans="1:5" ht="229.5">
      <c r="A43" t="s">
        <v>57</v>
      </c>
      <c r="E43" s="39" t="s">
        <v>2866</v>
      </c>
    </row>
    <row r="44" spans="1:16" ht="12.75">
      <c r="A44" t="s">
        <v>48</v>
      </c>
      <c s="34" t="s">
        <v>97</v>
      </c>
      <c s="34" t="s">
        <v>1013</v>
      </c>
      <c s="35" t="s">
        <v>5</v>
      </c>
      <c s="6" t="s">
        <v>1700</v>
      </c>
      <c s="36" t="s">
        <v>204</v>
      </c>
      <c s="37">
        <v>166.77</v>
      </c>
      <c s="36">
        <v>0</v>
      </c>
      <c s="36">
        <f>ROUND(G44*H44,6)</f>
      </c>
      <c r="L44" s="38">
        <v>0</v>
      </c>
      <c s="32">
        <f>ROUND(ROUND(L44,2)*ROUND(G44,3),2)</f>
      </c>
      <c s="36" t="s">
        <v>205</v>
      </c>
      <c>
        <f>(M44*21)/100</f>
      </c>
      <c t="s">
        <v>27</v>
      </c>
    </row>
    <row r="45" spans="1:5" ht="12.75">
      <c r="A45" s="35" t="s">
        <v>55</v>
      </c>
      <c r="E45" s="39" t="s">
        <v>5</v>
      </c>
    </row>
    <row r="46" spans="1:5" ht="12.75">
      <c r="A46" s="35" t="s">
        <v>56</v>
      </c>
      <c r="E46" s="40" t="s">
        <v>2867</v>
      </c>
    </row>
    <row r="47" spans="1:5" ht="293.25">
      <c r="A47" t="s">
        <v>57</v>
      </c>
      <c r="E47" s="39" t="s">
        <v>2868</v>
      </c>
    </row>
    <row r="48" spans="1:13" ht="12.75">
      <c r="A48" t="s">
        <v>46</v>
      </c>
      <c r="C48" s="31" t="s">
        <v>65</v>
      </c>
      <c r="E48" s="33" t="s">
        <v>2013</v>
      </c>
      <c r="J48" s="32">
        <f>0</f>
      </c>
      <c s="32">
        <f>0</f>
      </c>
      <c s="32">
        <f>0+L49</f>
      </c>
      <c s="32">
        <f>0+M49</f>
      </c>
    </row>
    <row r="49" spans="1:16" ht="12.75">
      <c r="A49" t="s">
        <v>48</v>
      </c>
      <c s="34" t="s">
        <v>101</v>
      </c>
      <c s="34" t="s">
        <v>2869</v>
      </c>
      <c s="35" t="s">
        <v>5</v>
      </c>
      <c s="6" t="s">
        <v>2870</v>
      </c>
      <c s="36" t="s">
        <v>204</v>
      </c>
      <c s="37">
        <v>1.8</v>
      </c>
      <c s="36">
        <v>0</v>
      </c>
      <c s="36">
        <f>ROUND(G49*H49,6)</f>
      </c>
      <c r="L49" s="38">
        <v>0</v>
      </c>
      <c s="32">
        <f>ROUND(ROUND(L49,2)*ROUND(G49,3),2)</f>
      </c>
      <c s="36" t="s">
        <v>205</v>
      </c>
      <c>
        <f>(M49*21)/100</f>
      </c>
      <c t="s">
        <v>27</v>
      </c>
    </row>
    <row r="50" spans="1:5" ht="12.75">
      <c r="A50" s="35" t="s">
        <v>55</v>
      </c>
      <c r="E50" s="39" t="s">
        <v>5</v>
      </c>
    </row>
    <row r="51" spans="1:5" ht="12.75">
      <c r="A51" s="35" t="s">
        <v>56</v>
      </c>
      <c r="E51" s="40" t="s">
        <v>2871</v>
      </c>
    </row>
    <row r="52" spans="1:5" ht="369.75">
      <c r="A52" t="s">
        <v>57</v>
      </c>
      <c r="E52" s="39" t="s">
        <v>2872</v>
      </c>
    </row>
    <row r="53" spans="1:13" ht="12.75">
      <c r="A53" t="s">
        <v>46</v>
      </c>
      <c r="C53" s="31" t="s">
        <v>81</v>
      </c>
      <c r="E53" s="33" t="s">
        <v>2873</v>
      </c>
      <c r="J53" s="32">
        <f>0</f>
      </c>
      <c s="32">
        <f>0</f>
      </c>
      <c s="32">
        <f>0+L54+L58+L62+L66+L70+L74+L78+L82+L86+L90+L94+L98+L102+L106+L110+L114+L118+L122+L126</f>
      </c>
      <c s="32">
        <f>0+M54+M58+M62+M66+M70+M74+M78+M82+M86+M90+M94+M98+M102+M106+M110+M114+M118+M122+M126</f>
      </c>
    </row>
    <row r="54" spans="1:16" ht="12.75">
      <c r="A54" t="s">
        <v>48</v>
      </c>
      <c s="34" t="s">
        <v>105</v>
      </c>
      <c s="34" t="s">
        <v>1874</v>
      </c>
      <c s="35" t="s">
        <v>5</v>
      </c>
      <c s="6" t="s">
        <v>1875</v>
      </c>
      <c s="36" t="s">
        <v>218</v>
      </c>
      <c s="37">
        <v>81.9</v>
      </c>
      <c s="36">
        <v>0</v>
      </c>
      <c s="36">
        <f>ROUND(G54*H54,6)</f>
      </c>
      <c r="L54" s="38">
        <v>0</v>
      </c>
      <c s="32">
        <f>ROUND(ROUND(L54,2)*ROUND(G54,3),2)</f>
      </c>
      <c s="36" t="s">
        <v>205</v>
      </c>
      <c>
        <f>(M54*21)/100</f>
      </c>
      <c t="s">
        <v>27</v>
      </c>
    </row>
    <row r="55" spans="1:5" ht="12.75">
      <c r="A55" s="35" t="s">
        <v>55</v>
      </c>
      <c r="E55" s="39" t="s">
        <v>5</v>
      </c>
    </row>
    <row r="56" spans="1:5" ht="12.75">
      <c r="A56" s="35" t="s">
        <v>56</v>
      </c>
      <c r="E56" s="40" t="s">
        <v>2874</v>
      </c>
    </row>
    <row r="57" spans="1:5" ht="255">
      <c r="A57" t="s">
        <v>57</v>
      </c>
      <c r="E57" s="39" t="s">
        <v>2875</v>
      </c>
    </row>
    <row r="58" spans="1:16" ht="12.75">
      <c r="A58" t="s">
        <v>48</v>
      </c>
      <c s="34" t="s">
        <v>109</v>
      </c>
      <c s="34" t="s">
        <v>1036</v>
      </c>
      <c s="35" t="s">
        <v>5</v>
      </c>
      <c s="6" t="s">
        <v>2876</v>
      </c>
      <c s="36" t="s">
        <v>218</v>
      </c>
      <c s="37">
        <v>219.9</v>
      </c>
      <c s="36">
        <v>0</v>
      </c>
      <c s="36">
        <f>ROUND(G58*H58,6)</f>
      </c>
      <c r="L58" s="38">
        <v>0</v>
      </c>
      <c s="32">
        <f>ROUND(ROUND(L58,2)*ROUND(G58,3),2)</f>
      </c>
      <c s="36" t="s">
        <v>205</v>
      </c>
      <c>
        <f>(M58*21)/100</f>
      </c>
      <c t="s">
        <v>27</v>
      </c>
    </row>
    <row r="59" spans="1:5" ht="12.75">
      <c r="A59" s="35" t="s">
        <v>55</v>
      </c>
      <c r="E59" s="39" t="s">
        <v>2877</v>
      </c>
    </row>
    <row r="60" spans="1:5" ht="12.75">
      <c r="A60" s="35" t="s">
        <v>56</v>
      </c>
      <c r="E60" s="40" t="s">
        <v>2878</v>
      </c>
    </row>
    <row r="61" spans="1:5" ht="255">
      <c r="A61" t="s">
        <v>57</v>
      </c>
      <c r="E61" s="39" t="s">
        <v>2875</v>
      </c>
    </row>
    <row r="62" spans="1:16" ht="12.75">
      <c r="A62" t="s">
        <v>48</v>
      </c>
      <c s="34" t="s">
        <v>113</v>
      </c>
      <c s="34" t="s">
        <v>2879</v>
      </c>
      <c s="35" t="s">
        <v>5</v>
      </c>
      <c s="6" t="s">
        <v>2880</v>
      </c>
      <c s="36" t="s">
        <v>218</v>
      </c>
      <c s="37">
        <v>25.4</v>
      </c>
      <c s="36">
        <v>0</v>
      </c>
      <c s="36">
        <f>ROUND(G62*H62,6)</f>
      </c>
      <c r="L62" s="38">
        <v>0</v>
      </c>
      <c s="32">
        <f>ROUND(ROUND(L62,2)*ROUND(G62,3),2)</f>
      </c>
      <c s="36" t="s">
        <v>205</v>
      </c>
      <c>
        <f>(M62*21)/100</f>
      </c>
      <c t="s">
        <v>27</v>
      </c>
    </row>
    <row r="63" spans="1:5" ht="12.75">
      <c r="A63" s="35" t="s">
        <v>55</v>
      </c>
      <c r="E63" s="39" t="s">
        <v>5</v>
      </c>
    </row>
    <row r="64" spans="1:5" ht="12.75">
      <c r="A64" s="35" t="s">
        <v>56</v>
      </c>
      <c r="E64" s="40" t="s">
        <v>2881</v>
      </c>
    </row>
    <row r="65" spans="1:5" ht="255">
      <c r="A65" t="s">
        <v>57</v>
      </c>
      <c r="E65" s="39" t="s">
        <v>2875</v>
      </c>
    </row>
    <row r="66" spans="1:16" ht="12.75">
      <c r="A66" t="s">
        <v>48</v>
      </c>
      <c s="34" t="s">
        <v>117</v>
      </c>
      <c s="34" t="s">
        <v>2882</v>
      </c>
      <c s="35" t="s">
        <v>5</v>
      </c>
      <c s="6" t="s">
        <v>2883</v>
      </c>
      <c s="36" t="s">
        <v>218</v>
      </c>
      <c s="37">
        <v>24.3</v>
      </c>
      <c s="36">
        <v>0</v>
      </c>
      <c s="36">
        <f>ROUND(G66*H66,6)</f>
      </c>
      <c r="L66" s="38">
        <v>0</v>
      </c>
      <c s="32">
        <f>ROUND(ROUND(L66,2)*ROUND(G66,3),2)</f>
      </c>
      <c s="36" t="s">
        <v>205</v>
      </c>
      <c>
        <f>(M66*21)/100</f>
      </c>
      <c t="s">
        <v>27</v>
      </c>
    </row>
    <row r="67" spans="1:5" ht="12.75">
      <c r="A67" s="35" t="s">
        <v>55</v>
      </c>
      <c r="E67" s="39" t="s">
        <v>5</v>
      </c>
    </row>
    <row r="68" spans="1:5" ht="12.75">
      <c r="A68" s="35" t="s">
        <v>56</v>
      </c>
      <c r="E68" s="40" t="s">
        <v>2884</v>
      </c>
    </row>
    <row r="69" spans="1:5" ht="255">
      <c r="A69" t="s">
        <v>57</v>
      </c>
      <c r="E69" s="39" t="s">
        <v>2875</v>
      </c>
    </row>
    <row r="70" spans="1:16" ht="12.75">
      <c r="A70" t="s">
        <v>48</v>
      </c>
      <c s="34" t="s">
        <v>121</v>
      </c>
      <c s="34" t="s">
        <v>2885</v>
      </c>
      <c s="35" t="s">
        <v>5</v>
      </c>
      <c s="6" t="s">
        <v>2886</v>
      </c>
      <c s="36" t="s">
        <v>213</v>
      </c>
      <c s="37">
        <v>5</v>
      </c>
      <c s="36">
        <v>0</v>
      </c>
      <c s="36">
        <f>ROUND(G70*H70,6)</f>
      </c>
      <c r="L70" s="38">
        <v>0</v>
      </c>
      <c s="32">
        <f>ROUND(ROUND(L70,2)*ROUND(G70,3),2)</f>
      </c>
      <c s="36" t="s">
        <v>205</v>
      </c>
      <c>
        <f>(M70*21)/100</f>
      </c>
      <c t="s">
        <v>27</v>
      </c>
    </row>
    <row r="71" spans="1:5" ht="12.75">
      <c r="A71" s="35" t="s">
        <v>55</v>
      </c>
      <c r="E71" s="39" t="s">
        <v>5</v>
      </c>
    </row>
    <row r="72" spans="1:5" ht="12.75">
      <c r="A72" s="35" t="s">
        <v>56</v>
      </c>
      <c r="E72" s="40" t="s">
        <v>2887</v>
      </c>
    </row>
    <row r="73" spans="1:5" ht="255">
      <c r="A73" t="s">
        <v>57</v>
      </c>
      <c r="E73" s="39" t="s">
        <v>2888</v>
      </c>
    </row>
    <row r="74" spans="1:16" ht="12.75">
      <c r="A74" t="s">
        <v>48</v>
      </c>
      <c s="34" t="s">
        <v>125</v>
      </c>
      <c s="34" t="s">
        <v>2889</v>
      </c>
      <c s="35" t="s">
        <v>5</v>
      </c>
      <c s="6" t="s">
        <v>2890</v>
      </c>
      <c s="36" t="s">
        <v>213</v>
      </c>
      <c s="37">
        <v>23</v>
      </c>
      <c s="36">
        <v>0</v>
      </c>
      <c s="36">
        <f>ROUND(G74*H74,6)</f>
      </c>
      <c r="L74" s="38">
        <v>0</v>
      </c>
      <c s="32">
        <f>ROUND(ROUND(L74,2)*ROUND(G74,3),2)</f>
      </c>
      <c s="36" t="s">
        <v>205</v>
      </c>
      <c>
        <f>(M74*21)/100</f>
      </c>
      <c t="s">
        <v>27</v>
      </c>
    </row>
    <row r="75" spans="1:5" ht="12.75">
      <c r="A75" s="35" t="s">
        <v>55</v>
      </c>
      <c r="E75" s="39" t="s">
        <v>5</v>
      </c>
    </row>
    <row r="76" spans="1:5" ht="12.75">
      <c r="A76" s="35" t="s">
        <v>56</v>
      </c>
      <c r="E76" s="40" t="s">
        <v>2891</v>
      </c>
    </row>
    <row r="77" spans="1:5" ht="89.25">
      <c r="A77" t="s">
        <v>57</v>
      </c>
      <c r="E77" s="39" t="s">
        <v>2892</v>
      </c>
    </row>
    <row r="78" spans="1:16" ht="12.75">
      <c r="A78" t="s">
        <v>48</v>
      </c>
      <c s="34" t="s">
        <v>129</v>
      </c>
      <c s="34" t="s">
        <v>2893</v>
      </c>
      <c s="35" t="s">
        <v>5</v>
      </c>
      <c s="6" t="s">
        <v>2894</v>
      </c>
      <c s="36" t="s">
        <v>213</v>
      </c>
      <c s="37">
        <v>33</v>
      </c>
      <c s="36">
        <v>0</v>
      </c>
      <c s="36">
        <f>ROUND(G78*H78,6)</f>
      </c>
      <c r="L78" s="38">
        <v>0</v>
      </c>
      <c s="32">
        <f>ROUND(ROUND(L78,2)*ROUND(G78,3),2)</f>
      </c>
      <c s="36" t="s">
        <v>205</v>
      </c>
      <c>
        <f>(M78*21)/100</f>
      </c>
      <c t="s">
        <v>27</v>
      </c>
    </row>
    <row r="79" spans="1:5" ht="12.75">
      <c r="A79" s="35" t="s">
        <v>55</v>
      </c>
      <c r="E79" s="39" t="s">
        <v>5</v>
      </c>
    </row>
    <row r="80" spans="1:5" ht="12.75">
      <c r="A80" s="35" t="s">
        <v>56</v>
      </c>
      <c r="E80" s="40" t="s">
        <v>2895</v>
      </c>
    </row>
    <row r="81" spans="1:5" ht="12.75">
      <c r="A81" t="s">
        <v>57</v>
      </c>
      <c r="E81" s="39" t="s">
        <v>1616</v>
      </c>
    </row>
    <row r="82" spans="1:16" ht="12.75">
      <c r="A82" t="s">
        <v>48</v>
      </c>
      <c s="34" t="s">
        <v>133</v>
      </c>
      <c s="34" t="s">
        <v>2896</v>
      </c>
      <c s="35" t="s">
        <v>5</v>
      </c>
      <c s="6" t="s">
        <v>2897</v>
      </c>
      <c s="36" t="s">
        <v>204</v>
      </c>
      <c s="37">
        <v>3</v>
      </c>
      <c s="36">
        <v>0</v>
      </c>
      <c s="36">
        <f>ROUND(G82*H82,6)</f>
      </c>
      <c r="L82" s="38">
        <v>0</v>
      </c>
      <c s="32">
        <f>ROUND(ROUND(L82,2)*ROUND(G82,3),2)</f>
      </c>
      <c s="36" t="s">
        <v>205</v>
      </c>
      <c>
        <f>(M82*21)/100</f>
      </c>
      <c t="s">
        <v>27</v>
      </c>
    </row>
    <row r="83" spans="1:5" ht="12.75">
      <c r="A83" s="35" t="s">
        <v>55</v>
      </c>
      <c r="E83" s="39" t="s">
        <v>5</v>
      </c>
    </row>
    <row r="84" spans="1:5" ht="12.75">
      <c r="A84" s="35" t="s">
        <v>56</v>
      </c>
      <c r="E84" s="40" t="s">
        <v>5</v>
      </c>
    </row>
    <row r="85" spans="1:5" ht="38.25">
      <c r="A85" t="s">
        <v>57</v>
      </c>
      <c r="E85" s="39" t="s">
        <v>2898</v>
      </c>
    </row>
    <row r="86" spans="1:16" ht="12.75">
      <c r="A86" t="s">
        <v>48</v>
      </c>
      <c s="34" t="s">
        <v>137</v>
      </c>
      <c s="34" t="s">
        <v>2899</v>
      </c>
      <c s="35" t="s">
        <v>5</v>
      </c>
      <c s="6" t="s">
        <v>2900</v>
      </c>
      <c s="36" t="s">
        <v>218</v>
      </c>
      <c s="37">
        <v>351.5</v>
      </c>
      <c s="36">
        <v>0</v>
      </c>
      <c s="36">
        <f>ROUND(G86*H86,6)</f>
      </c>
      <c r="L86" s="38">
        <v>0</v>
      </c>
      <c s="32">
        <f>ROUND(ROUND(L86,2)*ROUND(G86,3),2)</f>
      </c>
      <c s="36" t="s">
        <v>205</v>
      </c>
      <c>
        <f>(M86*21)/100</f>
      </c>
      <c t="s">
        <v>27</v>
      </c>
    </row>
    <row r="87" spans="1:5" ht="12.75">
      <c r="A87" s="35" t="s">
        <v>55</v>
      </c>
      <c r="E87" s="39" t="s">
        <v>5</v>
      </c>
    </row>
    <row r="88" spans="1:5" ht="12.75">
      <c r="A88" s="35" t="s">
        <v>56</v>
      </c>
      <c r="E88" s="40" t="s">
        <v>2901</v>
      </c>
    </row>
    <row r="89" spans="1:5" ht="51">
      <c r="A89" t="s">
        <v>57</v>
      </c>
      <c r="E89" s="39" t="s">
        <v>2902</v>
      </c>
    </row>
    <row r="90" spans="1:16" ht="12.75">
      <c r="A90" t="s">
        <v>48</v>
      </c>
      <c s="34" t="s">
        <v>141</v>
      </c>
      <c s="34" t="s">
        <v>2903</v>
      </c>
      <c s="35" t="s">
        <v>5</v>
      </c>
      <c s="6" t="s">
        <v>2904</v>
      </c>
      <c s="36" t="s">
        <v>218</v>
      </c>
      <c s="37">
        <v>351.5</v>
      </c>
      <c s="36">
        <v>0</v>
      </c>
      <c s="36">
        <f>ROUND(G90*H90,6)</f>
      </c>
      <c r="L90" s="38">
        <v>0</v>
      </c>
      <c s="32">
        <f>ROUND(ROUND(L90,2)*ROUND(G90,3),2)</f>
      </c>
      <c s="36" t="s">
        <v>205</v>
      </c>
      <c>
        <f>(M90*21)/100</f>
      </c>
      <c t="s">
        <v>27</v>
      </c>
    </row>
    <row r="91" spans="1:5" ht="12.75">
      <c r="A91" s="35" t="s">
        <v>55</v>
      </c>
      <c r="E91" s="39" t="s">
        <v>5</v>
      </c>
    </row>
    <row r="92" spans="1:5" ht="12.75">
      <c r="A92" s="35" t="s">
        <v>56</v>
      </c>
      <c r="E92" s="40" t="s">
        <v>2905</v>
      </c>
    </row>
    <row r="93" spans="1:5" ht="38.25">
      <c r="A93" t="s">
        <v>57</v>
      </c>
      <c r="E93" s="39" t="s">
        <v>2898</v>
      </c>
    </row>
    <row r="94" spans="1:16" ht="12.75">
      <c r="A94" t="s">
        <v>48</v>
      </c>
      <c s="34" t="s">
        <v>145</v>
      </c>
      <c s="34" t="s">
        <v>2906</v>
      </c>
      <c s="35" t="s">
        <v>5</v>
      </c>
      <c s="6" t="s">
        <v>2907</v>
      </c>
      <c s="36" t="s">
        <v>218</v>
      </c>
      <c s="37">
        <v>81.9</v>
      </c>
      <c s="36">
        <v>0</v>
      </c>
      <c s="36">
        <f>ROUND(G94*H94,6)</f>
      </c>
      <c r="L94" s="38">
        <v>0</v>
      </c>
      <c s="32">
        <f>ROUND(ROUND(L94,2)*ROUND(G94,3),2)</f>
      </c>
      <c s="36" t="s">
        <v>205</v>
      </c>
      <c>
        <f>(M94*21)/100</f>
      </c>
      <c t="s">
        <v>27</v>
      </c>
    </row>
    <row r="95" spans="1:5" ht="12.75">
      <c r="A95" s="35" t="s">
        <v>55</v>
      </c>
      <c r="E95" s="39" t="s">
        <v>5</v>
      </c>
    </row>
    <row r="96" spans="1:5" ht="12.75">
      <c r="A96" s="35" t="s">
        <v>56</v>
      </c>
      <c r="E96" s="40" t="s">
        <v>2908</v>
      </c>
    </row>
    <row r="97" spans="1:5" ht="51">
      <c r="A97" t="s">
        <v>57</v>
      </c>
      <c r="E97" s="39" t="s">
        <v>2909</v>
      </c>
    </row>
    <row r="98" spans="1:16" ht="12.75">
      <c r="A98" t="s">
        <v>48</v>
      </c>
      <c s="34" t="s">
        <v>149</v>
      </c>
      <c s="34" t="s">
        <v>2910</v>
      </c>
      <c s="35" t="s">
        <v>5</v>
      </c>
      <c s="6" t="s">
        <v>2911</v>
      </c>
      <c s="36" t="s">
        <v>218</v>
      </c>
      <c s="37">
        <v>219.9</v>
      </c>
      <c s="36">
        <v>0</v>
      </c>
      <c s="36">
        <f>ROUND(G98*H98,6)</f>
      </c>
      <c r="L98" s="38">
        <v>0</v>
      </c>
      <c s="32">
        <f>ROUND(ROUND(L98,2)*ROUND(G98,3),2)</f>
      </c>
      <c s="36" t="s">
        <v>205</v>
      </c>
      <c>
        <f>(M98*21)/100</f>
      </c>
      <c t="s">
        <v>27</v>
      </c>
    </row>
    <row r="99" spans="1:5" ht="12.75">
      <c r="A99" s="35" t="s">
        <v>55</v>
      </c>
      <c r="E99" s="39" t="s">
        <v>5</v>
      </c>
    </row>
    <row r="100" spans="1:5" ht="12.75">
      <c r="A100" s="35" t="s">
        <v>56</v>
      </c>
      <c r="E100" s="40" t="s">
        <v>2912</v>
      </c>
    </row>
    <row r="101" spans="1:5" ht="51">
      <c r="A101" t="s">
        <v>57</v>
      </c>
      <c r="E101" s="39" t="s">
        <v>2909</v>
      </c>
    </row>
    <row r="102" spans="1:16" ht="12.75">
      <c r="A102" t="s">
        <v>48</v>
      </c>
      <c s="34" t="s">
        <v>259</v>
      </c>
      <c s="34" t="s">
        <v>2913</v>
      </c>
      <c s="35" t="s">
        <v>5</v>
      </c>
      <c s="6" t="s">
        <v>2914</v>
      </c>
      <c s="36" t="s">
        <v>218</v>
      </c>
      <c s="37">
        <v>49.7</v>
      </c>
      <c s="36">
        <v>0</v>
      </c>
      <c s="36">
        <f>ROUND(G102*H102,6)</f>
      </c>
      <c r="L102" s="38">
        <v>0</v>
      </c>
      <c s="32">
        <f>ROUND(ROUND(L102,2)*ROUND(G102,3),2)</f>
      </c>
      <c s="36" t="s">
        <v>205</v>
      </c>
      <c>
        <f>(M102*21)/100</f>
      </c>
      <c t="s">
        <v>27</v>
      </c>
    </row>
    <row r="103" spans="1:5" ht="12.75">
      <c r="A103" s="35" t="s">
        <v>55</v>
      </c>
      <c r="E103" s="39" t="s">
        <v>5</v>
      </c>
    </row>
    <row r="104" spans="1:5" ht="12.75">
      <c r="A104" s="35" t="s">
        <v>56</v>
      </c>
      <c r="E104" s="40" t="s">
        <v>2915</v>
      </c>
    </row>
    <row r="105" spans="1:5" ht="51">
      <c r="A105" t="s">
        <v>57</v>
      </c>
      <c r="E105" s="39" t="s">
        <v>2909</v>
      </c>
    </row>
    <row r="106" spans="1:16" ht="12.75">
      <c r="A106" t="s">
        <v>48</v>
      </c>
      <c s="34" t="s">
        <v>262</v>
      </c>
      <c s="34" t="s">
        <v>1617</v>
      </c>
      <c s="35" t="s">
        <v>5</v>
      </c>
      <c s="6" t="s">
        <v>1618</v>
      </c>
      <c s="36" t="s">
        <v>218</v>
      </c>
      <c s="37">
        <v>351.5</v>
      </c>
      <c s="36">
        <v>0</v>
      </c>
      <c s="36">
        <f>ROUND(G106*H106,6)</f>
      </c>
      <c r="L106" s="38">
        <v>0</v>
      </c>
      <c s="32">
        <f>ROUND(ROUND(L106,2)*ROUND(G106,3),2)</f>
      </c>
      <c s="36" t="s">
        <v>205</v>
      </c>
      <c>
        <f>(M106*21)/100</f>
      </c>
      <c t="s">
        <v>27</v>
      </c>
    </row>
    <row r="107" spans="1:5" ht="12.75">
      <c r="A107" s="35" t="s">
        <v>55</v>
      </c>
      <c r="E107" s="39" t="s">
        <v>5</v>
      </c>
    </row>
    <row r="108" spans="1:5" ht="12.75">
      <c r="A108" s="35" t="s">
        <v>56</v>
      </c>
      <c r="E108" s="40" t="s">
        <v>2901</v>
      </c>
    </row>
    <row r="109" spans="1:5" ht="25.5">
      <c r="A109" t="s">
        <v>57</v>
      </c>
      <c r="E109" s="39" t="s">
        <v>2916</v>
      </c>
    </row>
    <row r="110" spans="1:16" ht="12.75">
      <c r="A110" t="s">
        <v>48</v>
      </c>
      <c s="34" t="s">
        <v>266</v>
      </c>
      <c s="34" t="s">
        <v>2917</v>
      </c>
      <c s="35" t="s">
        <v>5</v>
      </c>
      <c s="6" t="s">
        <v>2918</v>
      </c>
      <c s="36" t="s">
        <v>213</v>
      </c>
      <c s="37">
        <v>40</v>
      </c>
      <c s="36">
        <v>0</v>
      </c>
      <c s="36">
        <f>ROUND(G110*H110,6)</f>
      </c>
      <c r="L110" s="38">
        <v>0</v>
      </c>
      <c s="32">
        <f>ROUND(ROUND(L110,2)*ROUND(G110,3),2)</f>
      </c>
      <c s="36" t="s">
        <v>205</v>
      </c>
      <c>
        <f>(M110*21)/100</f>
      </c>
      <c t="s">
        <v>27</v>
      </c>
    </row>
    <row r="111" spans="1:5" ht="12.75">
      <c r="A111" s="35" t="s">
        <v>55</v>
      </c>
      <c r="E111" s="39" t="s">
        <v>5</v>
      </c>
    </row>
    <row r="112" spans="1:5" ht="12.75">
      <c r="A112" s="35" t="s">
        <v>56</v>
      </c>
      <c r="E112" s="40" t="s">
        <v>2919</v>
      </c>
    </row>
    <row r="113" spans="1:5" ht="12.75">
      <c r="A113" t="s">
        <v>57</v>
      </c>
      <c r="E113" s="39" t="s">
        <v>2920</v>
      </c>
    </row>
    <row r="114" spans="1:16" ht="12.75">
      <c r="A114" t="s">
        <v>48</v>
      </c>
      <c s="34" t="s">
        <v>270</v>
      </c>
      <c s="34" t="s">
        <v>2921</v>
      </c>
      <c s="35" t="s">
        <v>5</v>
      </c>
      <c s="6" t="s">
        <v>2922</v>
      </c>
      <c s="36" t="s">
        <v>213</v>
      </c>
      <c s="37">
        <v>6</v>
      </c>
      <c s="36">
        <v>0</v>
      </c>
      <c s="36">
        <f>ROUND(G114*H114,6)</f>
      </c>
      <c r="L114" s="38">
        <v>0</v>
      </c>
      <c s="32">
        <f>ROUND(ROUND(L114,2)*ROUND(G114,3),2)</f>
      </c>
      <c s="36" t="s">
        <v>205</v>
      </c>
      <c>
        <f>(M114*21)/100</f>
      </c>
      <c t="s">
        <v>27</v>
      </c>
    </row>
    <row r="115" spans="1:5" ht="12.75">
      <c r="A115" s="35" t="s">
        <v>55</v>
      </c>
      <c r="E115" s="39" t="s">
        <v>5</v>
      </c>
    </row>
    <row r="116" spans="1:5" ht="12.75">
      <c r="A116" s="35" t="s">
        <v>56</v>
      </c>
      <c r="E116" s="40" t="s">
        <v>2923</v>
      </c>
    </row>
    <row r="117" spans="1:5" ht="51">
      <c r="A117" t="s">
        <v>57</v>
      </c>
      <c r="E117" s="39" t="s">
        <v>2924</v>
      </c>
    </row>
    <row r="118" spans="1:16" ht="12.75">
      <c r="A118" t="s">
        <v>48</v>
      </c>
      <c s="34" t="s">
        <v>275</v>
      </c>
      <c s="34" t="s">
        <v>2092</v>
      </c>
      <c s="35" t="s">
        <v>5</v>
      </c>
      <c s="6" t="s">
        <v>2093</v>
      </c>
      <c s="36" t="s">
        <v>213</v>
      </c>
      <c s="37">
        <v>17</v>
      </c>
      <c s="36">
        <v>0</v>
      </c>
      <c s="36">
        <f>ROUND(G118*H118,6)</f>
      </c>
      <c r="L118" s="38">
        <v>0</v>
      </c>
      <c s="32">
        <f>ROUND(ROUND(L118,2)*ROUND(G118,3),2)</f>
      </c>
      <c s="36" t="s">
        <v>205</v>
      </c>
      <c>
        <f>(M118*21)/100</f>
      </c>
      <c t="s">
        <v>27</v>
      </c>
    </row>
    <row r="119" spans="1:5" ht="12.75">
      <c r="A119" s="35" t="s">
        <v>55</v>
      </c>
      <c r="E119" s="39" t="s">
        <v>5</v>
      </c>
    </row>
    <row r="120" spans="1:5" ht="12.75">
      <c r="A120" s="35" t="s">
        <v>56</v>
      </c>
      <c r="E120" s="40" t="s">
        <v>2925</v>
      </c>
    </row>
    <row r="121" spans="1:5" ht="25.5">
      <c r="A121" t="s">
        <v>57</v>
      </c>
      <c r="E121" s="39" t="s">
        <v>2095</v>
      </c>
    </row>
    <row r="122" spans="1:16" ht="12.75">
      <c r="A122" t="s">
        <v>48</v>
      </c>
      <c s="34" t="s">
        <v>279</v>
      </c>
      <c s="34" t="s">
        <v>2926</v>
      </c>
      <c s="35" t="s">
        <v>5</v>
      </c>
      <c s="6" t="s">
        <v>2927</v>
      </c>
      <c s="36" t="s">
        <v>213</v>
      </c>
      <c s="37">
        <v>23</v>
      </c>
      <c s="36">
        <v>0</v>
      </c>
      <c s="36">
        <f>ROUND(G122*H122,6)</f>
      </c>
      <c r="L122" s="38">
        <v>0</v>
      </c>
      <c s="32">
        <f>ROUND(ROUND(L122,2)*ROUND(G122,3),2)</f>
      </c>
      <c s="36" t="s">
        <v>205</v>
      </c>
      <c>
        <f>(M122*21)/100</f>
      </c>
      <c t="s">
        <v>27</v>
      </c>
    </row>
    <row r="123" spans="1:5" ht="12.75">
      <c r="A123" s="35" t="s">
        <v>55</v>
      </c>
      <c r="E123" s="39" t="s">
        <v>5</v>
      </c>
    </row>
    <row r="124" spans="1:5" ht="12.75">
      <c r="A124" s="35" t="s">
        <v>56</v>
      </c>
      <c r="E124" s="40" t="s">
        <v>2928</v>
      </c>
    </row>
    <row r="125" spans="1:5" ht="38.25">
      <c r="A125" t="s">
        <v>57</v>
      </c>
      <c r="E125" s="39" t="s">
        <v>2929</v>
      </c>
    </row>
    <row r="126" spans="1:16" ht="12.75">
      <c r="A126" t="s">
        <v>48</v>
      </c>
      <c s="34" t="s">
        <v>282</v>
      </c>
      <c s="34" t="s">
        <v>2930</v>
      </c>
      <c s="35" t="s">
        <v>5</v>
      </c>
      <c s="6" t="s">
        <v>2931</v>
      </c>
      <c s="36" t="s">
        <v>213</v>
      </c>
      <c s="37">
        <v>16</v>
      </c>
      <c s="36">
        <v>0</v>
      </c>
      <c s="36">
        <f>ROUND(G126*H126,6)</f>
      </c>
      <c r="L126" s="38">
        <v>0</v>
      </c>
      <c s="32">
        <f>ROUND(ROUND(L126,2)*ROUND(G126,3),2)</f>
      </c>
      <c s="36" t="s">
        <v>385</v>
      </c>
      <c>
        <f>(M126*21)/100</f>
      </c>
      <c t="s">
        <v>27</v>
      </c>
    </row>
    <row r="127" spans="1:5" ht="12.75">
      <c r="A127" s="35" t="s">
        <v>55</v>
      </c>
      <c r="E127" s="39" t="s">
        <v>5</v>
      </c>
    </row>
    <row r="128" spans="1:5" ht="12.75">
      <c r="A128" s="35" t="s">
        <v>56</v>
      </c>
      <c r="E128" s="40" t="s">
        <v>2932</v>
      </c>
    </row>
    <row r="129" spans="1:5" ht="25.5">
      <c r="A129" t="s">
        <v>57</v>
      </c>
      <c r="E129" s="39" t="s">
        <v>2933</v>
      </c>
    </row>
    <row r="130" spans="1:13" ht="12.75">
      <c r="A130" t="s">
        <v>46</v>
      </c>
      <c r="C130" s="31" t="s">
        <v>47</v>
      </c>
      <c r="E130" s="33" t="s">
        <v>17</v>
      </c>
      <c r="J130" s="32">
        <f>0</f>
      </c>
      <c s="32">
        <f>0</f>
      </c>
      <c s="32">
        <f>0+L131+L135+L139</f>
      </c>
      <c s="32">
        <f>0+M131+M135+M139</f>
      </c>
    </row>
    <row r="131" spans="1:16" ht="25.5">
      <c r="A131" t="s">
        <v>48</v>
      </c>
      <c s="34" t="s">
        <v>49</v>
      </c>
      <c s="34" t="s">
        <v>50</v>
      </c>
      <c s="35" t="s">
        <v>51</v>
      </c>
      <c s="6" t="s">
        <v>52</v>
      </c>
      <c s="36" t="s">
        <v>53</v>
      </c>
      <c s="37">
        <v>542.502</v>
      </c>
      <c s="36">
        <v>0</v>
      </c>
      <c s="36">
        <f>ROUND(G131*H131,6)</f>
      </c>
      <c r="L131" s="38">
        <v>0</v>
      </c>
      <c s="32">
        <f>ROUND(ROUND(L131,2)*ROUND(G131,3),2)</f>
      </c>
      <c s="36" t="s">
        <v>54</v>
      </c>
      <c>
        <f>(M131*21)/100</f>
      </c>
      <c t="s">
        <v>27</v>
      </c>
    </row>
    <row r="132" spans="1:5" ht="25.5">
      <c r="A132" s="35" t="s">
        <v>55</v>
      </c>
      <c r="E132" s="39" t="s">
        <v>351</v>
      </c>
    </row>
    <row r="133" spans="1:5" ht="12.75">
      <c r="A133" s="35" t="s">
        <v>56</v>
      </c>
      <c r="E133" s="40" t="s">
        <v>2934</v>
      </c>
    </row>
    <row r="134" spans="1:5" ht="102">
      <c r="A134" t="s">
        <v>57</v>
      </c>
      <c r="E134" s="39" t="s">
        <v>58</v>
      </c>
    </row>
    <row r="135" spans="1:16" ht="25.5">
      <c r="A135" t="s">
        <v>48</v>
      </c>
      <c s="34" t="s">
        <v>27</v>
      </c>
      <c s="34" t="s">
        <v>59</v>
      </c>
      <c s="35" t="s">
        <v>60</v>
      </c>
      <c s="6" t="s">
        <v>61</v>
      </c>
      <c s="36" t="s">
        <v>53</v>
      </c>
      <c s="37">
        <v>441.27</v>
      </c>
      <c s="36">
        <v>0</v>
      </c>
      <c s="36">
        <f>ROUND(G135*H135,6)</f>
      </c>
      <c r="L135" s="38">
        <v>0</v>
      </c>
      <c s="32">
        <f>ROUND(ROUND(L135,2)*ROUND(G135,3),2)</f>
      </c>
      <c s="36" t="s">
        <v>54</v>
      </c>
      <c>
        <f>(M135*21)/100</f>
      </c>
      <c t="s">
        <v>27</v>
      </c>
    </row>
    <row r="136" spans="1:5" ht="25.5">
      <c r="A136" s="35" t="s">
        <v>55</v>
      </c>
      <c r="E136" s="39" t="s">
        <v>351</v>
      </c>
    </row>
    <row r="137" spans="1:5" ht="12.75">
      <c r="A137" s="35" t="s">
        <v>56</v>
      </c>
      <c r="E137" s="40" t="s">
        <v>2935</v>
      </c>
    </row>
    <row r="138" spans="1:5" ht="102">
      <c r="A138" t="s">
        <v>57</v>
      </c>
      <c r="E138" s="39" t="s">
        <v>58</v>
      </c>
    </row>
    <row r="139" spans="1:16" ht="25.5">
      <c r="A139" t="s">
        <v>48</v>
      </c>
      <c s="34" t="s">
        <v>26</v>
      </c>
      <c s="34" t="s">
        <v>66</v>
      </c>
      <c s="35" t="s">
        <v>67</v>
      </c>
      <c s="6" t="s">
        <v>68</v>
      </c>
      <c s="36" t="s">
        <v>53</v>
      </c>
      <c s="37">
        <v>49.5</v>
      </c>
      <c s="36">
        <v>0</v>
      </c>
      <c s="36">
        <f>ROUND(G139*H139,6)</f>
      </c>
      <c r="L139" s="38">
        <v>0</v>
      </c>
      <c s="32">
        <f>ROUND(ROUND(L139,2)*ROUND(G139,3),2)</f>
      </c>
      <c s="36" t="s">
        <v>54</v>
      </c>
      <c>
        <f>(M139*21)/100</f>
      </c>
      <c t="s">
        <v>27</v>
      </c>
    </row>
    <row r="140" spans="1:5" ht="25.5">
      <c r="A140" s="35" t="s">
        <v>55</v>
      </c>
      <c r="E140" s="39" t="s">
        <v>351</v>
      </c>
    </row>
    <row r="141" spans="1:5" ht="12.75">
      <c r="A141" s="35" t="s">
        <v>56</v>
      </c>
      <c r="E141" s="40" t="s">
        <v>2936</v>
      </c>
    </row>
    <row r="142" spans="1:5" ht="102">
      <c r="A142" t="s">
        <v>57</v>
      </c>
      <c r="E142"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6.xml><?xml version="1.0" encoding="utf-8"?>
<worksheet xmlns="http://schemas.openxmlformats.org/spreadsheetml/2006/main" xmlns:r="http://schemas.openxmlformats.org/officeDocument/2006/relationships">
  <dimension ref="A1:T16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2110</v>
      </c>
      <c s="41">
        <f>Rekapitulace!C37</f>
      </c>
      <c s="20" t="s">
        <v>0</v>
      </c>
      <c t="s">
        <v>23</v>
      </c>
      <c t="s">
        <v>27</v>
      </c>
    </row>
    <row r="4" spans="1:16" ht="32" customHeight="1">
      <c r="A4" s="24" t="s">
        <v>20</v>
      </c>
      <c s="25" t="s">
        <v>28</v>
      </c>
      <c s="27" t="s">
        <v>2110</v>
      </c>
      <c r="E4" s="26" t="s">
        <v>2111</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COUNTIFS(L8:L163,"=0",A8:A163,"P")+COUNTIFS(L8:L163,"",A8:A163,"P")+SUM(Q8:Q163)</f>
      </c>
    </row>
    <row r="8" spans="1:13" ht="12.75">
      <c r="A8" t="s">
        <v>44</v>
      </c>
      <c r="C8" s="28" t="s">
        <v>2939</v>
      </c>
      <c r="E8" s="30" t="s">
        <v>2938</v>
      </c>
      <c r="J8" s="29">
        <f>0+J9+J18+J23+J32+J157+J162</f>
      </c>
      <c s="29">
        <f>0+K9+K18+K23+K32+K157+K162</f>
      </c>
      <c s="29">
        <f>0+L9+L18+L23+L32+L157+L162</f>
      </c>
      <c s="29">
        <f>0+M9+M18+M23+M32+M157+M162</f>
      </c>
    </row>
    <row r="9" spans="1:13" ht="12.75">
      <c r="A9" t="s">
        <v>46</v>
      </c>
      <c r="C9" s="31" t="s">
        <v>26</v>
      </c>
      <c r="E9" s="33" t="s">
        <v>2940</v>
      </c>
      <c r="J9" s="32">
        <f>0</f>
      </c>
      <c s="32">
        <f>0</f>
      </c>
      <c s="32">
        <f>0+L10+L14</f>
      </c>
      <c s="32">
        <f>0+M10+M14</f>
      </c>
    </row>
    <row r="10" spans="1:16" ht="12.75">
      <c r="A10" t="s">
        <v>48</v>
      </c>
      <c s="34" t="s">
        <v>26</v>
      </c>
      <c s="34" t="s">
        <v>2941</v>
      </c>
      <c s="35" t="s">
        <v>5</v>
      </c>
      <c s="6" t="s">
        <v>2942</v>
      </c>
      <c s="36" t="s">
        <v>204</v>
      </c>
      <c s="37">
        <v>0.6</v>
      </c>
      <c s="36">
        <v>0</v>
      </c>
      <c s="36">
        <f>ROUND(G10*H10,6)</f>
      </c>
      <c r="L10" s="38">
        <v>0</v>
      </c>
      <c s="32">
        <f>ROUND(ROUND(L10,2)*ROUND(G10,3),2)</f>
      </c>
      <c s="36" t="s">
        <v>2943</v>
      </c>
      <c>
        <f>(M10*21)/100</f>
      </c>
      <c t="s">
        <v>27</v>
      </c>
    </row>
    <row r="11" spans="1:5" ht="12.75">
      <c r="A11" s="35" t="s">
        <v>55</v>
      </c>
      <c r="E11" s="39" t="s">
        <v>5</v>
      </c>
    </row>
    <row r="12" spans="1:5" ht="12.75">
      <c r="A12" s="35" t="s">
        <v>56</v>
      </c>
      <c r="E12" s="40" t="s">
        <v>2944</v>
      </c>
    </row>
    <row r="13" spans="1:5" ht="12.75">
      <c r="A13" t="s">
        <v>57</v>
      </c>
      <c r="E13" s="39" t="s">
        <v>418</v>
      </c>
    </row>
    <row r="14" spans="1:16" ht="12.75">
      <c r="A14" t="s">
        <v>48</v>
      </c>
      <c s="34" t="s">
        <v>65</v>
      </c>
      <c s="34" t="s">
        <v>208</v>
      </c>
      <c s="35" t="s">
        <v>5</v>
      </c>
      <c s="6" t="s">
        <v>209</v>
      </c>
      <c s="36" t="s">
        <v>204</v>
      </c>
      <c s="37">
        <v>0.096</v>
      </c>
      <c s="36">
        <v>0</v>
      </c>
      <c s="36">
        <f>ROUND(G14*H14,6)</f>
      </c>
      <c r="L14" s="38">
        <v>0</v>
      </c>
      <c s="32">
        <f>ROUND(ROUND(L14,2)*ROUND(G14,3),2)</f>
      </c>
      <c s="36" t="s">
        <v>2943</v>
      </c>
      <c>
        <f>(M14*21)/100</f>
      </c>
      <c t="s">
        <v>27</v>
      </c>
    </row>
    <row r="15" spans="1:5" ht="12.75">
      <c r="A15" s="35" t="s">
        <v>55</v>
      </c>
      <c r="E15" s="39" t="s">
        <v>5</v>
      </c>
    </row>
    <row r="16" spans="1:5" ht="12.75">
      <c r="A16" s="35" t="s">
        <v>56</v>
      </c>
      <c r="E16" s="40" t="s">
        <v>2945</v>
      </c>
    </row>
    <row r="17" spans="1:5" ht="12.75">
      <c r="A17" t="s">
        <v>57</v>
      </c>
      <c r="E17" s="39" t="s">
        <v>418</v>
      </c>
    </row>
    <row r="18" spans="1:13" ht="12.75">
      <c r="A18" t="s">
        <v>46</v>
      </c>
      <c r="C18" s="31" t="s">
        <v>65</v>
      </c>
      <c r="E18" s="33" t="s">
        <v>1109</v>
      </c>
      <c r="J18" s="32">
        <f>0</f>
      </c>
      <c s="32">
        <f>0</f>
      </c>
      <c s="32">
        <f>0+L19</f>
      </c>
      <c s="32">
        <f>0+M19</f>
      </c>
    </row>
    <row r="19" spans="1:16" ht="12.75">
      <c r="A19" t="s">
        <v>48</v>
      </c>
      <c s="34" t="s">
        <v>69</v>
      </c>
      <c s="34" t="s">
        <v>2946</v>
      </c>
      <c s="35" t="s">
        <v>5</v>
      </c>
      <c s="6" t="s">
        <v>2947</v>
      </c>
      <c s="36" t="s">
        <v>204</v>
      </c>
      <c s="37">
        <v>0.504</v>
      </c>
      <c s="36">
        <v>0</v>
      </c>
      <c s="36">
        <f>ROUND(G19*H19,6)</f>
      </c>
      <c r="L19" s="38">
        <v>0</v>
      </c>
      <c s="32">
        <f>ROUND(ROUND(L19,2)*ROUND(G19,3),2)</f>
      </c>
      <c s="36" t="s">
        <v>2948</v>
      </c>
      <c>
        <f>(M19*21)/100</f>
      </c>
      <c t="s">
        <v>27</v>
      </c>
    </row>
    <row r="20" spans="1:5" ht="12.75">
      <c r="A20" s="35" t="s">
        <v>55</v>
      </c>
      <c r="E20" s="39" t="s">
        <v>5</v>
      </c>
    </row>
    <row r="21" spans="1:5" ht="12.75">
      <c r="A21" s="35" t="s">
        <v>56</v>
      </c>
      <c r="E21" s="40" t="s">
        <v>2949</v>
      </c>
    </row>
    <row r="22" spans="1:5" ht="12.75">
      <c r="A22" t="s">
        <v>57</v>
      </c>
      <c r="E22" s="39" t="s">
        <v>418</v>
      </c>
    </row>
    <row r="23" spans="1:13" ht="12.75">
      <c r="A23" t="s">
        <v>46</v>
      </c>
      <c r="C23" s="31" t="s">
        <v>77</v>
      </c>
      <c r="E23" s="33" t="s">
        <v>2950</v>
      </c>
      <c r="J23" s="32">
        <f>0</f>
      </c>
      <c s="32">
        <f>0</f>
      </c>
      <c s="32">
        <f>0+L24+L28</f>
      </c>
      <c s="32">
        <f>0+M24+M28</f>
      </c>
    </row>
    <row r="24" spans="1:16" ht="12.75">
      <c r="A24" t="s">
        <v>48</v>
      </c>
      <c s="34" t="s">
        <v>298</v>
      </c>
      <c s="34" t="s">
        <v>1276</v>
      </c>
      <c s="35" t="s">
        <v>5</v>
      </c>
      <c s="6" t="s">
        <v>1277</v>
      </c>
      <c s="36" t="s">
        <v>53</v>
      </c>
      <c s="37">
        <v>1.516</v>
      </c>
      <c s="36">
        <v>0</v>
      </c>
      <c s="36">
        <f>ROUND(G24*H24,6)</f>
      </c>
      <c r="L24" s="38">
        <v>0</v>
      </c>
      <c s="32">
        <f>ROUND(ROUND(L24,2)*ROUND(G24,3),2)</f>
      </c>
      <c s="36" t="s">
        <v>2943</v>
      </c>
      <c>
        <f>(M24*21)/100</f>
      </c>
      <c t="s">
        <v>27</v>
      </c>
    </row>
    <row r="25" spans="1:5" ht="12.75">
      <c r="A25" s="35" t="s">
        <v>55</v>
      </c>
      <c r="E25" s="39" t="s">
        <v>5</v>
      </c>
    </row>
    <row r="26" spans="1:5" ht="12.75">
      <c r="A26" s="35" t="s">
        <v>56</v>
      </c>
      <c r="E26" s="40" t="s">
        <v>2951</v>
      </c>
    </row>
    <row r="27" spans="1:5" ht="12.75">
      <c r="A27" t="s">
        <v>57</v>
      </c>
      <c r="E27" s="39" t="s">
        <v>418</v>
      </c>
    </row>
    <row r="28" spans="1:16" ht="12.75">
      <c r="A28" t="s">
        <v>48</v>
      </c>
      <c s="34" t="s">
        <v>301</v>
      </c>
      <c s="34" t="s">
        <v>2952</v>
      </c>
      <c s="35" t="s">
        <v>5</v>
      </c>
      <c s="6" t="s">
        <v>2953</v>
      </c>
      <c s="36" t="s">
        <v>678</v>
      </c>
      <c s="37">
        <v>31</v>
      </c>
      <c s="36">
        <v>0</v>
      </c>
      <c s="36">
        <f>ROUND(G28*H28,6)</f>
      </c>
      <c r="L28" s="38">
        <v>0</v>
      </c>
      <c s="32">
        <f>ROUND(ROUND(L28,2)*ROUND(G28,3),2)</f>
      </c>
      <c s="36" t="s">
        <v>2943</v>
      </c>
      <c>
        <f>(M28*21)/100</f>
      </c>
      <c t="s">
        <v>27</v>
      </c>
    </row>
    <row r="29" spans="1:5" ht="12.75">
      <c r="A29" s="35" t="s">
        <v>55</v>
      </c>
      <c r="E29" s="39" t="s">
        <v>5</v>
      </c>
    </row>
    <row r="30" spans="1:5" ht="12.75">
      <c r="A30" s="35" t="s">
        <v>56</v>
      </c>
      <c r="E30" s="40" t="s">
        <v>2954</v>
      </c>
    </row>
    <row r="31" spans="1:5" ht="12.75">
      <c r="A31" t="s">
        <v>57</v>
      </c>
      <c r="E31" s="39" t="s">
        <v>418</v>
      </c>
    </row>
    <row r="32" spans="1:13" ht="12.75">
      <c r="A32" t="s">
        <v>46</v>
      </c>
      <c r="C32" s="31" t="s">
        <v>620</v>
      </c>
      <c r="E32" s="33" t="s">
        <v>2955</v>
      </c>
      <c r="J32" s="32">
        <f>0</f>
      </c>
      <c s="32">
        <f>0</f>
      </c>
      <c s="32">
        <f>0+L33+L37+L41+L45+L49+L53+L57+L61+L65+L69+L73+L77+L81+L85+L89+L93+L97+L101+L105+L109+L113+L117+L121+L125+L129+L133+L137+L141+L145+L149+L153</f>
      </c>
      <c s="32">
        <f>0+M33+M37+M41+M45+M49+M53+M57+M61+M65+M69+M73+M77+M81+M85+M89+M93+M97+M101+M105+M109+M113+M117+M121+M125+M129+M133+M137+M141+M145+M149+M153</f>
      </c>
    </row>
    <row r="33" spans="1:16" ht="12.75">
      <c r="A33" t="s">
        <v>48</v>
      </c>
      <c s="34" t="s">
        <v>73</v>
      </c>
      <c s="34" t="s">
        <v>2956</v>
      </c>
      <c s="35" t="s">
        <v>5</v>
      </c>
      <c s="6" t="s">
        <v>2957</v>
      </c>
      <c s="36" t="s">
        <v>678</v>
      </c>
      <c s="37">
        <v>7.5</v>
      </c>
      <c s="36">
        <v>0</v>
      </c>
      <c s="36">
        <f>ROUND(G33*H33,6)</f>
      </c>
      <c r="L33" s="38">
        <v>0</v>
      </c>
      <c s="32">
        <f>ROUND(ROUND(L33,2)*ROUND(G33,3),2)</f>
      </c>
      <c s="36" t="s">
        <v>2958</v>
      </c>
      <c>
        <f>(M33*21)/100</f>
      </c>
      <c t="s">
        <v>27</v>
      </c>
    </row>
    <row r="34" spans="1:5" ht="12.75">
      <c r="A34" s="35" t="s">
        <v>55</v>
      </c>
      <c r="E34" s="39" t="s">
        <v>2959</v>
      </c>
    </row>
    <row r="35" spans="1:5" ht="12.75">
      <c r="A35" s="35" t="s">
        <v>56</v>
      </c>
      <c r="E35" s="40" t="s">
        <v>2960</v>
      </c>
    </row>
    <row r="36" spans="1:5" ht="76.5">
      <c r="A36" t="s">
        <v>57</v>
      </c>
      <c r="E36" s="39" t="s">
        <v>2961</v>
      </c>
    </row>
    <row r="37" spans="1:16" ht="12.75">
      <c r="A37" t="s">
        <v>48</v>
      </c>
      <c s="34" t="s">
        <v>77</v>
      </c>
      <c s="34" t="s">
        <v>2962</v>
      </c>
      <c s="35" t="s">
        <v>5</v>
      </c>
      <c s="6" t="s">
        <v>2957</v>
      </c>
      <c s="36" t="s">
        <v>678</v>
      </c>
      <c s="37">
        <v>3</v>
      </c>
      <c s="36">
        <v>0</v>
      </c>
      <c s="36">
        <f>ROUND(G37*H37,6)</f>
      </c>
      <c r="L37" s="38">
        <v>0</v>
      </c>
      <c s="32">
        <f>ROUND(ROUND(L37,2)*ROUND(G37,3),2)</f>
      </c>
      <c s="36" t="s">
        <v>2958</v>
      </c>
      <c>
        <f>(M37*21)/100</f>
      </c>
      <c t="s">
        <v>27</v>
      </c>
    </row>
    <row r="38" spans="1:5" ht="12.75">
      <c r="A38" s="35" t="s">
        <v>55</v>
      </c>
      <c r="E38" s="39" t="s">
        <v>2963</v>
      </c>
    </row>
    <row r="39" spans="1:5" ht="12.75">
      <c r="A39" s="35" t="s">
        <v>56</v>
      </c>
      <c r="E39" s="40" t="s">
        <v>2960</v>
      </c>
    </row>
    <row r="40" spans="1:5" ht="76.5">
      <c r="A40" t="s">
        <v>57</v>
      </c>
      <c r="E40" s="39" t="s">
        <v>2961</v>
      </c>
    </row>
    <row r="41" spans="1:16" ht="12.75">
      <c r="A41" t="s">
        <v>48</v>
      </c>
      <c s="34" t="s">
        <v>81</v>
      </c>
      <c s="34" t="s">
        <v>2964</v>
      </c>
      <c s="35" t="s">
        <v>5</v>
      </c>
      <c s="6" t="s">
        <v>2957</v>
      </c>
      <c s="36" t="s">
        <v>678</v>
      </c>
      <c s="37">
        <v>19.5</v>
      </c>
      <c s="36">
        <v>0</v>
      </c>
      <c s="36">
        <f>ROUND(G41*H41,6)</f>
      </c>
      <c r="L41" s="38">
        <v>0</v>
      </c>
      <c s="32">
        <f>ROUND(ROUND(L41,2)*ROUND(G41,3),2)</f>
      </c>
      <c s="36" t="s">
        <v>2958</v>
      </c>
      <c>
        <f>(M41*21)/100</f>
      </c>
      <c t="s">
        <v>27</v>
      </c>
    </row>
    <row r="42" spans="1:5" ht="12.75">
      <c r="A42" s="35" t="s">
        <v>55</v>
      </c>
      <c r="E42" s="39" t="s">
        <v>2965</v>
      </c>
    </row>
    <row r="43" spans="1:5" ht="12.75">
      <c r="A43" s="35" t="s">
        <v>56</v>
      </c>
      <c r="E43" s="40" t="s">
        <v>2960</v>
      </c>
    </row>
    <row r="44" spans="1:5" ht="63.75">
      <c r="A44" t="s">
        <v>57</v>
      </c>
      <c r="E44" s="39" t="s">
        <v>2966</v>
      </c>
    </row>
    <row r="45" spans="1:16" ht="12.75">
      <c r="A45" t="s">
        <v>48</v>
      </c>
      <c s="34" t="s">
        <v>85</v>
      </c>
      <c s="34" t="s">
        <v>2967</v>
      </c>
      <c s="35" t="s">
        <v>5</v>
      </c>
      <c s="6" t="s">
        <v>2968</v>
      </c>
      <c s="36" t="s">
        <v>678</v>
      </c>
      <c s="37">
        <v>1.378</v>
      </c>
      <c s="36">
        <v>0</v>
      </c>
      <c s="36">
        <f>ROUND(G45*H45,6)</f>
      </c>
      <c r="L45" s="38">
        <v>0</v>
      </c>
      <c s="32">
        <f>ROUND(ROUND(L45,2)*ROUND(G45,3),2)</f>
      </c>
      <c s="36" t="s">
        <v>2958</v>
      </c>
      <c>
        <f>(M45*21)/100</f>
      </c>
      <c t="s">
        <v>27</v>
      </c>
    </row>
    <row r="46" spans="1:5" ht="12.75">
      <c r="A46" s="35" t="s">
        <v>55</v>
      </c>
      <c r="E46" s="39" t="s">
        <v>2969</v>
      </c>
    </row>
    <row r="47" spans="1:5" ht="12.75">
      <c r="A47" s="35" t="s">
        <v>56</v>
      </c>
      <c r="E47" s="40" t="s">
        <v>2960</v>
      </c>
    </row>
    <row r="48" spans="1:5" ht="63.75">
      <c r="A48" t="s">
        <v>57</v>
      </c>
      <c r="E48" s="39" t="s">
        <v>2966</v>
      </c>
    </row>
    <row r="49" spans="1:16" ht="12.75">
      <c r="A49" t="s">
        <v>48</v>
      </c>
      <c s="34" t="s">
        <v>89</v>
      </c>
      <c s="34" t="s">
        <v>2970</v>
      </c>
      <c s="35" t="s">
        <v>5</v>
      </c>
      <c s="6" t="s">
        <v>2971</v>
      </c>
      <c s="36" t="s">
        <v>678</v>
      </c>
      <c s="37">
        <v>1.39</v>
      </c>
      <c s="36">
        <v>0</v>
      </c>
      <c s="36">
        <f>ROUND(G49*H49,6)</f>
      </c>
      <c r="L49" s="38">
        <v>0</v>
      </c>
      <c s="32">
        <f>ROUND(ROUND(L49,2)*ROUND(G49,3),2)</f>
      </c>
      <c s="36" t="s">
        <v>2958</v>
      </c>
      <c>
        <f>(M49*21)/100</f>
      </c>
      <c t="s">
        <v>27</v>
      </c>
    </row>
    <row r="50" spans="1:5" ht="12.75">
      <c r="A50" s="35" t="s">
        <v>55</v>
      </c>
      <c r="E50" s="39" t="s">
        <v>2972</v>
      </c>
    </row>
    <row r="51" spans="1:5" ht="12.75">
      <c r="A51" s="35" t="s">
        <v>56</v>
      </c>
      <c r="E51" s="40" t="s">
        <v>2960</v>
      </c>
    </row>
    <row r="52" spans="1:5" ht="63.75">
      <c r="A52" t="s">
        <v>57</v>
      </c>
      <c r="E52" s="39" t="s">
        <v>2966</v>
      </c>
    </row>
    <row r="53" spans="1:16" ht="12.75">
      <c r="A53" t="s">
        <v>48</v>
      </c>
      <c s="34" t="s">
        <v>93</v>
      </c>
      <c s="34" t="s">
        <v>2973</v>
      </c>
      <c s="35" t="s">
        <v>5</v>
      </c>
      <c s="6" t="s">
        <v>2974</v>
      </c>
      <c s="36" t="s">
        <v>678</v>
      </c>
      <c s="37">
        <v>0.432</v>
      </c>
      <c s="36">
        <v>0</v>
      </c>
      <c s="36">
        <f>ROUND(G53*H53,6)</f>
      </c>
      <c r="L53" s="38">
        <v>0</v>
      </c>
      <c s="32">
        <f>ROUND(ROUND(L53,2)*ROUND(G53,3),2)</f>
      </c>
      <c s="36" t="s">
        <v>2958</v>
      </c>
      <c>
        <f>(M53*21)/100</f>
      </c>
      <c t="s">
        <v>27</v>
      </c>
    </row>
    <row r="54" spans="1:5" ht="12.75">
      <c r="A54" s="35" t="s">
        <v>55</v>
      </c>
      <c r="E54" s="39" t="s">
        <v>2975</v>
      </c>
    </row>
    <row r="55" spans="1:5" ht="12.75">
      <c r="A55" s="35" t="s">
        <v>56</v>
      </c>
      <c r="E55" s="40" t="s">
        <v>2960</v>
      </c>
    </row>
    <row r="56" spans="1:5" ht="63.75">
      <c r="A56" t="s">
        <v>57</v>
      </c>
      <c r="E56" s="39" t="s">
        <v>2966</v>
      </c>
    </row>
    <row r="57" spans="1:16" ht="12.75">
      <c r="A57" t="s">
        <v>48</v>
      </c>
      <c s="34" t="s">
        <v>97</v>
      </c>
      <c s="34" t="s">
        <v>2976</v>
      </c>
      <c s="35" t="s">
        <v>5</v>
      </c>
      <c s="6" t="s">
        <v>2971</v>
      </c>
      <c s="36" t="s">
        <v>678</v>
      </c>
      <c s="37">
        <v>0.216</v>
      </c>
      <c s="36">
        <v>0</v>
      </c>
      <c s="36">
        <f>ROUND(G57*H57,6)</f>
      </c>
      <c r="L57" s="38">
        <v>0</v>
      </c>
      <c s="32">
        <f>ROUND(ROUND(L57,2)*ROUND(G57,3),2)</f>
      </c>
      <c s="36" t="s">
        <v>2958</v>
      </c>
      <c>
        <f>(M57*21)/100</f>
      </c>
      <c t="s">
        <v>27</v>
      </c>
    </row>
    <row r="58" spans="1:5" ht="12.75">
      <c r="A58" s="35" t="s">
        <v>55</v>
      </c>
      <c r="E58" s="39" t="s">
        <v>2977</v>
      </c>
    </row>
    <row r="59" spans="1:5" ht="12.75">
      <c r="A59" s="35" t="s">
        <v>56</v>
      </c>
      <c r="E59" s="40" t="s">
        <v>2960</v>
      </c>
    </row>
    <row r="60" spans="1:5" ht="63.75">
      <c r="A60" t="s">
        <v>57</v>
      </c>
      <c r="E60" s="39" t="s">
        <v>2966</v>
      </c>
    </row>
    <row r="61" spans="1:16" ht="12.75">
      <c r="A61" t="s">
        <v>48</v>
      </c>
      <c s="34" t="s">
        <v>101</v>
      </c>
      <c s="34" t="s">
        <v>2978</v>
      </c>
      <c s="35" t="s">
        <v>5</v>
      </c>
      <c s="6" t="s">
        <v>2979</v>
      </c>
      <c s="36" t="s">
        <v>678</v>
      </c>
      <c s="37">
        <v>0.556</v>
      </c>
      <c s="36">
        <v>0</v>
      </c>
      <c s="36">
        <f>ROUND(G61*H61,6)</f>
      </c>
      <c r="L61" s="38">
        <v>0</v>
      </c>
      <c s="32">
        <f>ROUND(ROUND(L61,2)*ROUND(G61,3),2)</f>
      </c>
      <c s="36" t="s">
        <v>2958</v>
      </c>
      <c>
        <f>(M61*21)/100</f>
      </c>
      <c t="s">
        <v>27</v>
      </c>
    </row>
    <row r="62" spans="1:5" ht="12.75">
      <c r="A62" s="35" t="s">
        <v>55</v>
      </c>
      <c r="E62" s="39" t="s">
        <v>2980</v>
      </c>
    </row>
    <row r="63" spans="1:5" ht="12.75">
      <c r="A63" s="35" t="s">
        <v>56</v>
      </c>
      <c r="E63" s="40" t="s">
        <v>2960</v>
      </c>
    </row>
    <row r="64" spans="1:5" ht="63.75">
      <c r="A64" t="s">
        <v>57</v>
      </c>
      <c r="E64" s="39" t="s">
        <v>2966</v>
      </c>
    </row>
    <row r="65" spans="1:16" ht="12.75">
      <c r="A65" t="s">
        <v>48</v>
      </c>
      <c s="34" t="s">
        <v>105</v>
      </c>
      <c s="34" t="s">
        <v>2981</v>
      </c>
      <c s="35" t="s">
        <v>5</v>
      </c>
      <c s="6" t="s">
        <v>2979</v>
      </c>
      <c s="36" t="s">
        <v>678</v>
      </c>
      <c s="37">
        <v>0.556</v>
      </c>
      <c s="36">
        <v>0</v>
      </c>
      <c s="36">
        <f>ROUND(G65*H65,6)</f>
      </c>
      <c r="L65" s="38">
        <v>0</v>
      </c>
      <c s="32">
        <f>ROUND(ROUND(L65,2)*ROUND(G65,3),2)</f>
      </c>
      <c s="36" t="s">
        <v>2958</v>
      </c>
      <c>
        <f>(M65*21)/100</f>
      </c>
      <c t="s">
        <v>27</v>
      </c>
    </row>
    <row r="66" spans="1:5" ht="12.75">
      <c r="A66" s="35" t="s">
        <v>55</v>
      </c>
      <c r="E66" s="39" t="s">
        <v>2982</v>
      </c>
    </row>
    <row r="67" spans="1:5" ht="12.75">
      <c r="A67" s="35" t="s">
        <v>56</v>
      </c>
      <c r="E67" s="40" t="s">
        <v>2960</v>
      </c>
    </row>
    <row r="68" spans="1:5" ht="63.75">
      <c r="A68" t="s">
        <v>57</v>
      </c>
      <c r="E68" s="39" t="s">
        <v>2966</v>
      </c>
    </row>
    <row r="69" spans="1:16" ht="12.75">
      <c r="A69" t="s">
        <v>48</v>
      </c>
      <c s="34" t="s">
        <v>109</v>
      </c>
      <c s="34" t="s">
        <v>2983</v>
      </c>
      <c s="35" t="s">
        <v>5</v>
      </c>
      <c s="6" t="s">
        <v>2979</v>
      </c>
      <c s="36" t="s">
        <v>678</v>
      </c>
      <c s="37">
        <v>0.278</v>
      </c>
      <c s="36">
        <v>0</v>
      </c>
      <c s="36">
        <f>ROUND(G69*H69,6)</f>
      </c>
      <c r="L69" s="38">
        <v>0</v>
      </c>
      <c s="32">
        <f>ROUND(ROUND(L69,2)*ROUND(G69,3),2)</f>
      </c>
      <c s="36" t="s">
        <v>2958</v>
      </c>
      <c>
        <f>(M69*21)/100</f>
      </c>
      <c t="s">
        <v>27</v>
      </c>
    </row>
    <row r="70" spans="1:5" ht="12.75">
      <c r="A70" s="35" t="s">
        <v>55</v>
      </c>
      <c r="E70" s="39" t="s">
        <v>2984</v>
      </c>
    </row>
    <row r="71" spans="1:5" ht="12.75">
      <c r="A71" s="35" t="s">
        <v>56</v>
      </c>
      <c r="E71" s="40" t="s">
        <v>2960</v>
      </c>
    </row>
    <row r="72" spans="1:5" ht="63.75">
      <c r="A72" t="s">
        <v>57</v>
      </c>
      <c r="E72" s="39" t="s">
        <v>2966</v>
      </c>
    </row>
    <row r="73" spans="1:16" ht="12.75">
      <c r="A73" t="s">
        <v>48</v>
      </c>
      <c s="34" t="s">
        <v>113</v>
      </c>
      <c s="34" t="s">
        <v>2985</v>
      </c>
      <c s="35" t="s">
        <v>5</v>
      </c>
      <c s="6" t="s">
        <v>2986</v>
      </c>
      <c s="36" t="s">
        <v>678</v>
      </c>
      <c s="37">
        <v>1.54</v>
      </c>
      <c s="36">
        <v>0</v>
      </c>
      <c s="36">
        <f>ROUND(G73*H73,6)</f>
      </c>
      <c r="L73" s="38">
        <v>0</v>
      </c>
      <c s="32">
        <f>ROUND(ROUND(L73,2)*ROUND(G73,3),2)</f>
      </c>
      <c s="36" t="s">
        <v>2958</v>
      </c>
      <c>
        <f>(M73*21)/100</f>
      </c>
      <c t="s">
        <v>27</v>
      </c>
    </row>
    <row r="74" spans="1:5" ht="12.75">
      <c r="A74" s="35" t="s">
        <v>55</v>
      </c>
      <c r="E74" s="39" t="s">
        <v>2987</v>
      </c>
    </row>
    <row r="75" spans="1:5" ht="12.75">
      <c r="A75" s="35" t="s">
        <v>56</v>
      </c>
      <c r="E75" s="40" t="s">
        <v>2960</v>
      </c>
    </row>
    <row r="76" spans="1:5" ht="63.75">
      <c r="A76" t="s">
        <v>57</v>
      </c>
      <c r="E76" s="39" t="s">
        <v>2966</v>
      </c>
    </row>
    <row r="77" spans="1:16" ht="12.75">
      <c r="A77" t="s">
        <v>48</v>
      </c>
      <c s="34" t="s">
        <v>117</v>
      </c>
      <c s="34" t="s">
        <v>2988</v>
      </c>
      <c s="35" t="s">
        <v>5</v>
      </c>
      <c s="6" t="s">
        <v>2986</v>
      </c>
      <c s="36" t="s">
        <v>678</v>
      </c>
      <c s="37">
        <v>0.282</v>
      </c>
      <c s="36">
        <v>0</v>
      </c>
      <c s="36">
        <f>ROUND(G77*H77,6)</f>
      </c>
      <c r="L77" s="38">
        <v>0</v>
      </c>
      <c s="32">
        <f>ROUND(ROUND(L77,2)*ROUND(G77,3),2)</f>
      </c>
      <c s="36" t="s">
        <v>2958</v>
      </c>
      <c>
        <f>(M77*21)/100</f>
      </c>
      <c t="s">
        <v>27</v>
      </c>
    </row>
    <row r="78" spans="1:5" ht="12.75">
      <c r="A78" s="35" t="s">
        <v>55</v>
      </c>
      <c r="E78" s="39" t="s">
        <v>2989</v>
      </c>
    </row>
    <row r="79" spans="1:5" ht="12.75">
      <c r="A79" s="35" t="s">
        <v>56</v>
      </c>
      <c r="E79" s="40" t="s">
        <v>2960</v>
      </c>
    </row>
    <row r="80" spans="1:5" ht="63.75">
      <c r="A80" t="s">
        <v>57</v>
      </c>
      <c r="E80" s="39" t="s">
        <v>2966</v>
      </c>
    </row>
    <row r="81" spans="1:16" ht="12.75">
      <c r="A81" t="s">
        <v>48</v>
      </c>
      <c s="34" t="s">
        <v>121</v>
      </c>
      <c s="34" t="s">
        <v>2990</v>
      </c>
      <c s="35" t="s">
        <v>5</v>
      </c>
      <c s="6" t="s">
        <v>2991</v>
      </c>
      <c s="36" t="s">
        <v>678</v>
      </c>
      <c s="37">
        <v>8.874</v>
      </c>
      <c s="36">
        <v>0</v>
      </c>
      <c s="36">
        <f>ROUND(G81*H81,6)</f>
      </c>
      <c r="L81" s="38">
        <v>0</v>
      </c>
      <c s="32">
        <f>ROUND(ROUND(L81,2)*ROUND(G81,3),2)</f>
      </c>
      <c s="36" t="s">
        <v>2958</v>
      </c>
      <c>
        <f>(M81*21)/100</f>
      </c>
      <c t="s">
        <v>27</v>
      </c>
    </row>
    <row r="82" spans="1:5" ht="12.75">
      <c r="A82" s="35" t="s">
        <v>55</v>
      </c>
      <c r="E82" s="39" t="s">
        <v>2992</v>
      </c>
    </row>
    <row r="83" spans="1:5" ht="12.75">
      <c r="A83" s="35" t="s">
        <v>56</v>
      </c>
      <c r="E83" s="40" t="s">
        <v>2960</v>
      </c>
    </row>
    <row r="84" spans="1:5" ht="63.75">
      <c r="A84" t="s">
        <v>57</v>
      </c>
      <c r="E84" s="39" t="s">
        <v>2966</v>
      </c>
    </row>
    <row r="85" spans="1:16" ht="12.75">
      <c r="A85" t="s">
        <v>48</v>
      </c>
      <c s="34" t="s">
        <v>125</v>
      </c>
      <c s="34" t="s">
        <v>2993</v>
      </c>
      <c s="35" t="s">
        <v>5</v>
      </c>
      <c s="6" t="s">
        <v>2994</v>
      </c>
      <c s="36" t="s">
        <v>678</v>
      </c>
      <c s="37">
        <v>1.345</v>
      </c>
      <c s="36">
        <v>0</v>
      </c>
      <c s="36">
        <f>ROUND(G85*H85,6)</f>
      </c>
      <c r="L85" s="38">
        <v>0</v>
      </c>
      <c s="32">
        <f>ROUND(ROUND(L85,2)*ROUND(G85,3),2)</f>
      </c>
      <c s="36" t="s">
        <v>2958</v>
      </c>
      <c>
        <f>(M85*21)/100</f>
      </c>
      <c t="s">
        <v>27</v>
      </c>
    </row>
    <row r="86" spans="1:5" ht="12.75">
      <c r="A86" s="35" t="s">
        <v>55</v>
      </c>
      <c r="E86" s="39" t="s">
        <v>2995</v>
      </c>
    </row>
    <row r="87" spans="1:5" ht="12.75">
      <c r="A87" s="35" t="s">
        <v>56</v>
      </c>
      <c r="E87" s="40" t="s">
        <v>2960</v>
      </c>
    </row>
    <row r="88" spans="1:5" ht="63.75">
      <c r="A88" t="s">
        <v>57</v>
      </c>
      <c r="E88" s="39" t="s">
        <v>2966</v>
      </c>
    </row>
    <row r="89" spans="1:16" ht="12.75">
      <c r="A89" t="s">
        <v>48</v>
      </c>
      <c s="34" t="s">
        <v>129</v>
      </c>
      <c s="34" t="s">
        <v>2996</v>
      </c>
      <c s="35" t="s">
        <v>5</v>
      </c>
      <c s="6" t="s">
        <v>2994</v>
      </c>
      <c s="36" t="s">
        <v>678</v>
      </c>
      <c s="37">
        <v>0.816</v>
      </c>
      <c s="36">
        <v>0</v>
      </c>
      <c s="36">
        <f>ROUND(G89*H89,6)</f>
      </c>
      <c r="L89" s="38">
        <v>0</v>
      </c>
      <c s="32">
        <f>ROUND(ROUND(L89,2)*ROUND(G89,3),2)</f>
      </c>
      <c s="36" t="s">
        <v>2958</v>
      </c>
      <c>
        <f>(M89*21)/100</f>
      </c>
      <c t="s">
        <v>27</v>
      </c>
    </row>
    <row r="90" spans="1:5" ht="12.75">
      <c r="A90" s="35" t="s">
        <v>55</v>
      </c>
      <c r="E90" s="39" t="s">
        <v>2997</v>
      </c>
    </row>
    <row r="91" spans="1:5" ht="12.75">
      <c r="A91" s="35" t="s">
        <v>56</v>
      </c>
      <c r="E91" s="40" t="s">
        <v>2960</v>
      </c>
    </row>
    <row r="92" spans="1:5" ht="63.75">
      <c r="A92" t="s">
        <v>57</v>
      </c>
      <c r="E92" s="39" t="s">
        <v>2966</v>
      </c>
    </row>
    <row r="93" spans="1:16" ht="12.75">
      <c r="A93" t="s">
        <v>48</v>
      </c>
      <c s="34" t="s">
        <v>133</v>
      </c>
      <c s="34" t="s">
        <v>2998</v>
      </c>
      <c s="35" t="s">
        <v>5</v>
      </c>
      <c s="6" t="s">
        <v>2999</v>
      </c>
      <c s="36" t="s">
        <v>678</v>
      </c>
      <c s="37">
        <v>0.389</v>
      </c>
      <c s="36">
        <v>0</v>
      </c>
      <c s="36">
        <f>ROUND(G93*H93,6)</f>
      </c>
      <c r="L93" s="38">
        <v>0</v>
      </c>
      <c s="32">
        <f>ROUND(ROUND(L93,2)*ROUND(G93,3),2)</f>
      </c>
      <c s="36" t="s">
        <v>2958</v>
      </c>
      <c>
        <f>(M93*21)/100</f>
      </c>
      <c t="s">
        <v>27</v>
      </c>
    </row>
    <row r="94" spans="1:5" ht="12.75">
      <c r="A94" s="35" t="s">
        <v>55</v>
      </c>
      <c r="E94" s="39" t="s">
        <v>3000</v>
      </c>
    </row>
    <row r="95" spans="1:5" ht="12.75">
      <c r="A95" s="35" t="s">
        <v>56</v>
      </c>
      <c r="E95" s="40" t="s">
        <v>2960</v>
      </c>
    </row>
    <row r="96" spans="1:5" ht="63.75">
      <c r="A96" t="s">
        <v>57</v>
      </c>
      <c r="E96" s="39" t="s">
        <v>2966</v>
      </c>
    </row>
    <row r="97" spans="1:16" ht="12.75">
      <c r="A97" t="s">
        <v>48</v>
      </c>
      <c s="34" t="s">
        <v>137</v>
      </c>
      <c s="34" t="s">
        <v>3001</v>
      </c>
      <c s="35" t="s">
        <v>5</v>
      </c>
      <c s="6" t="s">
        <v>3002</v>
      </c>
      <c s="36" t="s">
        <v>678</v>
      </c>
      <c s="37">
        <v>0.464</v>
      </c>
      <c s="36">
        <v>0</v>
      </c>
      <c s="36">
        <f>ROUND(G97*H97,6)</f>
      </c>
      <c r="L97" s="38">
        <v>0</v>
      </c>
      <c s="32">
        <f>ROUND(ROUND(L97,2)*ROUND(G97,3),2)</f>
      </c>
      <c s="36" t="s">
        <v>2958</v>
      </c>
      <c>
        <f>(M97*21)/100</f>
      </c>
      <c t="s">
        <v>27</v>
      </c>
    </row>
    <row r="98" spans="1:5" ht="12.75">
      <c r="A98" s="35" t="s">
        <v>55</v>
      </c>
      <c r="E98" s="39" t="s">
        <v>3003</v>
      </c>
    </row>
    <row r="99" spans="1:5" ht="12.75">
      <c r="A99" s="35" t="s">
        <v>56</v>
      </c>
      <c r="E99" s="40" t="s">
        <v>2960</v>
      </c>
    </row>
    <row r="100" spans="1:5" ht="63.75">
      <c r="A100" t="s">
        <v>57</v>
      </c>
      <c r="E100" s="39" t="s">
        <v>2966</v>
      </c>
    </row>
    <row r="101" spans="1:16" ht="12.75">
      <c r="A101" t="s">
        <v>48</v>
      </c>
      <c s="34" t="s">
        <v>141</v>
      </c>
      <c s="34" t="s">
        <v>3004</v>
      </c>
      <c s="35" t="s">
        <v>5</v>
      </c>
      <c s="6" t="s">
        <v>3005</v>
      </c>
      <c s="36" t="s">
        <v>678</v>
      </c>
      <c s="37">
        <v>0.174</v>
      </c>
      <c s="36">
        <v>0</v>
      </c>
      <c s="36">
        <f>ROUND(G101*H101,6)</f>
      </c>
      <c r="L101" s="38">
        <v>0</v>
      </c>
      <c s="32">
        <f>ROUND(ROUND(L101,2)*ROUND(G101,3),2)</f>
      </c>
      <c s="36" t="s">
        <v>2958</v>
      </c>
      <c>
        <f>(M101*21)/100</f>
      </c>
      <c t="s">
        <v>27</v>
      </c>
    </row>
    <row r="102" spans="1:5" ht="12.75">
      <c r="A102" s="35" t="s">
        <v>55</v>
      </c>
      <c r="E102" s="39" t="s">
        <v>3006</v>
      </c>
    </row>
    <row r="103" spans="1:5" ht="12.75">
      <c r="A103" s="35" t="s">
        <v>56</v>
      </c>
      <c r="E103" s="40" t="s">
        <v>2960</v>
      </c>
    </row>
    <row r="104" spans="1:5" ht="63.75">
      <c r="A104" t="s">
        <v>57</v>
      </c>
      <c r="E104" s="39" t="s">
        <v>2966</v>
      </c>
    </row>
    <row r="105" spans="1:16" ht="12.75">
      <c r="A105" t="s">
        <v>48</v>
      </c>
      <c s="34" t="s">
        <v>145</v>
      </c>
      <c s="34" t="s">
        <v>3007</v>
      </c>
      <c s="35" t="s">
        <v>5</v>
      </c>
      <c s="6" t="s">
        <v>3008</v>
      </c>
      <c s="36" t="s">
        <v>678</v>
      </c>
      <c s="37">
        <v>0.528</v>
      </c>
      <c s="36">
        <v>0</v>
      </c>
      <c s="36">
        <f>ROUND(G105*H105,6)</f>
      </c>
      <c r="L105" s="38">
        <v>0</v>
      </c>
      <c s="32">
        <f>ROUND(ROUND(L105,2)*ROUND(G105,3),2)</f>
      </c>
      <c s="36" t="s">
        <v>2958</v>
      </c>
      <c>
        <f>(M105*21)/100</f>
      </c>
      <c t="s">
        <v>27</v>
      </c>
    </row>
    <row r="106" spans="1:5" ht="12.75">
      <c r="A106" s="35" t="s">
        <v>55</v>
      </c>
      <c r="E106" s="39" t="s">
        <v>3009</v>
      </c>
    </row>
    <row r="107" spans="1:5" ht="12.75">
      <c r="A107" s="35" t="s">
        <v>56</v>
      </c>
      <c r="E107" s="40" t="s">
        <v>2960</v>
      </c>
    </row>
    <row r="108" spans="1:5" ht="63.75">
      <c r="A108" t="s">
        <v>57</v>
      </c>
      <c r="E108" s="39" t="s">
        <v>2966</v>
      </c>
    </row>
    <row r="109" spans="1:16" ht="12.75">
      <c r="A109" t="s">
        <v>48</v>
      </c>
      <c s="34" t="s">
        <v>149</v>
      </c>
      <c s="34" t="s">
        <v>3010</v>
      </c>
      <c s="35" t="s">
        <v>5</v>
      </c>
      <c s="6" t="s">
        <v>3008</v>
      </c>
      <c s="36" t="s">
        <v>678</v>
      </c>
      <c s="37">
        <v>0.5</v>
      </c>
      <c s="36">
        <v>0</v>
      </c>
      <c s="36">
        <f>ROUND(G109*H109,6)</f>
      </c>
      <c r="L109" s="38">
        <v>0</v>
      </c>
      <c s="32">
        <f>ROUND(ROUND(L109,2)*ROUND(G109,3),2)</f>
      </c>
      <c s="36" t="s">
        <v>2958</v>
      </c>
      <c>
        <f>(M109*21)/100</f>
      </c>
      <c t="s">
        <v>27</v>
      </c>
    </row>
    <row r="110" spans="1:5" ht="12.75">
      <c r="A110" s="35" t="s">
        <v>55</v>
      </c>
      <c r="E110" s="39" t="s">
        <v>3011</v>
      </c>
    </row>
    <row r="111" spans="1:5" ht="12.75">
      <c r="A111" s="35" t="s">
        <v>56</v>
      </c>
      <c r="E111" s="40" t="s">
        <v>2960</v>
      </c>
    </row>
    <row r="112" spans="1:5" ht="63.75">
      <c r="A112" t="s">
        <v>57</v>
      </c>
      <c r="E112" s="39" t="s">
        <v>2966</v>
      </c>
    </row>
    <row r="113" spans="1:16" ht="12.75">
      <c r="A113" t="s">
        <v>48</v>
      </c>
      <c s="34" t="s">
        <v>259</v>
      </c>
      <c s="34" t="s">
        <v>3012</v>
      </c>
      <c s="35" t="s">
        <v>5</v>
      </c>
      <c s="6" t="s">
        <v>3008</v>
      </c>
      <c s="36" t="s">
        <v>678</v>
      </c>
      <c s="37">
        <v>0.308</v>
      </c>
      <c s="36">
        <v>0</v>
      </c>
      <c s="36">
        <f>ROUND(G113*H113,6)</f>
      </c>
      <c r="L113" s="38">
        <v>0</v>
      </c>
      <c s="32">
        <f>ROUND(ROUND(L113,2)*ROUND(G113,3),2)</f>
      </c>
      <c s="36" t="s">
        <v>2958</v>
      </c>
      <c>
        <f>(M113*21)/100</f>
      </c>
      <c t="s">
        <v>27</v>
      </c>
    </row>
    <row r="114" spans="1:5" ht="12.75">
      <c r="A114" s="35" t="s">
        <v>55</v>
      </c>
      <c r="E114" s="39" t="s">
        <v>3013</v>
      </c>
    </row>
    <row r="115" spans="1:5" ht="12.75">
      <c r="A115" s="35" t="s">
        <v>56</v>
      </c>
      <c r="E115" s="40" t="s">
        <v>2960</v>
      </c>
    </row>
    <row r="116" spans="1:5" ht="63.75">
      <c r="A116" t="s">
        <v>57</v>
      </c>
      <c r="E116" s="39" t="s">
        <v>2966</v>
      </c>
    </row>
    <row r="117" spans="1:16" ht="12.75">
      <c r="A117" t="s">
        <v>48</v>
      </c>
      <c s="34" t="s">
        <v>262</v>
      </c>
      <c s="34" t="s">
        <v>3014</v>
      </c>
      <c s="35" t="s">
        <v>5</v>
      </c>
      <c s="6" t="s">
        <v>2994</v>
      </c>
      <c s="36" t="s">
        <v>678</v>
      </c>
      <c s="37">
        <v>1.628</v>
      </c>
      <c s="36">
        <v>0</v>
      </c>
      <c s="36">
        <f>ROUND(G117*H117,6)</f>
      </c>
      <c r="L117" s="38">
        <v>0</v>
      </c>
      <c s="32">
        <f>ROUND(ROUND(L117,2)*ROUND(G117,3),2)</f>
      </c>
      <c s="36" t="s">
        <v>2958</v>
      </c>
      <c>
        <f>(M117*21)/100</f>
      </c>
      <c t="s">
        <v>27</v>
      </c>
    </row>
    <row r="118" spans="1:5" ht="12.75">
      <c r="A118" s="35" t="s">
        <v>55</v>
      </c>
      <c r="E118" s="39" t="s">
        <v>3015</v>
      </c>
    </row>
    <row r="119" spans="1:5" ht="12.75">
      <c r="A119" s="35" t="s">
        <v>56</v>
      </c>
      <c r="E119" s="40" t="s">
        <v>2960</v>
      </c>
    </row>
    <row r="120" spans="1:5" ht="63.75">
      <c r="A120" t="s">
        <v>57</v>
      </c>
      <c r="E120" s="39" t="s">
        <v>2966</v>
      </c>
    </row>
    <row r="121" spans="1:16" ht="25.5">
      <c r="A121" t="s">
        <v>48</v>
      </c>
      <c s="34" t="s">
        <v>266</v>
      </c>
      <c s="34" t="s">
        <v>3016</v>
      </c>
      <c s="35" t="s">
        <v>5</v>
      </c>
      <c s="6" t="s">
        <v>3017</v>
      </c>
      <c s="36" t="s">
        <v>678</v>
      </c>
      <c s="37">
        <v>0.25</v>
      </c>
      <c s="36">
        <v>0</v>
      </c>
      <c s="36">
        <f>ROUND(G121*H121,6)</f>
      </c>
      <c r="L121" s="38">
        <v>0</v>
      </c>
      <c s="32">
        <f>ROUND(ROUND(L121,2)*ROUND(G121,3),2)</f>
      </c>
      <c s="36" t="s">
        <v>2958</v>
      </c>
      <c>
        <f>(M121*21)/100</f>
      </c>
      <c t="s">
        <v>27</v>
      </c>
    </row>
    <row r="122" spans="1:5" ht="12.75">
      <c r="A122" s="35" t="s">
        <v>55</v>
      </c>
      <c r="E122" s="39" t="s">
        <v>3018</v>
      </c>
    </row>
    <row r="123" spans="1:5" ht="12.75">
      <c r="A123" s="35" t="s">
        <v>56</v>
      </c>
      <c r="E123" s="40" t="s">
        <v>2960</v>
      </c>
    </row>
    <row r="124" spans="1:5" ht="63.75">
      <c r="A124" t="s">
        <v>57</v>
      </c>
      <c r="E124" s="39" t="s">
        <v>2966</v>
      </c>
    </row>
    <row r="125" spans="1:16" ht="25.5">
      <c r="A125" t="s">
        <v>48</v>
      </c>
      <c s="34" t="s">
        <v>270</v>
      </c>
      <c s="34" t="s">
        <v>3019</v>
      </c>
      <c s="35" t="s">
        <v>5</v>
      </c>
      <c s="6" t="s">
        <v>3020</v>
      </c>
      <c s="36" t="s">
        <v>678</v>
      </c>
      <c s="37">
        <v>0.25</v>
      </c>
      <c s="36">
        <v>0</v>
      </c>
      <c s="36">
        <f>ROUND(G125*H125,6)</f>
      </c>
      <c r="L125" s="38">
        <v>0</v>
      </c>
      <c s="32">
        <f>ROUND(ROUND(L125,2)*ROUND(G125,3),2)</f>
      </c>
      <c s="36" t="s">
        <v>2958</v>
      </c>
      <c>
        <f>(M125*21)/100</f>
      </c>
      <c t="s">
        <v>27</v>
      </c>
    </row>
    <row r="126" spans="1:5" ht="12.75">
      <c r="A126" s="35" t="s">
        <v>55</v>
      </c>
      <c r="E126" s="39" t="s">
        <v>3021</v>
      </c>
    </row>
    <row r="127" spans="1:5" ht="12.75">
      <c r="A127" s="35" t="s">
        <v>56</v>
      </c>
      <c r="E127" s="40" t="s">
        <v>2960</v>
      </c>
    </row>
    <row r="128" spans="1:5" ht="63.75">
      <c r="A128" t="s">
        <v>57</v>
      </c>
      <c r="E128" s="39" t="s">
        <v>2966</v>
      </c>
    </row>
    <row r="129" spans="1:16" ht="12.75">
      <c r="A129" t="s">
        <v>48</v>
      </c>
      <c s="34" t="s">
        <v>275</v>
      </c>
      <c s="34" t="s">
        <v>3022</v>
      </c>
      <c s="35" t="s">
        <v>5</v>
      </c>
      <c s="6" t="s">
        <v>3023</v>
      </c>
      <c s="36" t="s">
        <v>678</v>
      </c>
      <c s="37">
        <v>0.928</v>
      </c>
      <c s="36">
        <v>0</v>
      </c>
      <c s="36">
        <f>ROUND(G129*H129,6)</f>
      </c>
      <c r="L129" s="38">
        <v>0</v>
      </c>
      <c s="32">
        <f>ROUND(ROUND(L129,2)*ROUND(G129,3),2)</f>
      </c>
      <c s="36" t="s">
        <v>2958</v>
      </c>
      <c>
        <f>(M129*21)/100</f>
      </c>
      <c t="s">
        <v>27</v>
      </c>
    </row>
    <row r="130" spans="1:5" ht="12.75">
      <c r="A130" s="35" t="s">
        <v>55</v>
      </c>
      <c r="E130" s="39" t="s">
        <v>3024</v>
      </c>
    </row>
    <row r="131" spans="1:5" ht="12.75">
      <c r="A131" s="35" t="s">
        <v>56</v>
      </c>
      <c r="E131" s="40" t="s">
        <v>2960</v>
      </c>
    </row>
    <row r="132" spans="1:5" ht="63.75">
      <c r="A132" t="s">
        <v>57</v>
      </c>
      <c r="E132" s="39" t="s">
        <v>2966</v>
      </c>
    </row>
    <row r="133" spans="1:16" ht="12.75">
      <c r="A133" t="s">
        <v>48</v>
      </c>
      <c s="34" t="s">
        <v>279</v>
      </c>
      <c s="34" t="s">
        <v>3025</v>
      </c>
      <c s="35" t="s">
        <v>5</v>
      </c>
      <c s="6" t="s">
        <v>3026</v>
      </c>
      <c s="36" t="s">
        <v>678</v>
      </c>
      <c s="37">
        <v>0.116</v>
      </c>
      <c s="36">
        <v>0</v>
      </c>
      <c s="36">
        <f>ROUND(G133*H133,6)</f>
      </c>
      <c r="L133" s="38">
        <v>0</v>
      </c>
      <c s="32">
        <f>ROUND(ROUND(L133,2)*ROUND(G133,3),2)</f>
      </c>
      <c s="36" t="s">
        <v>2958</v>
      </c>
      <c>
        <f>(M133*21)/100</f>
      </c>
      <c t="s">
        <v>27</v>
      </c>
    </row>
    <row r="134" spans="1:5" ht="12.75">
      <c r="A134" s="35" t="s">
        <v>55</v>
      </c>
      <c r="E134" s="39" t="s">
        <v>3027</v>
      </c>
    </row>
    <row r="135" spans="1:5" ht="12.75">
      <c r="A135" s="35" t="s">
        <v>56</v>
      </c>
      <c r="E135" s="40" t="s">
        <v>2960</v>
      </c>
    </row>
    <row r="136" spans="1:5" ht="63.75">
      <c r="A136" t="s">
        <v>57</v>
      </c>
      <c r="E136" s="39" t="s">
        <v>2966</v>
      </c>
    </row>
    <row r="137" spans="1:16" ht="25.5">
      <c r="A137" t="s">
        <v>48</v>
      </c>
      <c s="34" t="s">
        <v>282</v>
      </c>
      <c s="34" t="s">
        <v>3028</v>
      </c>
      <c s="35" t="s">
        <v>5</v>
      </c>
      <c s="6" t="s">
        <v>3029</v>
      </c>
      <c s="36" t="s">
        <v>678</v>
      </c>
      <c s="37">
        <v>2.552</v>
      </c>
      <c s="36">
        <v>0</v>
      </c>
      <c s="36">
        <f>ROUND(G137*H137,6)</f>
      </c>
      <c r="L137" s="38">
        <v>0</v>
      </c>
      <c s="32">
        <f>ROUND(ROUND(L137,2)*ROUND(G137,3),2)</f>
      </c>
      <c s="36" t="s">
        <v>2958</v>
      </c>
      <c>
        <f>(M137*21)/100</f>
      </c>
      <c t="s">
        <v>27</v>
      </c>
    </row>
    <row r="138" spans="1:5" ht="25.5">
      <c r="A138" s="35" t="s">
        <v>55</v>
      </c>
      <c r="E138" s="39" t="s">
        <v>3030</v>
      </c>
    </row>
    <row r="139" spans="1:5" ht="12.75">
      <c r="A139" s="35" t="s">
        <v>56</v>
      </c>
      <c r="E139" s="40" t="s">
        <v>2960</v>
      </c>
    </row>
    <row r="140" spans="1:5" ht="63.75">
      <c r="A140" t="s">
        <v>57</v>
      </c>
      <c r="E140" s="39" t="s">
        <v>2966</v>
      </c>
    </row>
    <row r="141" spans="1:16" ht="12.75">
      <c r="A141" t="s">
        <v>48</v>
      </c>
      <c s="34" t="s">
        <v>285</v>
      </c>
      <c s="34" t="s">
        <v>3031</v>
      </c>
      <c s="35" t="s">
        <v>49</v>
      </c>
      <c s="6" t="s">
        <v>3032</v>
      </c>
      <c s="36" t="s">
        <v>984</v>
      </c>
      <c s="37">
        <v>11</v>
      </c>
      <c s="36">
        <v>0</v>
      </c>
      <c s="36">
        <f>ROUND(G141*H141,6)</f>
      </c>
      <c r="L141" s="38">
        <v>0</v>
      </c>
      <c s="32">
        <f>ROUND(ROUND(L141,2)*ROUND(G141,3),2)</f>
      </c>
      <c s="36" t="s">
        <v>918</v>
      </c>
      <c>
        <f>(M141*21)/100</f>
      </c>
      <c t="s">
        <v>27</v>
      </c>
    </row>
    <row r="142" spans="1:5" ht="12.75">
      <c r="A142" s="35" t="s">
        <v>55</v>
      </c>
      <c r="E142" s="39" t="s">
        <v>3033</v>
      </c>
    </row>
    <row r="143" spans="1:5" ht="12.75">
      <c r="A143" s="35" t="s">
        <v>56</v>
      </c>
      <c r="E143" s="40" t="s">
        <v>2960</v>
      </c>
    </row>
    <row r="144" spans="1:5" ht="51">
      <c r="A144" t="s">
        <v>57</v>
      </c>
      <c r="E144" s="39" t="s">
        <v>3034</v>
      </c>
    </row>
    <row r="145" spans="1:16" ht="12.75">
      <c r="A145" t="s">
        <v>48</v>
      </c>
      <c s="34" t="s">
        <v>288</v>
      </c>
      <c s="34" t="s">
        <v>3035</v>
      </c>
      <c s="35" t="s">
        <v>49</v>
      </c>
      <c s="6" t="s">
        <v>3036</v>
      </c>
      <c s="36" t="s">
        <v>984</v>
      </c>
      <c s="37">
        <v>3</v>
      </c>
      <c s="36">
        <v>0</v>
      </c>
      <c s="36">
        <f>ROUND(G145*H145,6)</f>
      </c>
      <c r="L145" s="38">
        <v>0</v>
      </c>
      <c s="32">
        <f>ROUND(ROUND(L145,2)*ROUND(G145,3),2)</f>
      </c>
      <c s="36" t="s">
        <v>918</v>
      </c>
      <c>
        <f>(M145*21)/100</f>
      </c>
      <c t="s">
        <v>27</v>
      </c>
    </row>
    <row r="146" spans="1:5" ht="12.75">
      <c r="A146" s="35" t="s">
        <v>55</v>
      </c>
      <c r="E146" s="39" t="s">
        <v>3033</v>
      </c>
    </row>
    <row r="147" spans="1:5" ht="12.75">
      <c r="A147" s="35" t="s">
        <v>56</v>
      </c>
      <c r="E147" s="40" t="s">
        <v>2960</v>
      </c>
    </row>
    <row r="148" spans="1:5" ht="51">
      <c r="A148" t="s">
        <v>57</v>
      </c>
      <c r="E148" s="39" t="s">
        <v>3034</v>
      </c>
    </row>
    <row r="149" spans="1:16" ht="12.75">
      <c r="A149" t="s">
        <v>48</v>
      </c>
      <c s="34" t="s">
        <v>292</v>
      </c>
      <c s="34" t="s">
        <v>3037</v>
      </c>
      <c s="35" t="s">
        <v>49</v>
      </c>
      <c s="6" t="s">
        <v>3038</v>
      </c>
      <c s="36" t="s">
        <v>984</v>
      </c>
      <c s="37">
        <v>6</v>
      </c>
      <c s="36">
        <v>0</v>
      </c>
      <c s="36">
        <f>ROUND(G149*H149,6)</f>
      </c>
      <c r="L149" s="38">
        <v>0</v>
      </c>
      <c s="32">
        <f>ROUND(ROUND(L149,2)*ROUND(G149,3),2)</f>
      </c>
      <c s="36" t="s">
        <v>918</v>
      </c>
      <c>
        <f>(M149*21)/100</f>
      </c>
      <c t="s">
        <v>27</v>
      </c>
    </row>
    <row r="150" spans="1:5" ht="12.75">
      <c r="A150" s="35" t="s">
        <v>55</v>
      </c>
      <c r="E150" s="39" t="s">
        <v>3039</v>
      </c>
    </row>
    <row r="151" spans="1:5" ht="12.75">
      <c r="A151" s="35" t="s">
        <v>56</v>
      </c>
      <c r="E151" s="40" t="s">
        <v>3040</v>
      </c>
    </row>
    <row r="152" spans="1:5" ht="25.5">
      <c r="A152" t="s">
        <v>57</v>
      </c>
      <c r="E152" s="39" t="s">
        <v>3041</v>
      </c>
    </row>
    <row r="153" spans="1:16" ht="12.75">
      <c r="A153" t="s">
        <v>48</v>
      </c>
      <c s="34" t="s">
        <v>295</v>
      </c>
      <c s="34" t="s">
        <v>3042</v>
      </c>
      <c s="35" t="s">
        <v>49</v>
      </c>
      <c s="6" t="s">
        <v>3043</v>
      </c>
      <c s="36" t="s">
        <v>984</v>
      </c>
      <c s="37">
        <v>6</v>
      </c>
      <c s="36">
        <v>0</v>
      </c>
      <c s="36">
        <f>ROUND(G153*H153,6)</f>
      </c>
      <c r="L153" s="38">
        <v>0</v>
      </c>
      <c s="32">
        <f>ROUND(ROUND(L153,2)*ROUND(G153,3),2)</f>
      </c>
      <c s="36" t="s">
        <v>918</v>
      </c>
      <c>
        <f>(M153*21)/100</f>
      </c>
      <c t="s">
        <v>27</v>
      </c>
    </row>
    <row r="154" spans="1:5" ht="12.75">
      <c r="A154" s="35" t="s">
        <v>55</v>
      </c>
      <c r="E154" s="39" t="s">
        <v>5</v>
      </c>
    </row>
    <row r="155" spans="1:5" ht="12.75">
      <c r="A155" s="35" t="s">
        <v>56</v>
      </c>
      <c r="E155" s="40" t="s">
        <v>3040</v>
      </c>
    </row>
    <row r="156" spans="1:5" ht="25.5">
      <c r="A156" t="s">
        <v>57</v>
      </c>
      <c r="E156" s="39" t="s">
        <v>3044</v>
      </c>
    </row>
    <row r="157" spans="1:13" ht="12.75">
      <c r="A157" t="s">
        <v>46</v>
      </c>
      <c r="C157" s="31" t="s">
        <v>736</v>
      </c>
      <c r="E157" s="33" t="s">
        <v>3045</v>
      </c>
      <c r="J157" s="32">
        <f>0</f>
      </c>
      <c s="32">
        <f>0</f>
      </c>
      <c s="32">
        <f>0+L158</f>
      </c>
      <c s="32">
        <f>0+M158</f>
      </c>
    </row>
    <row r="158" spans="1:16" ht="12.75">
      <c r="A158" t="s">
        <v>48</v>
      </c>
      <c s="34" t="s">
        <v>27</v>
      </c>
      <c s="34" t="s">
        <v>3046</v>
      </c>
      <c s="35" t="s">
        <v>5</v>
      </c>
      <c s="6" t="s">
        <v>3047</v>
      </c>
      <c s="36" t="s">
        <v>984</v>
      </c>
      <c s="37">
        <v>32</v>
      </c>
      <c s="36">
        <v>0</v>
      </c>
      <c s="36">
        <f>ROUND(G158*H158,6)</f>
      </c>
      <c r="L158" s="38">
        <v>0</v>
      </c>
      <c s="32">
        <f>ROUND(ROUND(L158,2)*ROUND(G158,3),2)</f>
      </c>
      <c s="36" t="s">
        <v>2943</v>
      </c>
      <c>
        <f>(M158*21)/100</f>
      </c>
      <c t="s">
        <v>27</v>
      </c>
    </row>
    <row r="159" spans="1:5" ht="12.75">
      <c r="A159" s="35" t="s">
        <v>55</v>
      </c>
      <c r="E159" s="39" t="s">
        <v>5</v>
      </c>
    </row>
    <row r="160" spans="1:5" ht="12.75">
      <c r="A160" s="35" t="s">
        <v>56</v>
      </c>
      <c r="E160" s="40" t="s">
        <v>3048</v>
      </c>
    </row>
    <row r="161" spans="1:5" ht="12.75">
      <c r="A161" t="s">
        <v>57</v>
      </c>
      <c r="E161" s="39" t="s">
        <v>418</v>
      </c>
    </row>
    <row r="162" spans="1:13" ht="12.75">
      <c r="A162" t="s">
        <v>46</v>
      </c>
      <c r="C162" s="31" t="s">
        <v>47</v>
      </c>
      <c r="E162" s="33" t="s">
        <v>17</v>
      </c>
      <c r="J162" s="32">
        <f>0</f>
      </c>
      <c s="32">
        <f>0</f>
      </c>
      <c s="32">
        <f>0+L163</f>
      </c>
      <c s="32">
        <f>0+M163</f>
      </c>
    </row>
    <row r="163" spans="1:16" ht="25.5">
      <c r="A163" t="s">
        <v>48</v>
      </c>
      <c s="34" t="s">
        <v>49</v>
      </c>
      <c s="34" t="s">
        <v>90</v>
      </c>
      <c s="35" t="s">
        <v>91</v>
      </c>
      <c s="6" t="s">
        <v>92</v>
      </c>
      <c s="36" t="s">
        <v>53</v>
      </c>
      <c s="37">
        <v>0.906</v>
      </c>
      <c s="36">
        <v>0</v>
      </c>
      <c s="36">
        <f>ROUND(G163*H163,6)</f>
      </c>
      <c r="L163" s="38">
        <v>0</v>
      </c>
      <c s="32">
        <f>ROUND(ROUND(L163,2)*ROUND(G163,3),2)</f>
      </c>
      <c s="36" t="s">
        <v>54</v>
      </c>
      <c>
        <f>(M163*21)/100</f>
      </c>
      <c t="s">
        <v>27</v>
      </c>
    </row>
    <row r="164" spans="1:5" ht="25.5">
      <c r="A164" s="35" t="s">
        <v>55</v>
      </c>
      <c r="E164" s="39" t="s">
        <v>351</v>
      </c>
    </row>
    <row r="165" spans="1:5" ht="12.75">
      <c r="A165" s="35" t="s">
        <v>56</v>
      </c>
      <c r="E165" s="40" t="s">
        <v>5</v>
      </c>
    </row>
    <row r="166" spans="1:5" ht="102">
      <c r="A166" t="s">
        <v>57</v>
      </c>
      <c r="E166"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7.xml><?xml version="1.0" encoding="utf-8"?>
<worksheet xmlns="http://schemas.openxmlformats.org/spreadsheetml/2006/main" xmlns:r="http://schemas.openxmlformats.org/officeDocument/2006/relationships">
  <dimension ref="A1:T7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2110</v>
      </c>
      <c s="41">
        <f>Rekapitulace!C37</f>
      </c>
      <c s="20" t="s">
        <v>0</v>
      </c>
      <c t="s">
        <v>23</v>
      </c>
      <c t="s">
        <v>27</v>
      </c>
    </row>
    <row r="4" spans="1:16" ht="32" customHeight="1">
      <c r="A4" s="24" t="s">
        <v>20</v>
      </c>
      <c s="25" t="s">
        <v>28</v>
      </c>
      <c s="27" t="s">
        <v>2110</v>
      </c>
      <c r="E4" s="26" t="s">
        <v>2111</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COUNTIFS(L8:L73,"=0",A8:A73,"P")+COUNTIFS(L8:L73,"",A8:A73,"P")+SUM(Q8:Q73)</f>
      </c>
    </row>
    <row r="8" spans="1:13" ht="12.75">
      <c r="A8" t="s">
        <v>44</v>
      </c>
      <c r="C8" s="28" t="s">
        <v>3051</v>
      </c>
      <c r="E8" s="30" t="s">
        <v>3050</v>
      </c>
      <c r="J8" s="29">
        <f>0+J9+J22+J27+J52</f>
      </c>
      <c s="29">
        <f>0+K9+K22+K27+K52</f>
      </c>
      <c s="29">
        <f>0+L9+L22+L27+L52</f>
      </c>
      <c s="29">
        <f>0+M9+M22+M27+M52</f>
      </c>
    </row>
    <row r="9" spans="1:13" ht="12.75">
      <c r="A9" t="s">
        <v>46</v>
      </c>
      <c r="C9" s="31" t="s">
        <v>93</v>
      </c>
      <c r="E9" s="33" t="s">
        <v>2841</v>
      </c>
      <c r="J9" s="32">
        <f>0</f>
      </c>
      <c s="32">
        <f>0</f>
      </c>
      <c s="32">
        <f>0+L10+L14+L18</f>
      </c>
      <c s="32">
        <f>0+M10+M14+M18</f>
      </c>
    </row>
    <row r="10" spans="1:16" ht="12.75">
      <c r="A10" t="s">
        <v>48</v>
      </c>
      <c s="34" t="s">
        <v>77</v>
      </c>
      <c s="34" t="s">
        <v>3052</v>
      </c>
      <c s="35" t="s">
        <v>5</v>
      </c>
      <c s="6" t="s">
        <v>3053</v>
      </c>
      <c s="36" t="s">
        <v>204</v>
      </c>
      <c s="37">
        <v>5.85</v>
      </c>
      <c s="36">
        <v>0</v>
      </c>
      <c s="36">
        <f>ROUND(G10*H10,6)</f>
      </c>
      <c r="L10" s="38">
        <v>0</v>
      </c>
      <c s="32">
        <f>ROUND(ROUND(L10,2)*ROUND(G10,3),2)</f>
      </c>
      <c s="36" t="s">
        <v>205</v>
      </c>
      <c>
        <f>(M10*21)/100</f>
      </c>
      <c t="s">
        <v>27</v>
      </c>
    </row>
    <row r="11" spans="1:5" ht="12.75">
      <c r="A11" s="35" t="s">
        <v>55</v>
      </c>
      <c r="E11" s="39" t="s">
        <v>5</v>
      </c>
    </row>
    <row r="12" spans="1:5" ht="12.75">
      <c r="A12" s="35" t="s">
        <v>56</v>
      </c>
      <c r="E12" s="40" t="s">
        <v>3054</v>
      </c>
    </row>
    <row r="13" spans="1:5" ht="12.75">
      <c r="A13" t="s">
        <v>57</v>
      </c>
      <c r="E13" s="39" t="s">
        <v>2850</v>
      </c>
    </row>
    <row r="14" spans="1:16" ht="12.75">
      <c r="A14" t="s">
        <v>48</v>
      </c>
      <c s="34" t="s">
        <v>81</v>
      </c>
      <c s="34" t="s">
        <v>3055</v>
      </c>
      <c s="35" t="s">
        <v>5</v>
      </c>
      <c s="6" t="s">
        <v>3056</v>
      </c>
      <c s="36" t="s">
        <v>204</v>
      </c>
      <c s="37">
        <v>39</v>
      </c>
      <c s="36">
        <v>0</v>
      </c>
      <c s="36">
        <f>ROUND(G14*H14,6)</f>
      </c>
      <c r="L14" s="38">
        <v>0</v>
      </c>
      <c s="32">
        <f>ROUND(ROUND(L14,2)*ROUND(G14,3),2)</f>
      </c>
      <c s="36" t="s">
        <v>205</v>
      </c>
      <c>
        <f>(M14*21)/100</f>
      </c>
      <c t="s">
        <v>27</v>
      </c>
    </row>
    <row r="15" spans="1:5" ht="12.75">
      <c r="A15" s="35" t="s">
        <v>55</v>
      </c>
      <c r="E15" s="39" t="s">
        <v>5</v>
      </c>
    </row>
    <row r="16" spans="1:5" ht="12.75">
      <c r="A16" s="35" t="s">
        <v>56</v>
      </c>
      <c r="E16" s="40" t="s">
        <v>3057</v>
      </c>
    </row>
    <row r="17" spans="1:5" ht="12.75">
      <c r="A17" t="s">
        <v>57</v>
      </c>
      <c r="E17" s="39" t="s">
        <v>2850</v>
      </c>
    </row>
    <row r="18" spans="1:16" ht="25.5">
      <c r="A18" t="s">
        <v>48</v>
      </c>
      <c s="34" t="s">
        <v>85</v>
      </c>
      <c s="34" t="s">
        <v>3058</v>
      </c>
      <c s="35" t="s">
        <v>5</v>
      </c>
      <c s="6" t="s">
        <v>3059</v>
      </c>
      <c s="36" t="s">
        <v>204</v>
      </c>
      <c s="37">
        <v>35</v>
      </c>
      <c s="36">
        <v>0</v>
      </c>
      <c s="36">
        <f>ROUND(G18*H18,6)</f>
      </c>
      <c r="L18" s="38">
        <v>0</v>
      </c>
      <c s="32">
        <f>ROUND(ROUND(L18,2)*ROUND(G18,3),2)</f>
      </c>
      <c s="36" t="s">
        <v>205</v>
      </c>
      <c>
        <f>(M18*21)/100</f>
      </c>
      <c t="s">
        <v>27</v>
      </c>
    </row>
    <row r="19" spans="1:5" ht="12.75">
      <c r="A19" s="35" t="s">
        <v>55</v>
      </c>
      <c r="E19" s="39" t="s">
        <v>5</v>
      </c>
    </row>
    <row r="20" spans="1:5" ht="12.75">
      <c r="A20" s="35" t="s">
        <v>56</v>
      </c>
      <c r="E20" s="40" t="s">
        <v>3060</v>
      </c>
    </row>
    <row r="21" spans="1:5" ht="12.75">
      <c r="A21" t="s">
        <v>57</v>
      </c>
      <c r="E21" s="39" t="s">
        <v>3061</v>
      </c>
    </row>
    <row r="22" spans="1:13" ht="12.75">
      <c r="A22" t="s">
        <v>46</v>
      </c>
      <c r="C22" s="31" t="s">
        <v>622</v>
      </c>
      <c r="E22" s="33" t="s">
        <v>3062</v>
      </c>
      <c r="J22" s="32">
        <f>0</f>
      </c>
      <c s="32">
        <f>0</f>
      </c>
      <c s="32">
        <f>0+L23</f>
      </c>
      <c s="32">
        <f>0+M23</f>
      </c>
    </row>
    <row r="23" spans="1:16" ht="12.75">
      <c r="A23" t="s">
        <v>48</v>
      </c>
      <c s="34" t="s">
        <v>89</v>
      </c>
      <c s="34" t="s">
        <v>2777</v>
      </c>
      <c s="35" t="s">
        <v>5</v>
      </c>
      <c s="6" t="s">
        <v>3063</v>
      </c>
      <c s="36" t="s">
        <v>1905</v>
      </c>
      <c s="37">
        <v>5505.5</v>
      </c>
      <c s="36">
        <v>0</v>
      </c>
      <c s="36">
        <f>ROUND(G23*H23,6)</f>
      </c>
      <c r="L23" s="38">
        <v>0</v>
      </c>
      <c s="32">
        <f>ROUND(ROUND(L23,2)*ROUND(G23,3),2)</f>
      </c>
      <c s="36" t="s">
        <v>205</v>
      </c>
      <c>
        <f>(M23*21)/100</f>
      </c>
      <c t="s">
        <v>27</v>
      </c>
    </row>
    <row r="24" spans="1:5" ht="12.75">
      <c r="A24" s="35" t="s">
        <v>55</v>
      </c>
      <c r="E24" s="39" t="s">
        <v>5</v>
      </c>
    </row>
    <row r="25" spans="1:5" ht="12.75">
      <c r="A25" s="35" t="s">
        <v>56</v>
      </c>
      <c r="E25" s="40" t="s">
        <v>3064</v>
      </c>
    </row>
    <row r="26" spans="1:5" ht="25.5">
      <c r="A26" t="s">
        <v>57</v>
      </c>
      <c r="E26" s="39" t="s">
        <v>1228</v>
      </c>
    </row>
    <row r="27" spans="1:13" ht="12.75">
      <c r="A27" t="s">
        <v>46</v>
      </c>
      <c r="C27" s="31" t="s">
        <v>736</v>
      </c>
      <c r="E27" s="33" t="s">
        <v>3065</v>
      </c>
      <c r="J27" s="32">
        <f>0</f>
      </c>
      <c s="32">
        <f>0</f>
      </c>
      <c s="32">
        <f>0+L28+L32+L36+L40+L44+L48</f>
      </c>
      <c s="32">
        <f>0+M28+M32+M36+M40+M44+M48</f>
      </c>
    </row>
    <row r="28" spans="1:16" ht="12.75">
      <c r="A28" t="s">
        <v>48</v>
      </c>
      <c s="34" t="s">
        <v>93</v>
      </c>
      <c s="34" t="s">
        <v>3066</v>
      </c>
      <c s="35" t="s">
        <v>5</v>
      </c>
      <c s="6" t="s">
        <v>3067</v>
      </c>
      <c s="36" t="s">
        <v>204</v>
      </c>
      <c s="37">
        <v>218.75</v>
      </c>
      <c s="36">
        <v>0</v>
      </c>
      <c s="36">
        <f>ROUND(G28*H28,6)</f>
      </c>
      <c r="L28" s="38">
        <v>0</v>
      </c>
      <c s="32">
        <f>ROUND(ROUND(L28,2)*ROUND(G28,3),2)</f>
      </c>
      <c s="36" t="s">
        <v>205</v>
      </c>
      <c>
        <f>(M28*21)/100</f>
      </c>
      <c t="s">
        <v>27</v>
      </c>
    </row>
    <row r="29" spans="1:5" ht="12.75">
      <c r="A29" s="35" t="s">
        <v>55</v>
      </c>
      <c r="E29" s="39" t="s">
        <v>5</v>
      </c>
    </row>
    <row r="30" spans="1:5" ht="12.75">
      <c r="A30" s="35" t="s">
        <v>56</v>
      </c>
      <c r="E30" s="40" t="s">
        <v>3068</v>
      </c>
    </row>
    <row r="31" spans="1:5" ht="63.75">
      <c r="A31" t="s">
        <v>57</v>
      </c>
      <c r="E31" s="39" t="s">
        <v>3069</v>
      </c>
    </row>
    <row r="32" spans="1:16" ht="12.75">
      <c r="A32" t="s">
        <v>48</v>
      </c>
      <c s="34" t="s">
        <v>97</v>
      </c>
      <c s="34" t="s">
        <v>3070</v>
      </c>
      <c s="35" t="s">
        <v>5</v>
      </c>
      <c s="6" t="s">
        <v>3071</v>
      </c>
      <c s="36" t="s">
        <v>53</v>
      </c>
      <c s="37">
        <v>160.075</v>
      </c>
      <c s="36">
        <v>0</v>
      </c>
      <c s="36">
        <f>ROUND(G32*H32,6)</f>
      </c>
      <c r="L32" s="38">
        <v>0</v>
      </c>
      <c s="32">
        <f>ROUND(ROUND(L32,2)*ROUND(G32,3),2)</f>
      </c>
      <c s="36" t="s">
        <v>205</v>
      </c>
      <c>
        <f>(M32*21)/100</f>
      </c>
      <c t="s">
        <v>27</v>
      </c>
    </row>
    <row r="33" spans="1:5" ht="12.75">
      <c r="A33" s="35" t="s">
        <v>55</v>
      </c>
      <c r="E33" s="39" t="s">
        <v>3072</v>
      </c>
    </row>
    <row r="34" spans="1:5" ht="25.5">
      <c r="A34" s="35" t="s">
        <v>56</v>
      </c>
      <c r="E34" s="40" t="s">
        <v>3073</v>
      </c>
    </row>
    <row r="35" spans="1:5" ht="63.75">
      <c r="A35" t="s">
        <v>57</v>
      </c>
      <c r="E35" s="39" t="s">
        <v>3074</v>
      </c>
    </row>
    <row r="36" spans="1:16" ht="12.75">
      <c r="A36" t="s">
        <v>48</v>
      </c>
      <c s="34" t="s">
        <v>101</v>
      </c>
      <c s="34" t="s">
        <v>3075</v>
      </c>
      <c s="35" t="s">
        <v>49</v>
      </c>
      <c s="6" t="s">
        <v>3076</v>
      </c>
      <c s="36" t="s">
        <v>53</v>
      </c>
      <c s="37">
        <v>22.022</v>
      </c>
      <c s="36">
        <v>0</v>
      </c>
      <c s="36">
        <f>ROUND(G36*H36,6)</f>
      </c>
      <c r="L36" s="38">
        <v>0</v>
      </c>
      <c s="32">
        <f>ROUND(ROUND(L36,2)*ROUND(G36,3),2)</f>
      </c>
      <c s="36" t="s">
        <v>385</v>
      </c>
      <c>
        <f>(M36*21)/100</f>
      </c>
      <c t="s">
        <v>27</v>
      </c>
    </row>
    <row r="37" spans="1:5" ht="12.75">
      <c r="A37" s="35" t="s">
        <v>55</v>
      </c>
      <c r="E37" s="39" t="s">
        <v>5</v>
      </c>
    </row>
    <row r="38" spans="1:5" ht="12.75">
      <c r="A38" s="35" t="s">
        <v>56</v>
      </c>
      <c r="E38" s="40" t="s">
        <v>3077</v>
      </c>
    </row>
    <row r="39" spans="1:5" ht="63.75">
      <c r="A39" t="s">
        <v>57</v>
      </c>
      <c r="E39" s="39" t="s">
        <v>3078</v>
      </c>
    </row>
    <row r="40" spans="1:16" ht="12.75">
      <c r="A40" t="s">
        <v>48</v>
      </c>
      <c s="34" t="s">
        <v>105</v>
      </c>
      <c s="34" t="s">
        <v>3079</v>
      </c>
      <c s="35" t="s">
        <v>49</v>
      </c>
      <c s="6" t="s">
        <v>3080</v>
      </c>
      <c s="36" t="s">
        <v>984</v>
      </c>
      <c s="37">
        <v>14</v>
      </c>
      <c s="36">
        <v>0</v>
      </c>
      <c s="36">
        <f>ROUND(G40*H40,6)</f>
      </c>
      <c r="L40" s="38">
        <v>0</v>
      </c>
      <c s="32">
        <f>ROUND(ROUND(L40,2)*ROUND(G40,3),2)</f>
      </c>
      <c s="36" t="s">
        <v>385</v>
      </c>
      <c>
        <f>(M40*21)/100</f>
      </c>
      <c t="s">
        <v>27</v>
      </c>
    </row>
    <row r="41" spans="1:5" ht="12.75">
      <c r="A41" s="35" t="s">
        <v>55</v>
      </c>
      <c r="E41" s="39" t="s">
        <v>3081</v>
      </c>
    </row>
    <row r="42" spans="1:5" ht="12.75">
      <c r="A42" s="35" t="s">
        <v>56</v>
      </c>
      <c r="E42" s="40" t="s">
        <v>3082</v>
      </c>
    </row>
    <row r="43" spans="1:5" ht="63.75">
      <c r="A43" t="s">
        <v>57</v>
      </c>
      <c r="E43" s="39" t="s">
        <v>3078</v>
      </c>
    </row>
    <row r="44" spans="1:16" ht="12.75">
      <c r="A44" t="s">
        <v>48</v>
      </c>
      <c s="34" t="s">
        <v>109</v>
      </c>
      <c s="34" t="s">
        <v>3083</v>
      </c>
      <c s="35" t="s">
        <v>49</v>
      </c>
      <c s="6" t="s">
        <v>3084</v>
      </c>
      <c s="36" t="s">
        <v>53</v>
      </c>
      <c s="37">
        <v>1.632</v>
      </c>
      <c s="36">
        <v>0</v>
      </c>
      <c s="36">
        <f>ROUND(G44*H44,6)</f>
      </c>
      <c r="L44" s="38">
        <v>0</v>
      </c>
      <c s="32">
        <f>ROUND(ROUND(L44,2)*ROUND(G44,3),2)</f>
      </c>
      <c s="36" t="s">
        <v>385</v>
      </c>
      <c>
        <f>(M44*21)/100</f>
      </c>
      <c t="s">
        <v>27</v>
      </c>
    </row>
    <row r="45" spans="1:5" ht="12.75">
      <c r="A45" s="35" t="s">
        <v>55</v>
      </c>
      <c r="E45" s="39" t="s">
        <v>5</v>
      </c>
    </row>
    <row r="46" spans="1:5" ht="12.75">
      <c r="A46" s="35" t="s">
        <v>56</v>
      </c>
      <c r="E46" s="40" t="s">
        <v>3085</v>
      </c>
    </row>
    <row r="47" spans="1:5" ht="63.75">
      <c r="A47" t="s">
        <v>57</v>
      </c>
      <c r="E47" s="39" t="s">
        <v>3078</v>
      </c>
    </row>
    <row r="48" spans="1:16" ht="12.75">
      <c r="A48" t="s">
        <v>48</v>
      </c>
      <c s="34" t="s">
        <v>113</v>
      </c>
      <c s="34" t="s">
        <v>3086</v>
      </c>
      <c s="35" t="s">
        <v>49</v>
      </c>
      <c s="6" t="s">
        <v>3087</v>
      </c>
      <c s="36" t="s">
        <v>53</v>
      </c>
      <c s="37">
        <v>10</v>
      </c>
      <c s="36">
        <v>0</v>
      </c>
      <c s="36">
        <f>ROUND(G48*H48,6)</f>
      </c>
      <c r="L48" s="38">
        <v>0</v>
      </c>
      <c s="32">
        <f>ROUND(ROUND(L48,2)*ROUND(G48,3),2)</f>
      </c>
      <c s="36" t="s">
        <v>385</v>
      </c>
      <c>
        <f>(M48*21)/100</f>
      </c>
      <c t="s">
        <v>27</v>
      </c>
    </row>
    <row r="49" spans="1:5" ht="25.5">
      <c r="A49" s="35" t="s">
        <v>55</v>
      </c>
      <c r="E49" s="39" t="s">
        <v>3088</v>
      </c>
    </row>
    <row r="50" spans="1:5" ht="12.75">
      <c r="A50" s="35" t="s">
        <v>56</v>
      </c>
      <c r="E50" s="40" t="s">
        <v>3089</v>
      </c>
    </row>
    <row r="51" spans="1:5" ht="63.75">
      <c r="A51" t="s">
        <v>57</v>
      </c>
      <c r="E51" s="39" t="s">
        <v>3078</v>
      </c>
    </row>
    <row r="52" spans="1:13" ht="12.75">
      <c r="A52" t="s">
        <v>46</v>
      </c>
      <c r="C52" s="31" t="s">
        <v>47</v>
      </c>
      <c r="E52" s="33" t="s">
        <v>17</v>
      </c>
      <c r="J52" s="32">
        <f>0</f>
      </c>
      <c s="32">
        <f>0</f>
      </c>
      <c s="32">
        <f>0+L53+L57+L61+L65+L69+L73</f>
      </c>
      <c s="32">
        <f>0+M53+M57+M61+M65+M69+M73</f>
      </c>
    </row>
    <row r="53" spans="1:16" ht="25.5">
      <c r="A53" t="s">
        <v>48</v>
      </c>
      <c s="34" t="s">
        <v>49</v>
      </c>
      <c s="34" t="s">
        <v>86</v>
      </c>
      <c s="35" t="s">
        <v>87</v>
      </c>
      <c s="6" t="s">
        <v>88</v>
      </c>
      <c s="36" t="s">
        <v>53</v>
      </c>
      <c s="37">
        <v>1.632</v>
      </c>
      <c s="36">
        <v>0</v>
      </c>
      <c s="36">
        <f>ROUND(G53*H53,6)</f>
      </c>
      <c r="L53" s="38">
        <v>0</v>
      </c>
      <c s="32">
        <f>ROUND(ROUND(L53,2)*ROUND(G53,3),2)</f>
      </c>
      <c s="36" t="s">
        <v>54</v>
      </c>
      <c>
        <f>(M53*21)/100</f>
      </c>
      <c t="s">
        <v>27</v>
      </c>
    </row>
    <row r="54" spans="1:5" ht="25.5">
      <c r="A54" s="35" t="s">
        <v>55</v>
      </c>
      <c r="E54" s="39" t="s">
        <v>351</v>
      </c>
    </row>
    <row r="55" spans="1:5" ht="12.75">
      <c r="A55" s="35" t="s">
        <v>56</v>
      </c>
      <c r="E55" s="40" t="s">
        <v>3090</v>
      </c>
    </row>
    <row r="56" spans="1:5" ht="102">
      <c r="A56" t="s">
        <v>57</v>
      </c>
      <c r="E56" s="39" t="s">
        <v>58</v>
      </c>
    </row>
    <row r="57" spans="1:16" ht="25.5">
      <c r="A57" t="s">
        <v>48</v>
      </c>
      <c s="34" t="s">
        <v>27</v>
      </c>
      <c s="34" t="s">
        <v>70</v>
      </c>
      <c s="35" t="s">
        <v>71</v>
      </c>
      <c s="6" t="s">
        <v>72</v>
      </c>
      <c s="36" t="s">
        <v>53</v>
      </c>
      <c s="37">
        <v>12.87</v>
      </c>
      <c s="36">
        <v>0</v>
      </c>
      <c s="36">
        <f>ROUND(G57*H57,6)</f>
      </c>
      <c r="L57" s="38">
        <v>0</v>
      </c>
      <c s="32">
        <f>ROUND(ROUND(L57,2)*ROUND(G57,3),2)</f>
      </c>
      <c s="36" t="s">
        <v>54</v>
      </c>
      <c>
        <f>(M57*21)/100</f>
      </c>
      <c t="s">
        <v>27</v>
      </c>
    </row>
    <row r="58" spans="1:5" ht="25.5">
      <c r="A58" s="35" t="s">
        <v>55</v>
      </c>
      <c r="E58" s="39" t="s">
        <v>351</v>
      </c>
    </row>
    <row r="59" spans="1:5" ht="12.75">
      <c r="A59" s="35" t="s">
        <v>56</v>
      </c>
      <c r="E59" s="40" t="s">
        <v>3091</v>
      </c>
    </row>
    <row r="60" spans="1:5" ht="102">
      <c r="A60" t="s">
        <v>57</v>
      </c>
      <c r="E60" s="39" t="s">
        <v>58</v>
      </c>
    </row>
    <row r="61" spans="1:16" ht="25.5">
      <c r="A61" t="s">
        <v>48</v>
      </c>
      <c s="34" t="s">
        <v>26</v>
      </c>
      <c s="34" t="s">
        <v>74</v>
      </c>
      <c s="35" t="s">
        <v>75</v>
      </c>
      <c s="6" t="s">
        <v>76</v>
      </c>
      <c s="36" t="s">
        <v>53</v>
      </c>
      <c s="37">
        <v>231.875</v>
      </c>
      <c s="36">
        <v>0</v>
      </c>
      <c s="36">
        <f>ROUND(G61*H61,6)</f>
      </c>
      <c r="L61" s="38">
        <v>0</v>
      </c>
      <c s="32">
        <f>ROUND(ROUND(L61,2)*ROUND(G61,3),2)</f>
      </c>
      <c s="36" t="s">
        <v>54</v>
      </c>
      <c>
        <f>(M61*21)/100</f>
      </c>
      <c t="s">
        <v>27</v>
      </c>
    </row>
    <row r="62" spans="1:5" ht="25.5">
      <c r="A62" s="35" t="s">
        <v>55</v>
      </c>
      <c r="E62" s="39" t="s">
        <v>351</v>
      </c>
    </row>
    <row r="63" spans="1:5" ht="12.75">
      <c r="A63" s="35" t="s">
        <v>56</v>
      </c>
      <c r="E63" s="40" t="s">
        <v>3092</v>
      </c>
    </row>
    <row r="64" spans="1:5" ht="102">
      <c r="A64" t="s">
        <v>57</v>
      </c>
      <c r="E64" s="39" t="s">
        <v>58</v>
      </c>
    </row>
    <row r="65" spans="1:16" ht="25.5">
      <c r="A65" t="s">
        <v>48</v>
      </c>
      <c s="34" t="s">
        <v>65</v>
      </c>
      <c s="34" t="s">
        <v>130</v>
      </c>
      <c s="35" t="s">
        <v>131</v>
      </c>
      <c s="6" t="s">
        <v>132</v>
      </c>
      <c s="36" t="s">
        <v>53</v>
      </c>
      <c s="37">
        <v>22.022</v>
      </c>
      <c s="36">
        <v>0</v>
      </c>
      <c s="36">
        <f>ROUND(G65*H65,6)</f>
      </c>
      <c r="L65" s="38">
        <v>0</v>
      </c>
      <c s="32">
        <f>ROUND(ROUND(L65,2)*ROUND(G65,3),2)</f>
      </c>
      <c s="36" t="s">
        <v>54</v>
      </c>
      <c>
        <f>(M65*21)/100</f>
      </c>
      <c t="s">
        <v>27</v>
      </c>
    </row>
    <row r="66" spans="1:5" ht="25.5">
      <c r="A66" s="35" t="s">
        <v>55</v>
      </c>
      <c r="E66" s="39" t="s">
        <v>351</v>
      </c>
    </row>
    <row r="67" spans="1:5" ht="12.75">
      <c r="A67" s="35" t="s">
        <v>56</v>
      </c>
      <c r="E67" s="40" t="s">
        <v>3093</v>
      </c>
    </row>
    <row r="68" spans="1:5" ht="102">
      <c r="A68" t="s">
        <v>57</v>
      </c>
      <c r="E68" s="39" t="s">
        <v>58</v>
      </c>
    </row>
    <row r="69" spans="1:16" ht="25.5">
      <c r="A69" t="s">
        <v>48</v>
      </c>
      <c s="34" t="s">
        <v>69</v>
      </c>
      <c s="34" t="s">
        <v>126</v>
      </c>
      <c s="35" t="s">
        <v>127</v>
      </c>
      <c s="6" t="s">
        <v>128</v>
      </c>
      <c s="36" t="s">
        <v>53</v>
      </c>
      <c s="37">
        <v>133.2</v>
      </c>
      <c s="36">
        <v>0</v>
      </c>
      <c s="36">
        <f>ROUND(G69*H69,6)</f>
      </c>
      <c r="L69" s="38">
        <v>0</v>
      </c>
      <c s="32">
        <f>ROUND(ROUND(L69,2)*ROUND(G69,3),2)</f>
      </c>
      <c s="36" t="s">
        <v>54</v>
      </c>
      <c>
        <f>(M69*21)/100</f>
      </c>
      <c t="s">
        <v>27</v>
      </c>
    </row>
    <row r="70" spans="1:5" ht="25.5">
      <c r="A70" s="35" t="s">
        <v>55</v>
      </c>
      <c r="E70" s="39" t="s">
        <v>351</v>
      </c>
    </row>
    <row r="71" spans="1:5" ht="12.75">
      <c r="A71" s="35" t="s">
        <v>56</v>
      </c>
      <c r="E71" s="40" t="s">
        <v>3094</v>
      </c>
    </row>
    <row r="72" spans="1:5" ht="102">
      <c r="A72" t="s">
        <v>57</v>
      </c>
      <c r="E72" s="39" t="s">
        <v>58</v>
      </c>
    </row>
    <row r="73" spans="1:16" ht="25.5">
      <c r="A73" t="s">
        <v>48</v>
      </c>
      <c s="34" t="s">
        <v>73</v>
      </c>
      <c s="34" t="s">
        <v>90</v>
      </c>
      <c s="35" t="s">
        <v>91</v>
      </c>
      <c s="6" t="s">
        <v>92</v>
      </c>
      <c s="36" t="s">
        <v>53</v>
      </c>
      <c s="37">
        <v>170.145</v>
      </c>
      <c s="36">
        <v>0</v>
      </c>
      <c s="36">
        <f>ROUND(G73*H73,6)</f>
      </c>
      <c r="L73" s="38">
        <v>0</v>
      </c>
      <c s="32">
        <f>ROUND(ROUND(L73,2)*ROUND(G73,3),2)</f>
      </c>
      <c s="36" t="s">
        <v>54</v>
      </c>
      <c>
        <f>(M73*21)/100</f>
      </c>
      <c t="s">
        <v>27</v>
      </c>
    </row>
    <row r="74" spans="1:5" ht="25.5">
      <c r="A74" s="35" t="s">
        <v>55</v>
      </c>
      <c r="E74" s="39" t="s">
        <v>351</v>
      </c>
    </row>
    <row r="75" spans="1:5" ht="12.75">
      <c r="A75" s="35" t="s">
        <v>56</v>
      </c>
      <c r="E75" s="40" t="s">
        <v>3095</v>
      </c>
    </row>
    <row r="76" spans="1:5" ht="102">
      <c r="A76" t="s">
        <v>57</v>
      </c>
      <c r="E76"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8.xml><?xml version="1.0" encoding="utf-8"?>
<worksheet xmlns="http://schemas.openxmlformats.org/spreadsheetml/2006/main" xmlns:r="http://schemas.openxmlformats.org/officeDocument/2006/relationships">
  <dimension ref="A1:T7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2110</v>
      </c>
      <c s="41">
        <f>Rekapitulace!C37</f>
      </c>
      <c s="20" t="s">
        <v>0</v>
      </c>
      <c t="s">
        <v>23</v>
      </c>
      <c t="s">
        <v>27</v>
      </c>
    </row>
    <row r="4" spans="1:16" ht="32" customHeight="1">
      <c r="A4" s="24" t="s">
        <v>20</v>
      </c>
      <c s="25" t="s">
        <v>28</v>
      </c>
      <c s="27" t="s">
        <v>2110</v>
      </c>
      <c r="E4" s="26" t="s">
        <v>2111</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COUNTIFS(L8:L69,"=0",A8:A69,"P")+COUNTIFS(L8:L69,"",A8:A69,"P")+SUM(Q8:Q69)</f>
      </c>
    </row>
    <row r="8" spans="1:13" ht="12.75">
      <c r="A8" t="s">
        <v>44</v>
      </c>
      <c r="C8" s="28" t="s">
        <v>3098</v>
      </c>
      <c r="E8" s="30" t="s">
        <v>3097</v>
      </c>
      <c r="J8" s="29">
        <f>0+J9+J22+J27+J52</f>
      </c>
      <c s="29">
        <f>0+K9+K22+K27+K52</f>
      </c>
      <c s="29">
        <f>0+L9+L22+L27+L52</f>
      </c>
      <c s="29">
        <f>0+M9+M22+M27+M52</f>
      </c>
    </row>
    <row r="9" spans="1:13" ht="12.75">
      <c r="A9" t="s">
        <v>46</v>
      </c>
      <c r="C9" s="31" t="s">
        <v>93</v>
      </c>
      <c r="E9" s="33" t="s">
        <v>2841</v>
      </c>
      <c r="J9" s="32">
        <f>0</f>
      </c>
      <c s="32">
        <f>0</f>
      </c>
      <c s="32">
        <f>0+L10+L14+L18</f>
      </c>
      <c s="32">
        <f>0+M10+M14+M18</f>
      </c>
    </row>
    <row r="10" spans="1:16" ht="12.75">
      <c r="A10" t="s">
        <v>48</v>
      </c>
      <c s="34" t="s">
        <v>73</v>
      </c>
      <c s="34" t="s">
        <v>3052</v>
      </c>
      <c s="35" t="s">
        <v>5</v>
      </c>
      <c s="6" t="s">
        <v>3053</v>
      </c>
      <c s="36" t="s">
        <v>204</v>
      </c>
      <c s="37">
        <v>7.5</v>
      </c>
      <c s="36">
        <v>0</v>
      </c>
      <c s="36">
        <f>ROUND(G10*H10,6)</f>
      </c>
      <c r="L10" s="38">
        <v>0</v>
      </c>
      <c s="32">
        <f>ROUND(ROUND(L10,2)*ROUND(G10,3),2)</f>
      </c>
      <c s="36" t="s">
        <v>205</v>
      </c>
      <c>
        <f>(M10*21)/100</f>
      </c>
      <c t="s">
        <v>27</v>
      </c>
    </row>
    <row r="11" spans="1:5" ht="12.75">
      <c r="A11" s="35" t="s">
        <v>55</v>
      </c>
      <c r="E11" s="39" t="s">
        <v>5</v>
      </c>
    </row>
    <row r="12" spans="1:5" ht="12.75">
      <c r="A12" s="35" t="s">
        <v>56</v>
      </c>
      <c r="E12" s="40" t="s">
        <v>3099</v>
      </c>
    </row>
    <row r="13" spans="1:5" ht="12.75">
      <c r="A13" t="s">
        <v>57</v>
      </c>
      <c r="E13" s="39" t="s">
        <v>3100</v>
      </c>
    </row>
    <row r="14" spans="1:16" ht="12.75">
      <c r="A14" t="s">
        <v>48</v>
      </c>
      <c s="34" t="s">
        <v>77</v>
      </c>
      <c s="34" t="s">
        <v>3055</v>
      </c>
      <c s="35" t="s">
        <v>5</v>
      </c>
      <c s="6" t="s">
        <v>3056</v>
      </c>
      <c s="36" t="s">
        <v>204</v>
      </c>
      <c s="37">
        <v>50</v>
      </c>
      <c s="36">
        <v>0</v>
      </c>
      <c s="36">
        <f>ROUND(G14*H14,6)</f>
      </c>
      <c r="L14" s="38">
        <v>0</v>
      </c>
      <c s="32">
        <f>ROUND(ROUND(L14,2)*ROUND(G14,3),2)</f>
      </c>
      <c s="36" t="s">
        <v>205</v>
      </c>
      <c>
        <f>(M14*21)/100</f>
      </c>
      <c t="s">
        <v>27</v>
      </c>
    </row>
    <row r="15" spans="1:5" ht="12.75">
      <c r="A15" s="35" t="s">
        <v>55</v>
      </c>
      <c r="E15" s="39" t="s">
        <v>5</v>
      </c>
    </row>
    <row r="16" spans="1:5" ht="12.75">
      <c r="A16" s="35" t="s">
        <v>56</v>
      </c>
      <c r="E16" s="40" t="s">
        <v>3101</v>
      </c>
    </row>
    <row r="17" spans="1:5" ht="12.75">
      <c r="A17" t="s">
        <v>57</v>
      </c>
      <c r="E17" s="39" t="s">
        <v>3100</v>
      </c>
    </row>
    <row r="18" spans="1:16" ht="25.5">
      <c r="A18" t="s">
        <v>48</v>
      </c>
      <c s="34" t="s">
        <v>81</v>
      </c>
      <c s="34" t="s">
        <v>3058</v>
      </c>
      <c s="35" t="s">
        <v>5</v>
      </c>
      <c s="6" t="s">
        <v>3059</v>
      </c>
      <c s="36" t="s">
        <v>204</v>
      </c>
      <c s="37">
        <v>50</v>
      </c>
      <c s="36">
        <v>0</v>
      </c>
      <c s="36">
        <f>ROUND(G18*H18,6)</f>
      </c>
      <c r="L18" s="38">
        <v>0</v>
      </c>
      <c s="32">
        <f>ROUND(ROUND(L18,2)*ROUND(G18,3),2)</f>
      </c>
      <c s="36" t="s">
        <v>205</v>
      </c>
      <c>
        <f>(M18*21)/100</f>
      </c>
      <c t="s">
        <v>27</v>
      </c>
    </row>
    <row r="19" spans="1:5" ht="12.75">
      <c r="A19" s="35" t="s">
        <v>55</v>
      </c>
      <c r="E19" s="39" t="s">
        <v>5</v>
      </c>
    </row>
    <row r="20" spans="1:5" ht="12.75">
      <c r="A20" s="35" t="s">
        <v>56</v>
      </c>
      <c r="E20" s="40" t="s">
        <v>3102</v>
      </c>
    </row>
    <row r="21" spans="1:5" ht="12.75">
      <c r="A21" t="s">
        <v>57</v>
      </c>
      <c r="E21" s="39" t="s">
        <v>3100</v>
      </c>
    </row>
    <row r="22" spans="1:13" ht="12.75">
      <c r="A22" t="s">
        <v>46</v>
      </c>
      <c r="C22" s="31" t="s">
        <v>622</v>
      </c>
      <c r="E22" s="33" t="s">
        <v>3062</v>
      </c>
      <c r="J22" s="32">
        <f>0</f>
      </c>
      <c s="32">
        <f>0</f>
      </c>
      <c s="32">
        <f>0+L23</f>
      </c>
      <c s="32">
        <f>0+M23</f>
      </c>
    </row>
    <row r="23" spans="1:16" ht="12.75">
      <c r="A23" t="s">
        <v>48</v>
      </c>
      <c s="34" t="s">
        <v>85</v>
      </c>
      <c s="34" t="s">
        <v>2777</v>
      </c>
      <c s="35" t="s">
        <v>5</v>
      </c>
      <c s="6" t="s">
        <v>3063</v>
      </c>
      <c s="36" t="s">
        <v>1905</v>
      </c>
      <c s="37">
        <v>4886</v>
      </c>
      <c s="36">
        <v>0</v>
      </c>
      <c s="36">
        <f>ROUND(G23*H23,6)</f>
      </c>
      <c r="L23" s="38">
        <v>0</v>
      </c>
      <c s="32">
        <f>ROUND(ROUND(L23,2)*ROUND(G23,3),2)</f>
      </c>
      <c s="36" t="s">
        <v>205</v>
      </c>
      <c>
        <f>(M23*21)/100</f>
      </c>
      <c t="s">
        <v>27</v>
      </c>
    </row>
    <row r="24" spans="1:5" ht="12.75">
      <c r="A24" s="35" t="s">
        <v>55</v>
      </c>
      <c r="E24" s="39" t="s">
        <v>5</v>
      </c>
    </row>
    <row r="25" spans="1:5" ht="12.75">
      <c r="A25" s="35" t="s">
        <v>56</v>
      </c>
      <c r="E25" s="40" t="s">
        <v>3103</v>
      </c>
    </row>
    <row r="26" spans="1:5" ht="25.5">
      <c r="A26" t="s">
        <v>57</v>
      </c>
      <c r="E26" s="39" t="s">
        <v>1228</v>
      </c>
    </row>
    <row r="27" spans="1:13" ht="12.75">
      <c r="A27" t="s">
        <v>46</v>
      </c>
      <c r="C27" s="31" t="s">
        <v>736</v>
      </c>
      <c r="E27" s="33" t="s">
        <v>3065</v>
      </c>
      <c r="J27" s="32">
        <f>0</f>
      </c>
      <c s="32">
        <f>0</f>
      </c>
      <c s="32">
        <f>0+L28+L32+L36+L40+L44+L48</f>
      </c>
      <c s="32">
        <f>0+M28+M32+M36+M40+M44+M48</f>
      </c>
    </row>
    <row r="28" spans="1:16" ht="12.75">
      <c r="A28" t="s">
        <v>48</v>
      </c>
      <c s="34" t="s">
        <v>89</v>
      </c>
      <c s="34" t="s">
        <v>3066</v>
      </c>
      <c s="35" t="s">
        <v>5</v>
      </c>
      <c s="6" t="s">
        <v>3067</v>
      </c>
      <c s="36" t="s">
        <v>204</v>
      </c>
      <c s="37">
        <v>312.5</v>
      </c>
      <c s="36">
        <v>0</v>
      </c>
      <c s="36">
        <f>ROUND(G28*H28,6)</f>
      </c>
      <c r="L28" s="38">
        <v>0</v>
      </c>
      <c s="32">
        <f>ROUND(ROUND(L28,2)*ROUND(G28,3),2)</f>
      </c>
      <c s="36" t="s">
        <v>205</v>
      </c>
      <c>
        <f>(M28*21)/100</f>
      </c>
      <c t="s">
        <v>27</v>
      </c>
    </row>
    <row r="29" spans="1:5" ht="12.75">
      <c r="A29" s="35" t="s">
        <v>55</v>
      </c>
      <c r="E29" s="39" t="s">
        <v>5</v>
      </c>
    </row>
    <row r="30" spans="1:5" ht="12.75">
      <c r="A30" s="35" t="s">
        <v>56</v>
      </c>
      <c r="E30" s="40" t="s">
        <v>3104</v>
      </c>
    </row>
    <row r="31" spans="1:5" ht="63.75">
      <c r="A31" t="s">
        <v>57</v>
      </c>
      <c r="E31" s="39" t="s">
        <v>3069</v>
      </c>
    </row>
    <row r="32" spans="1:16" ht="12.75">
      <c r="A32" t="s">
        <v>48</v>
      </c>
      <c s="34" t="s">
        <v>93</v>
      </c>
      <c s="34" t="s">
        <v>3070</v>
      </c>
      <c s="35" t="s">
        <v>5</v>
      </c>
      <c s="6" t="s">
        <v>3071</v>
      </c>
      <c s="36" t="s">
        <v>53</v>
      </c>
      <c s="37">
        <v>153.115</v>
      </c>
      <c s="36">
        <v>0</v>
      </c>
      <c s="36">
        <f>ROUND(G32*H32,6)</f>
      </c>
      <c r="L32" s="38">
        <v>0</v>
      </c>
      <c s="32">
        <f>ROUND(ROUND(L32,2)*ROUND(G32,3),2)</f>
      </c>
      <c s="36" t="s">
        <v>205</v>
      </c>
      <c>
        <f>(M32*21)/100</f>
      </c>
      <c t="s">
        <v>27</v>
      </c>
    </row>
    <row r="33" spans="1:5" ht="25.5">
      <c r="A33" s="35" t="s">
        <v>55</v>
      </c>
      <c r="E33" s="39" t="s">
        <v>3105</v>
      </c>
    </row>
    <row r="34" spans="1:5" ht="25.5">
      <c r="A34" s="35" t="s">
        <v>56</v>
      </c>
      <c r="E34" s="40" t="s">
        <v>3106</v>
      </c>
    </row>
    <row r="35" spans="1:5" ht="63.75">
      <c r="A35" t="s">
        <v>57</v>
      </c>
      <c r="E35" s="39" t="s">
        <v>3074</v>
      </c>
    </row>
    <row r="36" spans="1:16" ht="12.75">
      <c r="A36" t="s">
        <v>48</v>
      </c>
      <c s="34" t="s">
        <v>97</v>
      </c>
      <c s="34" t="s">
        <v>3107</v>
      </c>
      <c s="35" t="s">
        <v>49</v>
      </c>
      <c s="6" t="s">
        <v>3108</v>
      </c>
      <c s="36" t="s">
        <v>53</v>
      </c>
      <c s="37">
        <v>13.96</v>
      </c>
      <c s="36">
        <v>0</v>
      </c>
      <c s="36">
        <f>ROUND(G36*H36,6)</f>
      </c>
      <c r="L36" s="38">
        <v>0</v>
      </c>
      <c s="32">
        <f>ROUND(ROUND(L36,2)*ROUND(G36,3),2)</f>
      </c>
      <c s="36" t="s">
        <v>385</v>
      </c>
      <c>
        <f>(M36*21)/100</f>
      </c>
      <c t="s">
        <v>27</v>
      </c>
    </row>
    <row r="37" spans="1:5" ht="12.75">
      <c r="A37" s="35" t="s">
        <v>55</v>
      </c>
      <c r="E37" s="39" t="s">
        <v>5</v>
      </c>
    </row>
    <row r="38" spans="1:5" ht="12.75">
      <c r="A38" s="35" t="s">
        <v>56</v>
      </c>
      <c r="E38" s="40" t="s">
        <v>3109</v>
      </c>
    </row>
    <row r="39" spans="1:5" ht="63.75">
      <c r="A39" t="s">
        <v>57</v>
      </c>
      <c r="E39" s="39" t="s">
        <v>3078</v>
      </c>
    </row>
    <row r="40" spans="1:16" ht="12.75">
      <c r="A40" t="s">
        <v>48</v>
      </c>
      <c s="34" t="s">
        <v>101</v>
      </c>
      <c s="34" t="s">
        <v>3079</v>
      </c>
      <c s="35" t="s">
        <v>49</v>
      </c>
      <c s="6" t="s">
        <v>3080</v>
      </c>
      <c s="36" t="s">
        <v>984</v>
      </c>
      <c s="37">
        <v>9</v>
      </c>
      <c s="36">
        <v>0</v>
      </c>
      <c s="36">
        <f>ROUND(G40*H40,6)</f>
      </c>
      <c r="L40" s="38">
        <v>0</v>
      </c>
      <c s="32">
        <f>ROUND(ROUND(L40,2)*ROUND(G40,3),2)</f>
      </c>
      <c s="36" t="s">
        <v>385</v>
      </c>
      <c>
        <f>(M40*21)/100</f>
      </c>
      <c t="s">
        <v>27</v>
      </c>
    </row>
    <row r="41" spans="1:5" ht="12.75">
      <c r="A41" s="35" t="s">
        <v>55</v>
      </c>
      <c r="E41" s="39" t="s">
        <v>3081</v>
      </c>
    </row>
    <row r="42" spans="1:5" ht="12.75">
      <c r="A42" s="35" t="s">
        <v>56</v>
      </c>
      <c r="E42" s="40" t="s">
        <v>3110</v>
      </c>
    </row>
    <row r="43" spans="1:5" ht="63.75">
      <c r="A43" t="s">
        <v>57</v>
      </c>
      <c r="E43" s="39" t="s">
        <v>3078</v>
      </c>
    </row>
    <row r="44" spans="1:16" ht="12.75">
      <c r="A44" t="s">
        <v>48</v>
      </c>
      <c s="34" t="s">
        <v>105</v>
      </c>
      <c s="34" t="s">
        <v>3083</v>
      </c>
      <c s="35" t="s">
        <v>49</v>
      </c>
      <c s="6" t="s">
        <v>3084</v>
      </c>
      <c s="36" t="s">
        <v>53</v>
      </c>
      <c s="37">
        <v>2.56</v>
      </c>
      <c s="36">
        <v>0</v>
      </c>
      <c s="36">
        <f>ROUND(G44*H44,6)</f>
      </c>
      <c r="L44" s="38">
        <v>0</v>
      </c>
      <c s="32">
        <f>ROUND(ROUND(L44,2)*ROUND(G44,3),2)</f>
      </c>
      <c s="36" t="s">
        <v>385</v>
      </c>
      <c>
        <f>(M44*21)/100</f>
      </c>
      <c t="s">
        <v>27</v>
      </c>
    </row>
    <row r="45" spans="1:5" ht="12.75">
      <c r="A45" s="35" t="s">
        <v>55</v>
      </c>
      <c r="E45" s="39" t="s">
        <v>5</v>
      </c>
    </row>
    <row r="46" spans="1:5" ht="12.75">
      <c r="A46" s="35" t="s">
        <v>56</v>
      </c>
      <c r="E46" s="40" t="s">
        <v>3111</v>
      </c>
    </row>
    <row r="47" spans="1:5" ht="63.75">
      <c r="A47" t="s">
        <v>57</v>
      </c>
      <c r="E47" s="39" t="s">
        <v>3078</v>
      </c>
    </row>
    <row r="48" spans="1:16" ht="12.75">
      <c r="A48" t="s">
        <v>48</v>
      </c>
      <c s="34" t="s">
        <v>109</v>
      </c>
      <c s="34" t="s">
        <v>3086</v>
      </c>
      <c s="35" t="s">
        <v>49</v>
      </c>
      <c s="6" t="s">
        <v>3087</v>
      </c>
      <c s="36" t="s">
        <v>53</v>
      </c>
      <c s="37">
        <v>8</v>
      </c>
      <c s="36">
        <v>0</v>
      </c>
      <c s="36">
        <f>ROUND(G48*H48,6)</f>
      </c>
      <c r="L48" s="38">
        <v>0</v>
      </c>
      <c s="32">
        <f>ROUND(ROUND(L48,2)*ROUND(G48,3),2)</f>
      </c>
      <c s="36" t="s">
        <v>385</v>
      </c>
      <c>
        <f>(M48*21)/100</f>
      </c>
      <c t="s">
        <v>27</v>
      </c>
    </row>
    <row r="49" spans="1:5" ht="25.5">
      <c r="A49" s="35" t="s">
        <v>55</v>
      </c>
      <c r="E49" s="39" t="s">
        <v>3088</v>
      </c>
    </row>
    <row r="50" spans="1:5" ht="12.75">
      <c r="A50" s="35" t="s">
        <v>56</v>
      </c>
      <c r="E50" s="40" t="s">
        <v>3112</v>
      </c>
    </row>
    <row r="51" spans="1:5" ht="63.75">
      <c r="A51" t="s">
        <v>57</v>
      </c>
      <c r="E51" s="39" t="s">
        <v>3113</v>
      </c>
    </row>
    <row r="52" spans="1:13" ht="12.75">
      <c r="A52" t="s">
        <v>46</v>
      </c>
      <c r="C52" s="31" t="s">
        <v>47</v>
      </c>
      <c r="E52" s="33" t="s">
        <v>17</v>
      </c>
      <c r="J52" s="32">
        <f>0</f>
      </c>
      <c s="32">
        <f>0</f>
      </c>
      <c s="32">
        <f>0+L53+L57+L61+L65+L69</f>
      </c>
      <c s="32">
        <f>0+M53+M57+M61+M65+M69</f>
      </c>
    </row>
    <row r="53" spans="1:16" ht="25.5">
      <c r="A53" t="s">
        <v>48</v>
      </c>
      <c s="34" t="s">
        <v>49</v>
      </c>
      <c s="34" t="s">
        <v>86</v>
      </c>
      <c s="35" t="s">
        <v>87</v>
      </c>
      <c s="6" t="s">
        <v>88</v>
      </c>
      <c s="36" t="s">
        <v>53</v>
      </c>
      <c s="37">
        <v>2.56</v>
      </c>
      <c s="36">
        <v>0</v>
      </c>
      <c s="36">
        <f>ROUND(G53*H53,6)</f>
      </c>
      <c r="L53" s="38">
        <v>0</v>
      </c>
      <c s="32">
        <f>ROUND(ROUND(L53,2)*ROUND(G53,3),2)</f>
      </c>
      <c s="36" t="s">
        <v>54</v>
      </c>
      <c>
        <f>(M53*21)/100</f>
      </c>
      <c t="s">
        <v>27</v>
      </c>
    </row>
    <row r="54" spans="1:5" ht="25.5">
      <c r="A54" s="35" t="s">
        <v>55</v>
      </c>
      <c r="E54" s="39" t="s">
        <v>351</v>
      </c>
    </row>
    <row r="55" spans="1:5" ht="12.75">
      <c r="A55" s="35" t="s">
        <v>56</v>
      </c>
      <c r="E55" s="40" t="s">
        <v>3114</v>
      </c>
    </row>
    <row r="56" spans="1:5" ht="102">
      <c r="A56" t="s">
        <v>57</v>
      </c>
      <c r="E56" s="39" t="s">
        <v>58</v>
      </c>
    </row>
    <row r="57" spans="1:16" ht="25.5">
      <c r="A57" t="s">
        <v>48</v>
      </c>
      <c s="34" t="s">
        <v>27</v>
      </c>
      <c s="34" t="s">
        <v>70</v>
      </c>
      <c s="35" t="s">
        <v>71</v>
      </c>
      <c s="6" t="s">
        <v>72</v>
      </c>
      <c s="36" t="s">
        <v>53</v>
      </c>
      <c s="37">
        <v>16.5</v>
      </c>
      <c s="36">
        <v>0</v>
      </c>
      <c s="36">
        <f>ROUND(G57*H57,6)</f>
      </c>
      <c r="L57" s="38">
        <v>0</v>
      </c>
      <c s="32">
        <f>ROUND(ROUND(L57,2)*ROUND(G57,3),2)</f>
      </c>
      <c s="36" t="s">
        <v>54</v>
      </c>
      <c>
        <f>(M57*21)/100</f>
      </c>
      <c t="s">
        <v>27</v>
      </c>
    </row>
    <row r="58" spans="1:5" ht="25.5">
      <c r="A58" s="35" t="s">
        <v>55</v>
      </c>
      <c r="E58" s="39" t="s">
        <v>351</v>
      </c>
    </row>
    <row r="59" spans="1:5" ht="12.75">
      <c r="A59" s="35" t="s">
        <v>56</v>
      </c>
      <c r="E59" s="40" t="s">
        <v>3115</v>
      </c>
    </row>
    <row r="60" spans="1:5" ht="102">
      <c r="A60" t="s">
        <v>57</v>
      </c>
      <c r="E60" s="39" t="s">
        <v>58</v>
      </c>
    </row>
    <row r="61" spans="1:16" ht="25.5">
      <c r="A61" t="s">
        <v>48</v>
      </c>
      <c s="34" t="s">
        <v>26</v>
      </c>
      <c s="34" t="s">
        <v>74</v>
      </c>
      <c s="35" t="s">
        <v>75</v>
      </c>
      <c s="6" t="s">
        <v>76</v>
      </c>
      <c s="36" t="s">
        <v>53</v>
      </c>
      <c s="37">
        <v>331.25</v>
      </c>
      <c s="36">
        <v>0</v>
      </c>
      <c s="36">
        <f>ROUND(G61*H61,6)</f>
      </c>
      <c r="L61" s="38">
        <v>0</v>
      </c>
      <c s="32">
        <f>ROUND(ROUND(L61,2)*ROUND(G61,3),2)</f>
      </c>
      <c s="36" t="s">
        <v>54</v>
      </c>
      <c>
        <f>(M61*21)/100</f>
      </c>
      <c t="s">
        <v>27</v>
      </c>
    </row>
    <row r="62" spans="1:5" ht="25.5">
      <c r="A62" s="35" t="s">
        <v>55</v>
      </c>
      <c r="E62" s="39" t="s">
        <v>351</v>
      </c>
    </row>
    <row r="63" spans="1:5" ht="12.75">
      <c r="A63" s="35" t="s">
        <v>56</v>
      </c>
      <c r="E63" s="40" t="s">
        <v>3116</v>
      </c>
    </row>
    <row r="64" spans="1:5" ht="102">
      <c r="A64" t="s">
        <v>57</v>
      </c>
      <c r="E64" s="39" t="s">
        <v>58</v>
      </c>
    </row>
    <row r="65" spans="1:16" ht="25.5">
      <c r="A65" t="s">
        <v>48</v>
      </c>
      <c s="34" t="s">
        <v>65</v>
      </c>
      <c s="34" t="s">
        <v>126</v>
      </c>
      <c s="35" t="s">
        <v>127</v>
      </c>
      <c s="6" t="s">
        <v>128</v>
      </c>
      <c s="36" t="s">
        <v>53</v>
      </c>
      <c s="37">
        <v>180</v>
      </c>
      <c s="36">
        <v>0</v>
      </c>
      <c s="36">
        <f>ROUND(G65*H65,6)</f>
      </c>
      <c r="L65" s="38">
        <v>0</v>
      </c>
      <c s="32">
        <f>ROUND(ROUND(L65,2)*ROUND(G65,3),2)</f>
      </c>
      <c s="36" t="s">
        <v>54</v>
      </c>
      <c>
        <f>(M65*21)/100</f>
      </c>
      <c t="s">
        <v>27</v>
      </c>
    </row>
    <row r="66" spans="1:5" ht="25.5">
      <c r="A66" s="35" t="s">
        <v>55</v>
      </c>
      <c r="E66" s="39" t="s">
        <v>351</v>
      </c>
    </row>
    <row r="67" spans="1:5" ht="12.75">
      <c r="A67" s="35" t="s">
        <v>56</v>
      </c>
      <c r="E67" s="40" t="s">
        <v>3117</v>
      </c>
    </row>
    <row r="68" spans="1:5" ht="102">
      <c r="A68" t="s">
        <v>57</v>
      </c>
      <c r="E68" s="39" t="s">
        <v>58</v>
      </c>
    </row>
    <row r="69" spans="1:16" ht="25.5">
      <c r="A69" t="s">
        <v>48</v>
      </c>
      <c s="34" t="s">
        <v>69</v>
      </c>
      <c s="34" t="s">
        <v>90</v>
      </c>
      <c s="35" t="s">
        <v>91</v>
      </c>
      <c s="6" t="s">
        <v>92</v>
      </c>
      <c s="36" t="s">
        <v>53</v>
      </c>
      <c s="37">
        <v>175.085</v>
      </c>
      <c s="36">
        <v>0</v>
      </c>
      <c s="36">
        <f>ROUND(G69*H69,6)</f>
      </c>
      <c r="L69" s="38">
        <v>0</v>
      </c>
      <c s="32">
        <f>ROUND(ROUND(L69,2)*ROUND(G69,3),2)</f>
      </c>
      <c s="36" t="s">
        <v>54</v>
      </c>
      <c>
        <f>(M69*21)/100</f>
      </c>
      <c t="s">
        <v>27</v>
      </c>
    </row>
    <row r="70" spans="1:5" ht="25.5">
      <c r="A70" s="35" t="s">
        <v>55</v>
      </c>
      <c r="E70" s="39" t="s">
        <v>351</v>
      </c>
    </row>
    <row r="71" spans="1:5" ht="12.75">
      <c r="A71" s="35" t="s">
        <v>56</v>
      </c>
      <c r="E71" s="40" t="s">
        <v>3118</v>
      </c>
    </row>
    <row r="72" spans="1:5" ht="102">
      <c r="A72" t="s">
        <v>57</v>
      </c>
      <c r="E72"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9.xml><?xml version="1.0" encoding="utf-8"?>
<worksheet xmlns="http://schemas.openxmlformats.org/spreadsheetml/2006/main" xmlns:r="http://schemas.openxmlformats.org/officeDocument/2006/relationships">
  <dimension ref="A1:T7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2110</v>
      </c>
      <c s="41">
        <f>Rekapitulace!C37</f>
      </c>
      <c s="20" t="s">
        <v>0</v>
      </c>
      <c t="s">
        <v>23</v>
      </c>
      <c t="s">
        <v>27</v>
      </c>
    </row>
    <row r="4" spans="1:16" ht="32" customHeight="1">
      <c r="A4" s="24" t="s">
        <v>20</v>
      </c>
      <c s="25" t="s">
        <v>28</v>
      </c>
      <c s="27" t="s">
        <v>2110</v>
      </c>
      <c r="E4" s="26" t="s">
        <v>2111</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COUNTIFS(L8:L69,"=0",A8:A69,"P")+COUNTIFS(L8:L69,"",A8:A69,"P")+SUM(Q8:Q69)</f>
      </c>
    </row>
    <row r="8" spans="1:13" ht="12.75">
      <c r="A8" t="s">
        <v>44</v>
      </c>
      <c r="C8" s="28" t="s">
        <v>3121</v>
      </c>
      <c r="E8" s="30" t="s">
        <v>3120</v>
      </c>
      <c r="J8" s="29">
        <f>0+J9+J22+J27+J52</f>
      </c>
      <c s="29">
        <f>0+K9+K22+K27+K52</f>
      </c>
      <c s="29">
        <f>0+L9+L22+L27+L52</f>
      </c>
      <c s="29">
        <f>0+M9+M22+M27+M52</f>
      </c>
    </row>
    <row r="9" spans="1:13" ht="12.75">
      <c r="A9" t="s">
        <v>46</v>
      </c>
      <c r="C9" s="31" t="s">
        <v>93</v>
      </c>
      <c r="E9" s="33" t="s">
        <v>2841</v>
      </c>
      <c r="J9" s="32">
        <f>0</f>
      </c>
      <c s="32">
        <f>0</f>
      </c>
      <c s="32">
        <f>0+L10+L14+L18</f>
      </c>
      <c s="32">
        <f>0+M10+M14+M18</f>
      </c>
    </row>
    <row r="10" spans="1:16" ht="12.75">
      <c r="A10" t="s">
        <v>48</v>
      </c>
      <c s="34" t="s">
        <v>73</v>
      </c>
      <c s="34" t="s">
        <v>3052</v>
      </c>
      <c s="35" t="s">
        <v>5</v>
      </c>
      <c s="6" t="s">
        <v>3122</v>
      </c>
      <c s="36" t="s">
        <v>204</v>
      </c>
      <c s="37">
        <v>7.875</v>
      </c>
      <c s="36">
        <v>0</v>
      </c>
      <c s="36">
        <f>ROUND(G10*H10,6)</f>
      </c>
      <c r="L10" s="38">
        <v>0</v>
      </c>
      <c s="32">
        <f>ROUND(ROUND(L10,2)*ROUND(G10,3),2)</f>
      </c>
      <c s="36" t="s">
        <v>205</v>
      </c>
      <c>
        <f>(M10*21)/100</f>
      </c>
      <c t="s">
        <v>27</v>
      </c>
    </row>
    <row r="11" spans="1:5" ht="12.75">
      <c r="A11" s="35" t="s">
        <v>55</v>
      </c>
      <c r="E11" s="39" t="s">
        <v>5</v>
      </c>
    </row>
    <row r="12" spans="1:5" ht="12.75">
      <c r="A12" s="35" t="s">
        <v>56</v>
      </c>
      <c r="E12" s="40" t="s">
        <v>3123</v>
      </c>
    </row>
    <row r="13" spans="1:5" ht="12.75">
      <c r="A13" t="s">
        <v>57</v>
      </c>
      <c r="E13" s="39" t="s">
        <v>3100</v>
      </c>
    </row>
    <row r="14" spans="1:16" ht="12.75">
      <c r="A14" t="s">
        <v>48</v>
      </c>
      <c s="34" t="s">
        <v>77</v>
      </c>
      <c s="34" t="s">
        <v>3055</v>
      </c>
      <c s="35" t="s">
        <v>5</v>
      </c>
      <c s="6" t="s">
        <v>3056</v>
      </c>
      <c s="36" t="s">
        <v>204</v>
      </c>
      <c s="37">
        <v>52.5</v>
      </c>
      <c s="36">
        <v>0</v>
      </c>
      <c s="36">
        <f>ROUND(G14*H14,6)</f>
      </c>
      <c r="L14" s="38">
        <v>0</v>
      </c>
      <c s="32">
        <f>ROUND(ROUND(L14,2)*ROUND(G14,3),2)</f>
      </c>
      <c s="36" t="s">
        <v>205</v>
      </c>
      <c>
        <f>(M14*21)/100</f>
      </c>
      <c t="s">
        <v>27</v>
      </c>
    </row>
    <row r="15" spans="1:5" ht="12.75">
      <c r="A15" s="35" t="s">
        <v>55</v>
      </c>
      <c r="E15" s="39" t="s">
        <v>5</v>
      </c>
    </row>
    <row r="16" spans="1:5" ht="12.75">
      <c r="A16" s="35" t="s">
        <v>56</v>
      </c>
      <c r="E16" s="40" t="s">
        <v>3124</v>
      </c>
    </row>
    <row r="17" spans="1:5" ht="12.75">
      <c r="A17" t="s">
        <v>57</v>
      </c>
      <c r="E17" s="39" t="s">
        <v>3100</v>
      </c>
    </row>
    <row r="18" spans="1:16" ht="25.5">
      <c r="A18" t="s">
        <v>48</v>
      </c>
      <c s="34" t="s">
        <v>81</v>
      </c>
      <c s="34" t="s">
        <v>3058</v>
      </c>
      <c s="35" t="s">
        <v>5</v>
      </c>
      <c s="6" t="s">
        <v>3059</v>
      </c>
      <c s="36" t="s">
        <v>204</v>
      </c>
      <c s="37">
        <v>52.5</v>
      </c>
      <c s="36">
        <v>0</v>
      </c>
      <c s="36">
        <f>ROUND(G18*H18,6)</f>
      </c>
      <c r="L18" s="38">
        <v>0</v>
      </c>
      <c s="32">
        <f>ROUND(ROUND(L18,2)*ROUND(G18,3),2)</f>
      </c>
      <c s="36" t="s">
        <v>205</v>
      </c>
      <c>
        <f>(M18*21)/100</f>
      </c>
      <c t="s">
        <v>27</v>
      </c>
    </row>
    <row r="19" spans="1:5" ht="12.75">
      <c r="A19" s="35" t="s">
        <v>55</v>
      </c>
      <c r="E19" s="39" t="s">
        <v>5</v>
      </c>
    </row>
    <row r="20" spans="1:5" ht="12.75">
      <c r="A20" s="35" t="s">
        <v>56</v>
      </c>
      <c r="E20" s="40" t="s">
        <v>3124</v>
      </c>
    </row>
    <row r="21" spans="1:5" ht="12.75">
      <c r="A21" t="s">
        <v>57</v>
      </c>
      <c r="E21" s="39" t="s">
        <v>3061</v>
      </c>
    </row>
    <row r="22" spans="1:13" ht="12.75">
      <c r="A22" t="s">
        <v>46</v>
      </c>
      <c r="C22" s="31" t="s">
        <v>622</v>
      </c>
      <c r="E22" s="33" t="s">
        <v>3062</v>
      </c>
      <c r="J22" s="32">
        <f>0</f>
      </c>
      <c s="32">
        <f>0</f>
      </c>
      <c s="32">
        <f>0+L23</f>
      </c>
      <c s="32">
        <f>0+M23</f>
      </c>
    </row>
    <row r="23" spans="1:16" ht="12.75">
      <c r="A23" t="s">
        <v>48</v>
      </c>
      <c s="34" t="s">
        <v>85</v>
      </c>
      <c s="34" t="s">
        <v>2777</v>
      </c>
      <c s="35" t="s">
        <v>5</v>
      </c>
      <c s="6" t="s">
        <v>3063</v>
      </c>
      <c s="36" t="s">
        <v>1905</v>
      </c>
      <c s="37">
        <v>4924.5</v>
      </c>
      <c s="36">
        <v>0</v>
      </c>
      <c s="36">
        <f>ROUND(G23*H23,6)</f>
      </c>
      <c r="L23" s="38">
        <v>0</v>
      </c>
      <c s="32">
        <f>ROUND(ROUND(L23,2)*ROUND(G23,3),2)</f>
      </c>
      <c s="36" t="s">
        <v>205</v>
      </c>
      <c>
        <f>(M23*21)/100</f>
      </c>
      <c t="s">
        <v>27</v>
      </c>
    </row>
    <row r="24" spans="1:5" ht="12.75">
      <c r="A24" s="35" t="s">
        <v>55</v>
      </c>
      <c r="E24" s="39" t="s">
        <v>5</v>
      </c>
    </row>
    <row r="25" spans="1:5" ht="12.75">
      <c r="A25" s="35" t="s">
        <v>56</v>
      </c>
      <c r="E25" s="40" t="s">
        <v>3125</v>
      </c>
    </row>
    <row r="26" spans="1:5" ht="25.5">
      <c r="A26" t="s">
        <v>57</v>
      </c>
      <c r="E26" s="39" t="s">
        <v>1228</v>
      </c>
    </row>
    <row r="27" spans="1:13" ht="12.75">
      <c r="A27" t="s">
        <v>46</v>
      </c>
      <c r="C27" s="31" t="s">
        <v>736</v>
      </c>
      <c r="E27" s="33" t="s">
        <v>3065</v>
      </c>
      <c r="J27" s="32">
        <f>0</f>
      </c>
      <c s="32">
        <f>0</f>
      </c>
      <c s="32">
        <f>0+L28+L32+L36+L40+L44+L48</f>
      </c>
      <c s="32">
        <f>0+M28+M32+M36+M40+M44+M48</f>
      </c>
    </row>
    <row r="28" spans="1:16" ht="12.75">
      <c r="A28" t="s">
        <v>48</v>
      </c>
      <c s="34" t="s">
        <v>89</v>
      </c>
      <c s="34" t="s">
        <v>3066</v>
      </c>
      <c s="35" t="s">
        <v>5</v>
      </c>
      <c s="6" t="s">
        <v>3067</v>
      </c>
      <c s="36" t="s">
        <v>204</v>
      </c>
      <c s="37">
        <v>328.125</v>
      </c>
      <c s="36">
        <v>0</v>
      </c>
      <c s="36">
        <f>ROUND(G28*H28,6)</f>
      </c>
      <c r="L28" s="38">
        <v>0</v>
      </c>
      <c s="32">
        <f>ROUND(ROUND(L28,2)*ROUND(G28,3),2)</f>
      </c>
      <c s="36" t="s">
        <v>205</v>
      </c>
      <c>
        <f>(M28*21)/100</f>
      </c>
      <c t="s">
        <v>27</v>
      </c>
    </row>
    <row r="29" spans="1:5" ht="12.75">
      <c r="A29" s="35" t="s">
        <v>55</v>
      </c>
      <c r="E29" s="39" t="s">
        <v>5</v>
      </c>
    </row>
    <row r="30" spans="1:5" ht="12.75">
      <c r="A30" s="35" t="s">
        <v>56</v>
      </c>
      <c r="E30" s="40" t="s">
        <v>3126</v>
      </c>
    </row>
    <row r="31" spans="1:5" ht="63.75">
      <c r="A31" t="s">
        <v>57</v>
      </c>
      <c r="E31" s="39" t="s">
        <v>3069</v>
      </c>
    </row>
    <row r="32" spans="1:16" ht="12.75">
      <c r="A32" t="s">
        <v>48</v>
      </c>
      <c s="34" t="s">
        <v>93</v>
      </c>
      <c s="34" t="s">
        <v>3070</v>
      </c>
      <c s="35" t="s">
        <v>5</v>
      </c>
      <c s="6" t="s">
        <v>3071</v>
      </c>
      <c s="36" t="s">
        <v>53</v>
      </c>
      <c s="37">
        <v>160.061</v>
      </c>
      <c s="36">
        <v>0</v>
      </c>
      <c s="36">
        <f>ROUND(G32*H32,6)</f>
      </c>
      <c r="L32" s="38">
        <v>0</v>
      </c>
      <c s="32">
        <f>ROUND(ROUND(L32,2)*ROUND(G32,3),2)</f>
      </c>
      <c s="36" t="s">
        <v>205</v>
      </c>
      <c>
        <f>(M32*21)/100</f>
      </c>
      <c t="s">
        <v>27</v>
      </c>
    </row>
    <row r="33" spans="1:5" ht="25.5">
      <c r="A33" s="35" t="s">
        <v>55</v>
      </c>
      <c r="E33" s="39" t="s">
        <v>3105</v>
      </c>
    </row>
    <row r="34" spans="1:5" ht="25.5">
      <c r="A34" s="35" t="s">
        <v>56</v>
      </c>
      <c r="E34" s="40" t="s">
        <v>3127</v>
      </c>
    </row>
    <row r="35" spans="1:5" ht="63.75">
      <c r="A35" t="s">
        <v>57</v>
      </c>
      <c r="E35" s="39" t="s">
        <v>3074</v>
      </c>
    </row>
    <row r="36" spans="1:16" ht="12.75">
      <c r="A36" t="s">
        <v>48</v>
      </c>
      <c s="34" t="s">
        <v>97</v>
      </c>
      <c s="34" t="s">
        <v>3107</v>
      </c>
      <c s="35" t="s">
        <v>49</v>
      </c>
      <c s="6" t="s">
        <v>3108</v>
      </c>
      <c s="36" t="s">
        <v>53</v>
      </c>
      <c s="37">
        <v>14.07</v>
      </c>
      <c s="36">
        <v>0</v>
      </c>
      <c s="36">
        <f>ROUND(G36*H36,6)</f>
      </c>
      <c r="L36" s="38">
        <v>0</v>
      </c>
      <c s="32">
        <f>ROUND(ROUND(L36,2)*ROUND(G36,3),2)</f>
      </c>
      <c s="36" t="s">
        <v>385</v>
      </c>
      <c>
        <f>(M36*21)/100</f>
      </c>
      <c t="s">
        <v>27</v>
      </c>
    </row>
    <row r="37" spans="1:5" ht="12.75">
      <c r="A37" s="35" t="s">
        <v>55</v>
      </c>
      <c r="E37" s="39" t="s">
        <v>5</v>
      </c>
    </row>
    <row r="38" spans="1:5" ht="12.75">
      <c r="A38" s="35" t="s">
        <v>56</v>
      </c>
      <c r="E38" s="40" t="s">
        <v>3128</v>
      </c>
    </row>
    <row r="39" spans="1:5" ht="63.75">
      <c r="A39" t="s">
        <v>57</v>
      </c>
      <c r="E39" s="39" t="s">
        <v>3129</v>
      </c>
    </row>
    <row r="40" spans="1:16" ht="12.75">
      <c r="A40" t="s">
        <v>48</v>
      </c>
      <c s="34" t="s">
        <v>101</v>
      </c>
      <c s="34" t="s">
        <v>3079</v>
      </c>
      <c s="35" t="s">
        <v>49</v>
      </c>
      <c s="6" t="s">
        <v>3080</v>
      </c>
      <c s="36" t="s">
        <v>984</v>
      </c>
      <c s="37">
        <v>9</v>
      </c>
      <c s="36">
        <v>0</v>
      </c>
      <c s="36">
        <f>ROUND(G40*H40,6)</f>
      </c>
      <c r="L40" s="38">
        <v>0</v>
      </c>
      <c s="32">
        <f>ROUND(ROUND(L40,2)*ROUND(G40,3),2)</f>
      </c>
      <c s="36" t="s">
        <v>385</v>
      </c>
      <c>
        <f>(M40*21)/100</f>
      </c>
      <c t="s">
        <v>27</v>
      </c>
    </row>
    <row r="41" spans="1:5" ht="12.75">
      <c r="A41" s="35" t="s">
        <v>55</v>
      </c>
      <c r="E41" s="39" t="s">
        <v>3081</v>
      </c>
    </row>
    <row r="42" spans="1:5" ht="12.75">
      <c r="A42" s="35" t="s">
        <v>56</v>
      </c>
      <c r="E42" s="40" t="s">
        <v>3110</v>
      </c>
    </row>
    <row r="43" spans="1:5" ht="63.75">
      <c r="A43" t="s">
        <v>57</v>
      </c>
      <c r="E43" s="39" t="s">
        <v>3130</v>
      </c>
    </row>
    <row r="44" spans="1:16" ht="12.75">
      <c r="A44" t="s">
        <v>48</v>
      </c>
      <c s="34" t="s">
        <v>105</v>
      </c>
      <c s="34" t="s">
        <v>3083</v>
      </c>
      <c s="35" t="s">
        <v>49</v>
      </c>
      <c s="6" t="s">
        <v>3084</v>
      </c>
      <c s="36" t="s">
        <v>53</v>
      </c>
      <c s="37">
        <v>2.56</v>
      </c>
      <c s="36">
        <v>0</v>
      </c>
      <c s="36">
        <f>ROUND(G44*H44,6)</f>
      </c>
      <c r="L44" s="38">
        <v>0</v>
      </c>
      <c s="32">
        <f>ROUND(ROUND(L44,2)*ROUND(G44,3),2)</f>
      </c>
      <c s="36" t="s">
        <v>385</v>
      </c>
      <c>
        <f>(M44*21)/100</f>
      </c>
      <c t="s">
        <v>27</v>
      </c>
    </row>
    <row r="45" spans="1:5" ht="12.75">
      <c r="A45" s="35" t="s">
        <v>55</v>
      </c>
      <c r="E45" s="39" t="s">
        <v>5</v>
      </c>
    </row>
    <row r="46" spans="1:5" ht="12.75">
      <c r="A46" s="35" t="s">
        <v>56</v>
      </c>
      <c r="E46" s="40" t="s">
        <v>3131</v>
      </c>
    </row>
    <row r="47" spans="1:5" ht="63.75">
      <c r="A47" t="s">
        <v>57</v>
      </c>
      <c r="E47" s="39" t="s">
        <v>3078</v>
      </c>
    </row>
    <row r="48" spans="1:16" ht="12.75">
      <c r="A48" t="s">
        <v>48</v>
      </c>
      <c s="34" t="s">
        <v>109</v>
      </c>
      <c s="34" t="s">
        <v>3086</v>
      </c>
      <c s="35" t="s">
        <v>49</v>
      </c>
      <c s="6" t="s">
        <v>3087</v>
      </c>
      <c s="36" t="s">
        <v>53</v>
      </c>
      <c s="37">
        <v>8</v>
      </c>
      <c s="36">
        <v>0</v>
      </c>
      <c s="36">
        <f>ROUND(G48*H48,6)</f>
      </c>
      <c r="L48" s="38">
        <v>0</v>
      </c>
      <c s="32">
        <f>ROUND(ROUND(L48,2)*ROUND(G48,3),2)</f>
      </c>
      <c s="36" t="s">
        <v>385</v>
      </c>
      <c>
        <f>(M48*21)/100</f>
      </c>
      <c t="s">
        <v>27</v>
      </c>
    </row>
    <row r="49" spans="1:5" ht="25.5">
      <c r="A49" s="35" t="s">
        <v>55</v>
      </c>
      <c r="E49" s="39" t="s">
        <v>3088</v>
      </c>
    </row>
    <row r="50" spans="1:5" ht="12.75">
      <c r="A50" s="35" t="s">
        <v>56</v>
      </c>
      <c r="E50" s="40" t="s">
        <v>3112</v>
      </c>
    </row>
    <row r="51" spans="1:5" ht="63.75">
      <c r="A51" t="s">
        <v>57</v>
      </c>
      <c r="E51" s="39" t="s">
        <v>3078</v>
      </c>
    </row>
    <row r="52" spans="1:13" ht="12.75">
      <c r="A52" t="s">
        <v>46</v>
      </c>
      <c r="C52" s="31" t="s">
        <v>47</v>
      </c>
      <c r="E52" s="33" t="s">
        <v>3132</v>
      </c>
      <c r="J52" s="32">
        <f>0</f>
      </c>
      <c s="32">
        <f>0</f>
      </c>
      <c s="32">
        <f>0+L53+L57+L61+L65+L69</f>
      </c>
      <c s="32">
        <f>0+M53+M57+M61+M65+M69</f>
      </c>
    </row>
    <row r="53" spans="1:16" ht="25.5">
      <c r="A53" t="s">
        <v>48</v>
      </c>
      <c s="34" t="s">
        <v>49</v>
      </c>
      <c s="34" t="s">
        <v>86</v>
      </c>
      <c s="35" t="s">
        <v>87</v>
      </c>
      <c s="6" t="s">
        <v>88</v>
      </c>
      <c s="36" t="s">
        <v>53</v>
      </c>
      <c s="37">
        <v>2.56</v>
      </c>
      <c s="36">
        <v>0</v>
      </c>
      <c s="36">
        <f>ROUND(G53*H53,6)</f>
      </c>
      <c r="L53" s="38">
        <v>0</v>
      </c>
      <c s="32">
        <f>ROUND(ROUND(L53,2)*ROUND(G53,3),2)</f>
      </c>
      <c s="36" t="s">
        <v>54</v>
      </c>
      <c>
        <f>(M53*21)/100</f>
      </c>
      <c t="s">
        <v>27</v>
      </c>
    </row>
    <row r="54" spans="1:5" ht="25.5">
      <c r="A54" s="35" t="s">
        <v>55</v>
      </c>
      <c r="E54" s="39" t="s">
        <v>351</v>
      </c>
    </row>
    <row r="55" spans="1:5" ht="12.75">
      <c r="A55" s="35" t="s">
        <v>56</v>
      </c>
      <c r="E55" s="40" t="s">
        <v>3114</v>
      </c>
    </row>
    <row r="56" spans="1:5" ht="102">
      <c r="A56" t="s">
        <v>57</v>
      </c>
      <c r="E56" s="39" t="s">
        <v>58</v>
      </c>
    </row>
    <row r="57" spans="1:16" ht="25.5">
      <c r="A57" t="s">
        <v>48</v>
      </c>
      <c s="34" t="s">
        <v>27</v>
      </c>
      <c s="34" t="s">
        <v>70</v>
      </c>
      <c s="35" t="s">
        <v>71</v>
      </c>
      <c s="6" t="s">
        <v>72</v>
      </c>
      <c s="36" t="s">
        <v>53</v>
      </c>
      <c s="37">
        <v>17.325</v>
      </c>
      <c s="36">
        <v>0</v>
      </c>
      <c s="36">
        <f>ROUND(G57*H57,6)</f>
      </c>
      <c r="L57" s="38">
        <v>0</v>
      </c>
      <c s="32">
        <f>ROUND(ROUND(L57,2)*ROUND(G57,3),2)</f>
      </c>
      <c s="36" t="s">
        <v>54</v>
      </c>
      <c>
        <f>(M57*21)/100</f>
      </c>
      <c t="s">
        <v>27</v>
      </c>
    </row>
    <row r="58" spans="1:5" ht="25.5">
      <c r="A58" s="35" t="s">
        <v>55</v>
      </c>
      <c r="E58" s="39" t="s">
        <v>351</v>
      </c>
    </row>
    <row r="59" spans="1:5" ht="12.75">
      <c r="A59" s="35" t="s">
        <v>56</v>
      </c>
      <c r="E59" s="40" t="s">
        <v>3133</v>
      </c>
    </row>
    <row r="60" spans="1:5" ht="102">
      <c r="A60" t="s">
        <v>57</v>
      </c>
      <c r="E60" s="39" t="s">
        <v>58</v>
      </c>
    </row>
    <row r="61" spans="1:16" ht="25.5">
      <c r="A61" t="s">
        <v>48</v>
      </c>
      <c s="34" t="s">
        <v>26</v>
      </c>
      <c s="34" t="s">
        <v>74</v>
      </c>
      <c s="35" t="s">
        <v>75</v>
      </c>
      <c s="6" t="s">
        <v>76</v>
      </c>
      <c s="36" t="s">
        <v>53</v>
      </c>
      <c s="37">
        <v>347.82</v>
      </c>
      <c s="36">
        <v>0</v>
      </c>
      <c s="36">
        <f>ROUND(G61*H61,6)</f>
      </c>
      <c r="L61" s="38">
        <v>0</v>
      </c>
      <c s="32">
        <f>ROUND(ROUND(L61,2)*ROUND(G61,3),2)</f>
      </c>
      <c s="36" t="s">
        <v>54</v>
      </c>
      <c>
        <f>(M61*21)/100</f>
      </c>
      <c t="s">
        <v>27</v>
      </c>
    </row>
    <row r="62" spans="1:5" ht="25.5">
      <c r="A62" s="35" t="s">
        <v>55</v>
      </c>
      <c r="E62" s="39" t="s">
        <v>351</v>
      </c>
    </row>
    <row r="63" spans="1:5" ht="12.75">
      <c r="A63" s="35" t="s">
        <v>56</v>
      </c>
      <c r="E63" s="40" t="s">
        <v>3134</v>
      </c>
    </row>
    <row r="64" spans="1:5" ht="102">
      <c r="A64" t="s">
        <v>57</v>
      </c>
      <c r="E64" s="39" t="s">
        <v>58</v>
      </c>
    </row>
    <row r="65" spans="1:16" ht="25.5">
      <c r="A65" t="s">
        <v>48</v>
      </c>
      <c s="34" t="s">
        <v>65</v>
      </c>
      <c s="34" t="s">
        <v>126</v>
      </c>
      <c s="35" t="s">
        <v>127</v>
      </c>
      <c s="6" t="s">
        <v>128</v>
      </c>
      <c s="36" t="s">
        <v>53</v>
      </c>
      <c s="37">
        <v>189</v>
      </c>
      <c s="36">
        <v>0</v>
      </c>
      <c s="36">
        <f>ROUND(G65*H65,6)</f>
      </c>
      <c r="L65" s="38">
        <v>0</v>
      </c>
      <c s="32">
        <f>ROUND(ROUND(L65,2)*ROUND(G65,3),2)</f>
      </c>
      <c s="36" t="s">
        <v>54</v>
      </c>
      <c>
        <f>(M65*21)/100</f>
      </c>
      <c t="s">
        <v>27</v>
      </c>
    </row>
    <row r="66" spans="1:5" ht="25.5">
      <c r="A66" s="35" t="s">
        <v>55</v>
      </c>
      <c r="E66" s="39" t="s">
        <v>351</v>
      </c>
    </row>
    <row r="67" spans="1:5" ht="12.75">
      <c r="A67" s="35" t="s">
        <v>56</v>
      </c>
      <c r="E67" s="40" t="s">
        <v>3135</v>
      </c>
    </row>
    <row r="68" spans="1:5" ht="102">
      <c r="A68" t="s">
        <v>57</v>
      </c>
      <c r="E68" s="39" t="s">
        <v>58</v>
      </c>
    </row>
    <row r="69" spans="1:16" ht="25.5">
      <c r="A69" t="s">
        <v>48</v>
      </c>
      <c s="34" t="s">
        <v>69</v>
      </c>
      <c s="34" t="s">
        <v>90</v>
      </c>
      <c s="35" t="s">
        <v>91</v>
      </c>
      <c s="6" t="s">
        <v>92</v>
      </c>
      <c s="36" t="s">
        <v>53</v>
      </c>
      <c s="37">
        <v>182.176</v>
      </c>
      <c s="36">
        <v>0</v>
      </c>
      <c s="36">
        <f>ROUND(G69*H69,6)</f>
      </c>
      <c r="L69" s="38">
        <v>0</v>
      </c>
      <c s="32">
        <f>ROUND(ROUND(L69,2)*ROUND(G69,3),2)</f>
      </c>
      <c s="36" t="s">
        <v>54</v>
      </c>
      <c>
        <f>(M69*21)/100</f>
      </c>
      <c t="s">
        <v>27</v>
      </c>
    </row>
    <row r="70" spans="1:5" ht="25.5">
      <c r="A70" s="35" t="s">
        <v>55</v>
      </c>
      <c r="E70" s="39" t="s">
        <v>351</v>
      </c>
    </row>
    <row r="71" spans="1:5" ht="12.75">
      <c r="A71" s="35" t="s">
        <v>56</v>
      </c>
      <c r="E71" s="40" t="s">
        <v>3136</v>
      </c>
    </row>
    <row r="72" spans="1:5" ht="102">
      <c r="A72" t="s">
        <v>57</v>
      </c>
      <c r="E72"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xml><?xml version="1.0" encoding="utf-8"?>
<worksheet xmlns="http://schemas.openxmlformats.org/spreadsheetml/2006/main" xmlns:r="http://schemas.openxmlformats.org/officeDocument/2006/relationships">
  <dimension ref="A1:T4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153</v>
      </c>
      <c s="41">
        <f>Rekapitulace!C12</f>
      </c>
      <c s="20" t="s">
        <v>0</v>
      </c>
      <c t="s">
        <v>23</v>
      </c>
      <c t="s">
        <v>27</v>
      </c>
    </row>
    <row r="4" spans="1:16" ht="32" customHeight="1">
      <c r="A4" s="24" t="s">
        <v>20</v>
      </c>
      <c s="25" t="s">
        <v>28</v>
      </c>
      <c s="27" t="s">
        <v>153</v>
      </c>
      <c r="E4" s="26" t="s">
        <v>154</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COUNTIFS(L8:L42,"=0",A8:A42,"P")+COUNTIFS(L8:L42,"",A8:A42,"P")+SUM(Q8:Q42)</f>
      </c>
    </row>
    <row r="8" spans="1:13" ht="12.75">
      <c r="A8" t="s">
        <v>44</v>
      </c>
      <c r="C8" s="28" t="s">
        <v>156</v>
      </c>
      <c r="E8" s="30" t="s">
        <v>154</v>
      </c>
      <c r="J8" s="29">
        <f>0+J9</f>
      </c>
      <c s="29">
        <f>0+K9</f>
      </c>
      <c s="29">
        <f>0+L9</f>
      </c>
      <c s="29">
        <f>0+M9</f>
      </c>
    </row>
    <row r="9" spans="1:13" ht="12.75">
      <c r="A9" t="s">
        <v>46</v>
      </c>
      <c r="C9" s="31" t="s">
        <v>157</v>
      </c>
      <c r="E9" s="33" t="s">
        <v>158</v>
      </c>
      <c r="J9" s="32">
        <f>0</f>
      </c>
      <c s="32">
        <f>0</f>
      </c>
      <c s="32">
        <f>0+L10+L14+L18+L22+L26+L30+L34+L38+L42</f>
      </c>
      <c s="32">
        <f>0+M10+M14+M18+M22+M26+M30+M34+M38+M42</f>
      </c>
    </row>
    <row r="10" spans="1:16" ht="12.75">
      <c r="A10" t="s">
        <v>48</v>
      </c>
      <c s="34" t="s">
        <v>49</v>
      </c>
      <c s="34" t="s">
        <v>159</v>
      </c>
      <c s="35" t="s">
        <v>5</v>
      </c>
      <c s="6" t="s">
        <v>160</v>
      </c>
      <c s="36" t="s">
        <v>161</v>
      </c>
      <c s="37">
        <v>1</v>
      </c>
      <c s="36">
        <v>0</v>
      </c>
      <c s="36">
        <f>ROUND(G10*H10,6)</f>
      </c>
      <c r="L10" s="38">
        <v>0</v>
      </c>
      <c s="32">
        <f>ROUND(ROUND(L10,2)*ROUND(G10,3),2)</f>
      </c>
      <c s="36" t="s">
        <v>162</v>
      </c>
      <c>
        <f>(M10*21)/100</f>
      </c>
      <c t="s">
        <v>27</v>
      </c>
    </row>
    <row r="11" spans="1:5" ht="12.75">
      <c r="A11" s="35" t="s">
        <v>55</v>
      </c>
      <c r="E11" s="39" t="s">
        <v>5</v>
      </c>
    </row>
    <row r="12" spans="1:5" ht="12.75">
      <c r="A12" s="35" t="s">
        <v>56</v>
      </c>
      <c r="E12" s="40" t="s">
        <v>163</v>
      </c>
    </row>
    <row r="13" spans="1:5" ht="89.25">
      <c r="A13" t="s">
        <v>57</v>
      </c>
      <c r="E13" s="39" t="s">
        <v>164</v>
      </c>
    </row>
    <row r="14" spans="1:16" ht="12.75">
      <c r="A14" t="s">
        <v>48</v>
      </c>
      <c s="34" t="s">
        <v>27</v>
      </c>
      <c s="34" t="s">
        <v>165</v>
      </c>
      <c s="35" t="s">
        <v>5</v>
      </c>
      <c s="6" t="s">
        <v>166</v>
      </c>
      <c s="36" t="s">
        <v>161</v>
      </c>
      <c s="37">
        <v>1</v>
      </c>
      <c s="36">
        <v>0</v>
      </c>
      <c s="36">
        <f>ROUND(G14*H14,6)</f>
      </c>
      <c r="L14" s="38">
        <v>0</v>
      </c>
      <c s="32">
        <f>ROUND(ROUND(L14,2)*ROUND(G14,3),2)</f>
      </c>
      <c s="36" t="s">
        <v>162</v>
      </c>
      <c>
        <f>(M14*21)/100</f>
      </c>
      <c t="s">
        <v>27</v>
      </c>
    </row>
    <row r="15" spans="1:5" ht="12.75">
      <c r="A15" s="35" t="s">
        <v>55</v>
      </c>
      <c r="E15" s="39" t="s">
        <v>5</v>
      </c>
    </row>
    <row r="16" spans="1:5" ht="12.75">
      <c r="A16" s="35" t="s">
        <v>56</v>
      </c>
      <c r="E16" s="40" t="s">
        <v>163</v>
      </c>
    </row>
    <row r="17" spans="1:5" ht="102">
      <c r="A17" t="s">
        <v>57</v>
      </c>
      <c r="E17" s="39" t="s">
        <v>167</v>
      </c>
    </row>
    <row r="18" spans="1:16" ht="12.75">
      <c r="A18" t="s">
        <v>48</v>
      </c>
      <c s="34" t="s">
        <v>26</v>
      </c>
      <c s="34" t="s">
        <v>168</v>
      </c>
      <c s="35" t="s">
        <v>5</v>
      </c>
      <c s="6" t="s">
        <v>169</v>
      </c>
      <c s="36" t="s">
        <v>161</v>
      </c>
      <c s="37">
        <v>1</v>
      </c>
      <c s="36">
        <v>0</v>
      </c>
      <c s="36">
        <f>ROUND(G18*H18,6)</f>
      </c>
      <c r="L18" s="38">
        <v>0</v>
      </c>
      <c s="32">
        <f>ROUND(ROUND(L18,2)*ROUND(G18,3),2)</f>
      </c>
      <c s="36" t="s">
        <v>162</v>
      </c>
      <c>
        <f>(M18*21)/100</f>
      </c>
      <c t="s">
        <v>27</v>
      </c>
    </row>
    <row r="19" spans="1:5" ht="12.75">
      <c r="A19" s="35" t="s">
        <v>55</v>
      </c>
      <c r="E19" s="39" t="s">
        <v>5</v>
      </c>
    </row>
    <row r="20" spans="1:5" ht="12.75">
      <c r="A20" s="35" t="s">
        <v>56</v>
      </c>
      <c r="E20" s="40" t="s">
        <v>163</v>
      </c>
    </row>
    <row r="21" spans="1:5" ht="38.25">
      <c r="A21" t="s">
        <v>57</v>
      </c>
      <c r="E21" s="39" t="s">
        <v>170</v>
      </c>
    </row>
    <row r="22" spans="1:16" ht="12.75">
      <c r="A22" t="s">
        <v>48</v>
      </c>
      <c s="34" t="s">
        <v>65</v>
      </c>
      <c s="34" t="s">
        <v>171</v>
      </c>
      <c s="35" t="s">
        <v>5</v>
      </c>
      <c s="6" t="s">
        <v>172</v>
      </c>
      <c s="36" t="s">
        <v>161</v>
      </c>
      <c s="37">
        <v>1</v>
      </c>
      <c s="36">
        <v>0</v>
      </c>
      <c s="36">
        <f>ROUND(G22*H22,6)</f>
      </c>
      <c r="L22" s="38">
        <v>0</v>
      </c>
      <c s="32">
        <f>ROUND(ROUND(L22,2)*ROUND(G22,3),2)</f>
      </c>
      <c s="36" t="s">
        <v>162</v>
      </c>
      <c>
        <f>(M22*21)/100</f>
      </c>
      <c t="s">
        <v>27</v>
      </c>
    </row>
    <row r="23" spans="1:5" ht="12.75">
      <c r="A23" s="35" t="s">
        <v>55</v>
      </c>
      <c r="E23" s="39" t="s">
        <v>5</v>
      </c>
    </row>
    <row r="24" spans="1:5" ht="12.75">
      <c r="A24" s="35" t="s">
        <v>56</v>
      </c>
      <c r="E24" s="40" t="s">
        <v>163</v>
      </c>
    </row>
    <row r="25" spans="1:5" ht="63.75">
      <c r="A25" t="s">
        <v>57</v>
      </c>
      <c r="E25" s="39" t="s">
        <v>173</v>
      </c>
    </row>
    <row r="26" spans="1:16" ht="12.75">
      <c r="A26" t="s">
        <v>48</v>
      </c>
      <c s="34" t="s">
        <v>69</v>
      </c>
      <c s="34" t="s">
        <v>174</v>
      </c>
      <c s="35" t="s">
        <v>5</v>
      </c>
      <c s="6" t="s">
        <v>175</v>
      </c>
      <c s="36" t="s">
        <v>161</v>
      </c>
      <c s="37">
        <v>1</v>
      </c>
      <c s="36">
        <v>0</v>
      </c>
      <c s="36">
        <f>ROUND(G26*H26,6)</f>
      </c>
      <c r="L26" s="38">
        <v>0</v>
      </c>
      <c s="32">
        <f>ROUND(ROUND(L26,2)*ROUND(G26,3),2)</f>
      </c>
      <c s="36" t="s">
        <v>162</v>
      </c>
      <c>
        <f>(M26*21)/100</f>
      </c>
      <c t="s">
        <v>27</v>
      </c>
    </row>
    <row r="27" spans="1:5" ht="12.75">
      <c r="A27" s="35" t="s">
        <v>55</v>
      </c>
      <c r="E27" s="39" t="s">
        <v>5</v>
      </c>
    </row>
    <row r="28" spans="1:5" ht="12.75">
      <c r="A28" s="35" t="s">
        <v>56</v>
      </c>
      <c r="E28" s="40" t="s">
        <v>163</v>
      </c>
    </row>
    <row r="29" spans="1:5" ht="25.5">
      <c r="A29" t="s">
        <v>57</v>
      </c>
      <c r="E29" s="39" t="s">
        <v>176</v>
      </c>
    </row>
    <row r="30" spans="1:16" ht="12.75">
      <c r="A30" t="s">
        <v>48</v>
      </c>
      <c s="34" t="s">
        <v>73</v>
      </c>
      <c s="34" t="s">
        <v>177</v>
      </c>
      <c s="35" t="s">
        <v>5</v>
      </c>
      <c s="6" t="s">
        <v>178</v>
      </c>
      <c s="36" t="s">
        <v>161</v>
      </c>
      <c s="37">
        <v>1</v>
      </c>
      <c s="36">
        <v>0</v>
      </c>
      <c s="36">
        <f>ROUND(G30*H30,6)</f>
      </c>
      <c r="L30" s="38">
        <v>0</v>
      </c>
      <c s="32">
        <f>ROUND(ROUND(L30,2)*ROUND(G30,3),2)</f>
      </c>
      <c s="36" t="s">
        <v>162</v>
      </c>
      <c>
        <f>(M30*21)/100</f>
      </c>
      <c t="s">
        <v>27</v>
      </c>
    </row>
    <row r="31" spans="1:5" ht="12.75">
      <c r="A31" s="35" t="s">
        <v>55</v>
      </c>
      <c r="E31" s="39" t="s">
        <v>5</v>
      </c>
    </row>
    <row r="32" spans="1:5" ht="12.75">
      <c r="A32" s="35" t="s">
        <v>56</v>
      </c>
      <c r="E32" s="40" t="s">
        <v>163</v>
      </c>
    </row>
    <row r="33" spans="1:5" ht="89.25">
      <c r="A33" t="s">
        <v>57</v>
      </c>
      <c r="E33" s="39" t="s">
        <v>179</v>
      </c>
    </row>
    <row r="34" spans="1:16" ht="12.75">
      <c r="A34" t="s">
        <v>48</v>
      </c>
      <c s="34" t="s">
        <v>77</v>
      </c>
      <c s="34" t="s">
        <v>180</v>
      </c>
      <c s="35" t="s">
        <v>5</v>
      </c>
      <c s="6" t="s">
        <v>181</v>
      </c>
      <c s="36" t="s">
        <v>161</v>
      </c>
      <c s="37">
        <v>1</v>
      </c>
      <c s="36">
        <v>0</v>
      </c>
      <c s="36">
        <f>ROUND(G34*H34,6)</f>
      </c>
      <c r="L34" s="38">
        <v>0</v>
      </c>
      <c s="32">
        <f>ROUND(ROUND(L34,2)*ROUND(G34,3),2)</f>
      </c>
      <c s="36" t="s">
        <v>162</v>
      </c>
      <c>
        <f>(M34*21)/100</f>
      </c>
      <c t="s">
        <v>27</v>
      </c>
    </row>
    <row r="35" spans="1:5" ht="12.75">
      <c r="A35" s="35" t="s">
        <v>55</v>
      </c>
      <c r="E35" s="39" t="s">
        <v>5</v>
      </c>
    </row>
    <row r="36" spans="1:5" ht="12.75">
      <c r="A36" s="35" t="s">
        <v>56</v>
      </c>
      <c r="E36" s="40" t="s">
        <v>163</v>
      </c>
    </row>
    <row r="37" spans="1:5" ht="76.5">
      <c r="A37" t="s">
        <v>57</v>
      </c>
      <c r="E37" s="39" t="s">
        <v>182</v>
      </c>
    </row>
    <row r="38" spans="1:16" ht="12.75">
      <c r="A38" t="s">
        <v>48</v>
      </c>
      <c s="34" t="s">
        <v>81</v>
      </c>
      <c s="34" t="s">
        <v>183</v>
      </c>
      <c s="35" t="s">
        <v>5</v>
      </c>
      <c s="6" t="s">
        <v>184</v>
      </c>
      <c s="36" t="s">
        <v>161</v>
      </c>
      <c s="37">
        <v>1</v>
      </c>
      <c s="36">
        <v>0</v>
      </c>
      <c s="36">
        <f>ROUND(G38*H38,6)</f>
      </c>
      <c r="L38" s="38">
        <v>0</v>
      </c>
      <c s="32">
        <f>ROUND(ROUND(L38,2)*ROUND(G38,3),2)</f>
      </c>
      <c s="36" t="s">
        <v>162</v>
      </c>
      <c>
        <f>(M38*21)/100</f>
      </c>
      <c t="s">
        <v>27</v>
      </c>
    </row>
    <row r="39" spans="1:5" ht="12.75">
      <c r="A39" s="35" t="s">
        <v>55</v>
      </c>
      <c r="E39" s="39" t="s">
        <v>5</v>
      </c>
    </row>
    <row r="40" spans="1:5" ht="12.75">
      <c r="A40" s="35" t="s">
        <v>56</v>
      </c>
      <c r="E40" s="40" t="s">
        <v>185</v>
      </c>
    </row>
    <row r="41" spans="1:5" ht="89.25">
      <c r="A41" t="s">
        <v>57</v>
      </c>
      <c r="E41" s="39" t="s">
        <v>186</v>
      </c>
    </row>
    <row r="42" spans="1:16" ht="12.75">
      <c r="A42" t="s">
        <v>48</v>
      </c>
      <c s="34" t="s">
        <v>85</v>
      </c>
      <c s="34" t="s">
        <v>187</v>
      </c>
      <c s="35" t="s">
        <v>5</v>
      </c>
      <c s="6" t="s">
        <v>188</v>
      </c>
      <c s="36" t="s">
        <v>161</v>
      </c>
      <c s="37">
        <v>1</v>
      </c>
      <c s="36">
        <v>0</v>
      </c>
      <c s="36">
        <f>ROUND(G42*H42,6)</f>
      </c>
      <c r="L42" s="38">
        <v>0</v>
      </c>
      <c s="32">
        <f>ROUND(ROUND(L42,2)*ROUND(G42,3),2)</f>
      </c>
      <c s="36" t="s">
        <v>162</v>
      </c>
      <c>
        <f>(M42*21)/100</f>
      </c>
      <c t="s">
        <v>27</v>
      </c>
    </row>
    <row r="43" spans="1:5" ht="12.75">
      <c r="A43" s="35" t="s">
        <v>55</v>
      </c>
      <c r="E43" s="39" t="s">
        <v>5</v>
      </c>
    </row>
    <row r="44" spans="1:5" ht="12.75">
      <c r="A44" s="35" t="s">
        <v>56</v>
      </c>
      <c r="E44" s="40" t="s">
        <v>163</v>
      </c>
    </row>
    <row r="45" spans="1:5" ht="63.75">
      <c r="A45" t="s">
        <v>57</v>
      </c>
      <c r="E45" s="39" t="s">
        <v>189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0.xml><?xml version="1.0" encoding="utf-8"?>
<worksheet xmlns="http://schemas.openxmlformats.org/spreadsheetml/2006/main" xmlns:r="http://schemas.openxmlformats.org/officeDocument/2006/relationships">
  <dimension ref="A1:T7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2110</v>
      </c>
      <c s="41">
        <f>Rekapitulace!C37</f>
      </c>
      <c s="20" t="s">
        <v>0</v>
      </c>
      <c t="s">
        <v>23</v>
      </c>
      <c t="s">
        <v>27</v>
      </c>
    </row>
    <row r="4" spans="1:16" ht="32" customHeight="1">
      <c r="A4" s="24" t="s">
        <v>20</v>
      </c>
      <c s="25" t="s">
        <v>28</v>
      </c>
      <c s="27" t="s">
        <v>2110</v>
      </c>
      <c r="E4" s="26" t="s">
        <v>2111</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COUNTIFS(L8:L73,"=0",A8:A73,"P")+COUNTIFS(L8:L73,"",A8:A73,"P")+SUM(Q8:Q73)</f>
      </c>
    </row>
    <row r="8" spans="1:13" ht="12.75">
      <c r="A8" t="s">
        <v>44</v>
      </c>
      <c r="C8" s="28" t="s">
        <v>3139</v>
      </c>
      <c r="E8" s="30" t="s">
        <v>3138</v>
      </c>
      <c r="J8" s="29">
        <f>0+J9+J22+J27+J52</f>
      </c>
      <c s="29">
        <f>0+K9+K22+K27+K52</f>
      </c>
      <c s="29">
        <f>0+L9+L22+L27+L52</f>
      </c>
      <c s="29">
        <f>0+M9+M22+M27+M52</f>
      </c>
    </row>
    <row r="9" spans="1:13" ht="12.75">
      <c r="A9" t="s">
        <v>46</v>
      </c>
      <c r="C9" s="31" t="s">
        <v>93</v>
      </c>
      <c r="E9" s="33" t="s">
        <v>2841</v>
      </c>
      <c r="J9" s="32">
        <f>0</f>
      </c>
      <c s="32">
        <f>0</f>
      </c>
      <c s="32">
        <f>0+L10+L14+L18</f>
      </c>
      <c s="32">
        <f>0+M10+M14+M18</f>
      </c>
    </row>
    <row r="10" spans="1:16" ht="12.75">
      <c r="A10" t="s">
        <v>48</v>
      </c>
      <c s="34" t="s">
        <v>77</v>
      </c>
      <c s="34" t="s">
        <v>3052</v>
      </c>
      <c s="35" t="s">
        <v>5</v>
      </c>
      <c s="6" t="s">
        <v>3053</v>
      </c>
      <c s="36" t="s">
        <v>204</v>
      </c>
      <c s="37">
        <v>7.5</v>
      </c>
      <c s="36">
        <v>0</v>
      </c>
      <c s="36">
        <f>ROUND(G10*H10,6)</f>
      </c>
      <c r="L10" s="38">
        <v>0</v>
      </c>
      <c s="32">
        <f>ROUND(ROUND(L10,2)*ROUND(G10,3),2)</f>
      </c>
      <c s="36" t="s">
        <v>205</v>
      </c>
      <c>
        <f>(M10*21)/100</f>
      </c>
      <c t="s">
        <v>27</v>
      </c>
    </row>
    <row r="11" spans="1:5" ht="12.75">
      <c r="A11" s="35" t="s">
        <v>55</v>
      </c>
      <c r="E11" s="39" t="s">
        <v>5</v>
      </c>
    </row>
    <row r="12" spans="1:5" ht="12.75">
      <c r="A12" s="35" t="s">
        <v>56</v>
      </c>
      <c r="E12" s="40" t="s">
        <v>3099</v>
      </c>
    </row>
    <row r="13" spans="1:5" ht="12.75">
      <c r="A13" t="s">
        <v>57</v>
      </c>
      <c r="E13" s="39" t="s">
        <v>3100</v>
      </c>
    </row>
    <row r="14" spans="1:16" ht="12.75">
      <c r="A14" t="s">
        <v>48</v>
      </c>
      <c s="34" t="s">
        <v>81</v>
      </c>
      <c s="34" t="s">
        <v>3055</v>
      </c>
      <c s="35" t="s">
        <v>5</v>
      </c>
      <c s="6" t="s">
        <v>3056</v>
      </c>
      <c s="36" t="s">
        <v>204</v>
      </c>
      <c s="37">
        <v>50</v>
      </c>
      <c s="36">
        <v>0</v>
      </c>
      <c s="36">
        <f>ROUND(G14*H14,6)</f>
      </c>
      <c r="L14" s="38">
        <v>0</v>
      </c>
      <c s="32">
        <f>ROUND(ROUND(L14,2)*ROUND(G14,3),2)</f>
      </c>
      <c s="36" t="s">
        <v>205</v>
      </c>
      <c>
        <f>(M14*21)/100</f>
      </c>
      <c t="s">
        <v>27</v>
      </c>
    </row>
    <row r="15" spans="1:5" ht="12.75">
      <c r="A15" s="35" t="s">
        <v>55</v>
      </c>
      <c r="E15" s="39" t="s">
        <v>5</v>
      </c>
    </row>
    <row r="16" spans="1:5" ht="12.75">
      <c r="A16" s="35" t="s">
        <v>56</v>
      </c>
      <c r="E16" s="40" t="s">
        <v>3124</v>
      </c>
    </row>
    <row r="17" spans="1:5" ht="12.75">
      <c r="A17" t="s">
        <v>57</v>
      </c>
      <c r="E17" s="39" t="s">
        <v>3100</v>
      </c>
    </row>
    <row r="18" spans="1:16" ht="25.5">
      <c r="A18" t="s">
        <v>48</v>
      </c>
      <c s="34" t="s">
        <v>85</v>
      </c>
      <c s="34" t="s">
        <v>3058</v>
      </c>
      <c s="35" t="s">
        <v>5</v>
      </c>
      <c s="6" t="s">
        <v>3059</v>
      </c>
      <c s="36" t="s">
        <v>204</v>
      </c>
      <c s="37">
        <v>50</v>
      </c>
      <c s="36">
        <v>0</v>
      </c>
      <c s="36">
        <f>ROUND(G18*H18,6)</f>
      </c>
      <c r="L18" s="38">
        <v>0</v>
      </c>
      <c s="32">
        <f>ROUND(ROUND(L18,2)*ROUND(G18,3),2)</f>
      </c>
      <c s="36" t="s">
        <v>205</v>
      </c>
      <c>
        <f>(M18*21)/100</f>
      </c>
      <c t="s">
        <v>27</v>
      </c>
    </row>
    <row r="19" spans="1:5" ht="12.75">
      <c r="A19" s="35" t="s">
        <v>55</v>
      </c>
      <c r="E19" s="39" t="s">
        <v>5</v>
      </c>
    </row>
    <row r="20" spans="1:5" ht="12.75">
      <c r="A20" s="35" t="s">
        <v>56</v>
      </c>
      <c r="E20" s="40" t="s">
        <v>3102</v>
      </c>
    </row>
    <row r="21" spans="1:5" ht="12.75">
      <c r="A21" t="s">
        <v>57</v>
      </c>
      <c r="E21" s="39" t="s">
        <v>3061</v>
      </c>
    </row>
    <row r="22" spans="1:13" ht="12.75">
      <c r="A22" t="s">
        <v>46</v>
      </c>
      <c r="C22" s="31" t="s">
        <v>622</v>
      </c>
      <c r="E22" s="33" t="s">
        <v>3062</v>
      </c>
      <c r="J22" s="32">
        <f>0</f>
      </c>
      <c s="32">
        <f>0</f>
      </c>
      <c s="32">
        <f>0+L23</f>
      </c>
      <c s="32">
        <f>0+M23</f>
      </c>
    </row>
    <row r="23" spans="1:16" ht="12.75">
      <c r="A23" t="s">
        <v>48</v>
      </c>
      <c s="34" t="s">
        <v>89</v>
      </c>
      <c s="34" t="s">
        <v>2777</v>
      </c>
      <c s="35" t="s">
        <v>5</v>
      </c>
      <c s="6" t="s">
        <v>3063</v>
      </c>
      <c s="36" t="s">
        <v>1905</v>
      </c>
      <c s="37">
        <v>5551</v>
      </c>
      <c s="36">
        <v>0</v>
      </c>
      <c s="36">
        <f>ROUND(G23*H23,6)</f>
      </c>
      <c r="L23" s="38">
        <v>0</v>
      </c>
      <c s="32">
        <f>ROUND(ROUND(L23,2)*ROUND(G23,3),2)</f>
      </c>
      <c s="36" t="s">
        <v>205</v>
      </c>
      <c>
        <f>(M23*21)/100</f>
      </c>
      <c t="s">
        <v>27</v>
      </c>
    </row>
    <row r="24" spans="1:5" ht="12.75">
      <c r="A24" s="35" t="s">
        <v>55</v>
      </c>
      <c r="E24" s="39" t="s">
        <v>5</v>
      </c>
    </row>
    <row r="25" spans="1:5" ht="12.75">
      <c r="A25" s="35" t="s">
        <v>56</v>
      </c>
      <c r="E25" s="40" t="s">
        <v>3140</v>
      </c>
    </row>
    <row r="26" spans="1:5" ht="25.5">
      <c r="A26" t="s">
        <v>57</v>
      </c>
      <c r="E26" s="39" t="s">
        <v>1228</v>
      </c>
    </row>
    <row r="27" spans="1:13" ht="12.75">
      <c r="A27" t="s">
        <v>46</v>
      </c>
      <c r="C27" s="31" t="s">
        <v>736</v>
      </c>
      <c r="E27" s="33" t="s">
        <v>3065</v>
      </c>
      <c r="J27" s="32">
        <f>0</f>
      </c>
      <c s="32">
        <f>0</f>
      </c>
      <c s="32">
        <f>0+L28+L32+L36+L40+L44+L48</f>
      </c>
      <c s="32">
        <f>0+M28+M32+M36+M40+M44+M48</f>
      </c>
    </row>
    <row r="28" spans="1:16" ht="12.75">
      <c r="A28" t="s">
        <v>48</v>
      </c>
      <c s="34" t="s">
        <v>93</v>
      </c>
      <c s="34" t="s">
        <v>3066</v>
      </c>
      <c s="35" t="s">
        <v>5</v>
      </c>
      <c s="6" t="s">
        <v>3067</v>
      </c>
      <c s="36" t="s">
        <v>204</v>
      </c>
      <c s="37">
        <v>312.5</v>
      </c>
      <c s="36">
        <v>0</v>
      </c>
      <c s="36">
        <f>ROUND(G28*H28,6)</f>
      </c>
      <c r="L28" s="38">
        <v>0</v>
      </c>
      <c s="32">
        <f>ROUND(ROUND(L28,2)*ROUND(G28,3),2)</f>
      </c>
      <c s="36" t="s">
        <v>205</v>
      </c>
      <c>
        <f>(M28*21)/100</f>
      </c>
      <c t="s">
        <v>27</v>
      </c>
    </row>
    <row r="29" spans="1:5" ht="12.75">
      <c r="A29" s="35" t="s">
        <v>55</v>
      </c>
      <c r="E29" s="39" t="s">
        <v>5</v>
      </c>
    </row>
    <row r="30" spans="1:5" ht="12.75">
      <c r="A30" s="35" t="s">
        <v>56</v>
      </c>
      <c r="E30" s="40" t="s">
        <v>3104</v>
      </c>
    </row>
    <row r="31" spans="1:5" ht="63.75">
      <c r="A31" t="s">
        <v>57</v>
      </c>
      <c r="E31" s="39" t="s">
        <v>3069</v>
      </c>
    </row>
    <row r="32" spans="1:16" ht="12.75">
      <c r="A32" t="s">
        <v>48</v>
      </c>
      <c s="34" t="s">
        <v>97</v>
      </c>
      <c s="34" t="s">
        <v>3070</v>
      </c>
      <c s="35" t="s">
        <v>5</v>
      </c>
      <c s="6" t="s">
        <v>3071</v>
      </c>
      <c s="36" t="s">
        <v>53</v>
      </c>
      <c s="37">
        <v>153.115</v>
      </c>
      <c s="36">
        <v>0</v>
      </c>
      <c s="36">
        <f>ROUND(G32*H32,6)</f>
      </c>
      <c r="L32" s="38">
        <v>0</v>
      </c>
      <c s="32">
        <f>ROUND(ROUND(L32,2)*ROUND(G32,3),2)</f>
      </c>
      <c s="36" t="s">
        <v>205</v>
      </c>
      <c>
        <f>(M32*21)/100</f>
      </c>
      <c t="s">
        <v>27</v>
      </c>
    </row>
    <row r="33" spans="1:5" ht="25.5">
      <c r="A33" s="35" t="s">
        <v>55</v>
      </c>
      <c r="E33" s="39" t="s">
        <v>3105</v>
      </c>
    </row>
    <row r="34" spans="1:5" ht="25.5">
      <c r="A34" s="35" t="s">
        <v>56</v>
      </c>
      <c r="E34" s="40" t="s">
        <v>3106</v>
      </c>
    </row>
    <row r="35" spans="1:5" ht="63.75">
      <c r="A35" t="s">
        <v>57</v>
      </c>
      <c r="E35" s="39" t="s">
        <v>3074</v>
      </c>
    </row>
    <row r="36" spans="1:16" ht="12.75">
      <c r="A36" t="s">
        <v>48</v>
      </c>
      <c s="34" t="s">
        <v>101</v>
      </c>
      <c s="34" t="s">
        <v>3075</v>
      </c>
      <c s="35" t="s">
        <v>49</v>
      </c>
      <c s="6" t="s">
        <v>3076</v>
      </c>
      <c s="36" t="s">
        <v>53</v>
      </c>
      <c s="37">
        <v>22.2</v>
      </c>
      <c s="36">
        <v>0</v>
      </c>
      <c s="36">
        <f>ROUND(G36*H36,6)</f>
      </c>
      <c r="L36" s="38">
        <v>0</v>
      </c>
      <c s="32">
        <f>ROUND(ROUND(L36,2)*ROUND(G36,3),2)</f>
      </c>
      <c s="36" t="s">
        <v>385</v>
      </c>
      <c>
        <f>(M36*21)/100</f>
      </c>
      <c t="s">
        <v>27</v>
      </c>
    </row>
    <row r="37" spans="1:5" ht="12.75">
      <c r="A37" s="35" t="s">
        <v>55</v>
      </c>
      <c r="E37" s="39" t="s">
        <v>5</v>
      </c>
    </row>
    <row r="38" spans="1:5" ht="12.75">
      <c r="A38" s="35" t="s">
        <v>56</v>
      </c>
      <c r="E38" s="40" t="s">
        <v>3141</v>
      </c>
    </row>
    <row r="39" spans="1:5" ht="114.75">
      <c r="A39" t="s">
        <v>57</v>
      </c>
      <c r="E39" s="39" t="s">
        <v>3142</v>
      </c>
    </row>
    <row r="40" spans="1:16" ht="12.75">
      <c r="A40" t="s">
        <v>48</v>
      </c>
      <c s="34" t="s">
        <v>105</v>
      </c>
      <c s="34" t="s">
        <v>3079</v>
      </c>
      <c s="35" t="s">
        <v>49</v>
      </c>
      <c s="6" t="s">
        <v>3080</v>
      </c>
      <c s="36" t="s">
        <v>984</v>
      </c>
      <c s="37">
        <v>9</v>
      </c>
      <c s="36">
        <v>0</v>
      </c>
      <c s="36">
        <f>ROUND(G40*H40,6)</f>
      </c>
      <c r="L40" s="38">
        <v>0</v>
      </c>
      <c s="32">
        <f>ROUND(ROUND(L40,2)*ROUND(G40,3),2)</f>
      </c>
      <c s="36" t="s">
        <v>385</v>
      </c>
      <c>
        <f>(M40*21)/100</f>
      </c>
      <c t="s">
        <v>27</v>
      </c>
    </row>
    <row r="41" spans="1:5" ht="12.75">
      <c r="A41" s="35" t="s">
        <v>55</v>
      </c>
      <c r="E41" s="39" t="s">
        <v>3081</v>
      </c>
    </row>
    <row r="42" spans="1:5" ht="12.75">
      <c r="A42" s="35" t="s">
        <v>56</v>
      </c>
      <c r="E42" s="40" t="s">
        <v>3110</v>
      </c>
    </row>
    <row r="43" spans="1:5" ht="63.75">
      <c r="A43" t="s">
        <v>57</v>
      </c>
      <c r="E43" s="39" t="s">
        <v>3078</v>
      </c>
    </row>
    <row r="44" spans="1:16" ht="12.75">
      <c r="A44" t="s">
        <v>48</v>
      </c>
      <c s="34" t="s">
        <v>109</v>
      </c>
      <c s="34" t="s">
        <v>3083</v>
      </c>
      <c s="35" t="s">
        <v>49</v>
      </c>
      <c s="6" t="s">
        <v>3084</v>
      </c>
      <c s="36" t="s">
        <v>53</v>
      </c>
      <c s="37">
        <v>2.57</v>
      </c>
      <c s="36">
        <v>0</v>
      </c>
      <c s="36">
        <f>ROUND(G44*H44,6)</f>
      </c>
      <c r="L44" s="38">
        <v>0</v>
      </c>
      <c s="32">
        <f>ROUND(ROUND(L44,2)*ROUND(G44,3),2)</f>
      </c>
      <c s="36" t="s">
        <v>385</v>
      </c>
      <c>
        <f>(M44*21)/100</f>
      </c>
      <c t="s">
        <v>27</v>
      </c>
    </row>
    <row r="45" spans="1:5" ht="12.75">
      <c r="A45" s="35" t="s">
        <v>55</v>
      </c>
      <c r="E45" s="39" t="s">
        <v>5</v>
      </c>
    </row>
    <row r="46" spans="1:5" ht="12.75">
      <c r="A46" s="35" t="s">
        <v>56</v>
      </c>
      <c r="E46" s="40" t="s">
        <v>3143</v>
      </c>
    </row>
    <row r="47" spans="1:5" ht="63.75">
      <c r="A47" t="s">
        <v>57</v>
      </c>
      <c r="E47" s="39" t="s">
        <v>3078</v>
      </c>
    </row>
    <row r="48" spans="1:16" ht="12.75">
      <c r="A48" t="s">
        <v>48</v>
      </c>
      <c s="34" t="s">
        <v>113</v>
      </c>
      <c s="34" t="s">
        <v>3086</v>
      </c>
      <c s="35" t="s">
        <v>49</v>
      </c>
      <c s="6" t="s">
        <v>3087</v>
      </c>
      <c s="36" t="s">
        <v>53</v>
      </c>
      <c s="37">
        <v>8</v>
      </c>
      <c s="36">
        <v>0</v>
      </c>
      <c s="36">
        <f>ROUND(G48*H48,6)</f>
      </c>
      <c r="L48" s="38">
        <v>0</v>
      </c>
      <c s="32">
        <f>ROUND(ROUND(L48,2)*ROUND(G48,3),2)</f>
      </c>
      <c s="36" t="s">
        <v>385</v>
      </c>
      <c>
        <f>(M48*21)/100</f>
      </c>
      <c t="s">
        <v>27</v>
      </c>
    </row>
    <row r="49" spans="1:5" ht="25.5">
      <c r="A49" s="35" t="s">
        <v>55</v>
      </c>
      <c r="E49" s="39" t="s">
        <v>3088</v>
      </c>
    </row>
    <row r="50" spans="1:5" ht="12.75">
      <c r="A50" s="35" t="s">
        <v>56</v>
      </c>
      <c r="E50" s="40" t="s">
        <v>3112</v>
      </c>
    </row>
    <row r="51" spans="1:5" ht="63.75">
      <c r="A51" t="s">
        <v>57</v>
      </c>
      <c r="E51" s="39" t="s">
        <v>3078</v>
      </c>
    </row>
    <row r="52" spans="1:13" ht="12.75">
      <c r="A52" t="s">
        <v>46</v>
      </c>
      <c r="C52" s="31" t="s">
        <v>47</v>
      </c>
      <c r="E52" s="33" t="s">
        <v>17</v>
      </c>
      <c r="J52" s="32">
        <f>0</f>
      </c>
      <c s="32">
        <f>0</f>
      </c>
      <c s="32">
        <f>0+L53+L57+L61+L65+L69+L73</f>
      </c>
      <c s="32">
        <f>0+M53+M57+M61+M65+M69+M73</f>
      </c>
    </row>
    <row r="53" spans="1:16" ht="25.5">
      <c r="A53" t="s">
        <v>48</v>
      </c>
      <c s="34" t="s">
        <v>49</v>
      </c>
      <c s="34" t="s">
        <v>86</v>
      </c>
      <c s="35" t="s">
        <v>87</v>
      </c>
      <c s="6" t="s">
        <v>88</v>
      </c>
      <c s="36" t="s">
        <v>53</v>
      </c>
      <c s="37">
        <v>2.57</v>
      </c>
      <c s="36">
        <v>0</v>
      </c>
      <c s="36">
        <f>ROUND(G53*H53,6)</f>
      </c>
      <c r="L53" s="38">
        <v>0</v>
      </c>
      <c s="32">
        <f>ROUND(ROUND(L53,2)*ROUND(G53,3),2)</f>
      </c>
      <c s="36" t="s">
        <v>54</v>
      </c>
      <c>
        <f>(M53*21)/100</f>
      </c>
      <c t="s">
        <v>27</v>
      </c>
    </row>
    <row r="54" spans="1:5" ht="25.5">
      <c r="A54" s="35" t="s">
        <v>55</v>
      </c>
      <c r="E54" s="39" t="s">
        <v>351</v>
      </c>
    </row>
    <row r="55" spans="1:5" ht="12.75">
      <c r="A55" s="35" t="s">
        <v>56</v>
      </c>
      <c r="E55" s="40" t="s">
        <v>3144</v>
      </c>
    </row>
    <row r="56" spans="1:5" ht="102">
      <c r="A56" t="s">
        <v>57</v>
      </c>
      <c r="E56" s="39" t="s">
        <v>58</v>
      </c>
    </row>
    <row r="57" spans="1:16" ht="25.5">
      <c r="A57" t="s">
        <v>48</v>
      </c>
      <c s="34" t="s">
        <v>27</v>
      </c>
      <c s="34" t="s">
        <v>70</v>
      </c>
      <c s="35" t="s">
        <v>71</v>
      </c>
      <c s="6" t="s">
        <v>72</v>
      </c>
      <c s="36" t="s">
        <v>53</v>
      </c>
      <c s="37">
        <v>16.5</v>
      </c>
      <c s="36">
        <v>0</v>
      </c>
      <c s="36">
        <f>ROUND(G57*H57,6)</f>
      </c>
      <c r="L57" s="38">
        <v>0</v>
      </c>
      <c s="32">
        <f>ROUND(ROUND(L57,2)*ROUND(G57,3),2)</f>
      </c>
      <c s="36" t="s">
        <v>54</v>
      </c>
      <c>
        <f>(M57*21)/100</f>
      </c>
      <c t="s">
        <v>27</v>
      </c>
    </row>
    <row r="58" spans="1:5" ht="25.5">
      <c r="A58" s="35" t="s">
        <v>55</v>
      </c>
      <c r="E58" s="39" t="s">
        <v>351</v>
      </c>
    </row>
    <row r="59" spans="1:5" ht="12.75">
      <c r="A59" s="35" t="s">
        <v>56</v>
      </c>
      <c r="E59" s="40" t="s">
        <v>3115</v>
      </c>
    </row>
    <row r="60" spans="1:5" ht="102">
      <c r="A60" t="s">
        <v>57</v>
      </c>
      <c r="E60" s="39" t="s">
        <v>58</v>
      </c>
    </row>
    <row r="61" spans="1:16" ht="25.5">
      <c r="A61" t="s">
        <v>48</v>
      </c>
      <c s="34" t="s">
        <v>26</v>
      </c>
      <c s="34" t="s">
        <v>74</v>
      </c>
      <c s="35" t="s">
        <v>75</v>
      </c>
      <c s="6" t="s">
        <v>76</v>
      </c>
      <c s="36" t="s">
        <v>53</v>
      </c>
      <c s="37">
        <v>331.25</v>
      </c>
      <c s="36">
        <v>0</v>
      </c>
      <c s="36">
        <f>ROUND(G61*H61,6)</f>
      </c>
      <c r="L61" s="38">
        <v>0</v>
      </c>
      <c s="32">
        <f>ROUND(ROUND(L61,2)*ROUND(G61,3),2)</f>
      </c>
      <c s="36" t="s">
        <v>54</v>
      </c>
      <c>
        <f>(M61*21)/100</f>
      </c>
      <c t="s">
        <v>27</v>
      </c>
    </row>
    <row r="62" spans="1:5" ht="25.5">
      <c r="A62" s="35" t="s">
        <v>55</v>
      </c>
      <c r="E62" s="39" t="s">
        <v>351</v>
      </c>
    </row>
    <row r="63" spans="1:5" ht="12.75">
      <c r="A63" s="35" t="s">
        <v>56</v>
      </c>
      <c r="E63" s="40" t="s">
        <v>3116</v>
      </c>
    </row>
    <row r="64" spans="1:5" ht="102">
      <c r="A64" t="s">
        <v>57</v>
      </c>
      <c r="E64" s="39" t="s">
        <v>58</v>
      </c>
    </row>
    <row r="65" spans="1:16" ht="25.5">
      <c r="A65" t="s">
        <v>48</v>
      </c>
      <c s="34" t="s">
        <v>65</v>
      </c>
      <c s="34" t="s">
        <v>130</v>
      </c>
      <c s="35" t="s">
        <v>131</v>
      </c>
      <c s="6" t="s">
        <v>132</v>
      </c>
      <c s="36" t="s">
        <v>53</v>
      </c>
      <c s="37">
        <v>22.2</v>
      </c>
      <c s="36">
        <v>0</v>
      </c>
      <c s="36">
        <f>ROUND(G65*H65,6)</f>
      </c>
      <c r="L65" s="38">
        <v>0</v>
      </c>
      <c s="32">
        <f>ROUND(ROUND(L65,2)*ROUND(G65,3),2)</f>
      </c>
      <c s="36" t="s">
        <v>54</v>
      </c>
      <c>
        <f>(M65*21)/100</f>
      </c>
      <c t="s">
        <v>27</v>
      </c>
    </row>
    <row r="66" spans="1:5" ht="25.5">
      <c r="A66" s="35" t="s">
        <v>55</v>
      </c>
      <c r="E66" s="39" t="s">
        <v>351</v>
      </c>
    </row>
    <row r="67" spans="1:5" ht="12.75">
      <c r="A67" s="35" t="s">
        <v>56</v>
      </c>
      <c r="E67" s="40" t="s">
        <v>3145</v>
      </c>
    </row>
    <row r="68" spans="1:5" ht="102">
      <c r="A68" t="s">
        <v>57</v>
      </c>
      <c r="E68" s="39" t="s">
        <v>58</v>
      </c>
    </row>
    <row r="69" spans="1:16" ht="25.5">
      <c r="A69" t="s">
        <v>48</v>
      </c>
      <c s="34" t="s">
        <v>69</v>
      </c>
      <c s="34" t="s">
        <v>126</v>
      </c>
      <c s="35" t="s">
        <v>127</v>
      </c>
      <c s="6" t="s">
        <v>128</v>
      </c>
      <c s="36" t="s">
        <v>53</v>
      </c>
      <c s="37">
        <v>180</v>
      </c>
      <c s="36">
        <v>0</v>
      </c>
      <c s="36">
        <f>ROUND(G69*H69,6)</f>
      </c>
      <c r="L69" s="38">
        <v>0</v>
      </c>
      <c s="32">
        <f>ROUND(ROUND(L69,2)*ROUND(G69,3),2)</f>
      </c>
      <c s="36" t="s">
        <v>54</v>
      </c>
      <c>
        <f>(M69*21)/100</f>
      </c>
      <c t="s">
        <v>27</v>
      </c>
    </row>
    <row r="70" spans="1:5" ht="25.5">
      <c r="A70" s="35" t="s">
        <v>55</v>
      </c>
      <c r="E70" s="39" t="s">
        <v>351</v>
      </c>
    </row>
    <row r="71" spans="1:5" ht="12.75">
      <c r="A71" s="35" t="s">
        <v>56</v>
      </c>
      <c r="E71" s="40" t="s">
        <v>3117</v>
      </c>
    </row>
    <row r="72" spans="1:5" ht="102">
      <c r="A72" t="s">
        <v>57</v>
      </c>
      <c r="E72" s="39" t="s">
        <v>58</v>
      </c>
    </row>
    <row r="73" spans="1:16" ht="25.5">
      <c r="A73" t="s">
        <v>48</v>
      </c>
      <c s="34" t="s">
        <v>73</v>
      </c>
      <c s="34" t="s">
        <v>90</v>
      </c>
      <c s="35" t="s">
        <v>91</v>
      </c>
      <c s="6" t="s">
        <v>92</v>
      </c>
      <c s="36" t="s">
        <v>53</v>
      </c>
      <c s="37">
        <v>161.16</v>
      </c>
      <c s="36">
        <v>0</v>
      </c>
      <c s="36">
        <f>ROUND(G73*H73,6)</f>
      </c>
      <c r="L73" s="38">
        <v>0</v>
      </c>
      <c s="32">
        <f>ROUND(ROUND(L73,2)*ROUND(G73,3),2)</f>
      </c>
      <c s="36" t="s">
        <v>54</v>
      </c>
      <c>
        <f>(M73*21)/100</f>
      </c>
      <c t="s">
        <v>27</v>
      </c>
    </row>
    <row r="74" spans="1:5" ht="25.5">
      <c r="A74" s="35" t="s">
        <v>55</v>
      </c>
      <c r="E74" s="39" t="s">
        <v>351</v>
      </c>
    </row>
    <row r="75" spans="1:5" ht="12.75">
      <c r="A75" s="35" t="s">
        <v>56</v>
      </c>
      <c r="E75" s="40" t="s">
        <v>3146</v>
      </c>
    </row>
    <row r="76" spans="1:5" ht="102">
      <c r="A76" t="s">
        <v>57</v>
      </c>
      <c r="E76"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1.xml><?xml version="1.0" encoding="utf-8"?>
<worksheet xmlns="http://schemas.openxmlformats.org/spreadsheetml/2006/main" xmlns:r="http://schemas.openxmlformats.org/officeDocument/2006/relationships">
  <dimension ref="A1:T37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3147</v>
      </c>
      <c s="41">
        <f>Rekapitulace!C49</f>
      </c>
      <c s="20" t="s">
        <v>0</v>
      </c>
      <c t="s">
        <v>23</v>
      </c>
      <c t="s">
        <v>27</v>
      </c>
    </row>
    <row r="4" spans="1:16" ht="32" customHeight="1">
      <c r="A4" s="24" t="s">
        <v>20</v>
      </c>
      <c s="25" t="s">
        <v>28</v>
      </c>
      <c s="27" t="s">
        <v>3147</v>
      </c>
      <c r="E4" s="26" t="s">
        <v>3148</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COUNTIFS(L8:L373,"=0",A8:A373,"P")+COUNTIFS(L8:L373,"",A8:A373,"P")+SUM(Q8:Q373)</f>
      </c>
    </row>
    <row r="8" spans="1:13" ht="12.75">
      <c r="A8" t="s">
        <v>44</v>
      </c>
      <c r="C8" s="28" t="s">
        <v>3151</v>
      </c>
      <c r="E8" s="30" t="s">
        <v>3150</v>
      </c>
      <c r="J8" s="29">
        <f>0+J9+J42+J103+J256+J261+J282+J359+J364</f>
      </c>
      <c s="29">
        <f>0+K9+K42+K103+K256+K261+K282+K359+K364</f>
      </c>
      <c s="29">
        <f>0+L9+L42+L103+L256+L261+L282+L359+L364</f>
      </c>
      <c s="29">
        <f>0+M9+M42+M103+M256+M261+M282+M359+M364</f>
      </c>
    </row>
    <row r="9" spans="1:13" ht="12.75">
      <c r="A9" t="s">
        <v>46</v>
      </c>
      <c r="C9" s="31" t="s">
        <v>49</v>
      </c>
      <c r="E9" s="33" t="s">
        <v>3152</v>
      </c>
      <c r="J9" s="32">
        <f>0</f>
      </c>
      <c s="32">
        <f>0</f>
      </c>
      <c s="32">
        <f>0+L10+L14+L18+L22+L26+L30+L34+L38</f>
      </c>
      <c s="32">
        <f>0+M10+M14+M18+M22+M26+M30+M34+M38</f>
      </c>
    </row>
    <row r="10" spans="1:16" ht="12.75">
      <c r="A10" t="s">
        <v>48</v>
      </c>
      <c s="34" t="s">
        <v>49</v>
      </c>
      <c s="34" t="s">
        <v>3153</v>
      </c>
      <c s="35" t="s">
        <v>5</v>
      </c>
      <c s="6" t="s">
        <v>3154</v>
      </c>
      <c s="36" t="s">
        <v>204</v>
      </c>
      <c s="37">
        <v>112.16</v>
      </c>
      <c s="36">
        <v>0</v>
      </c>
      <c s="36">
        <f>ROUND(G10*H10,6)</f>
      </c>
      <c r="L10" s="38">
        <v>0</v>
      </c>
      <c s="32">
        <f>ROUND(ROUND(L10,2)*ROUND(G10,3),2)</f>
      </c>
      <c s="36" t="s">
        <v>205</v>
      </c>
      <c>
        <f>(M10*21)/100</f>
      </c>
      <c t="s">
        <v>27</v>
      </c>
    </row>
    <row r="11" spans="1:5" ht="12.75">
      <c r="A11" s="35" t="s">
        <v>55</v>
      </c>
      <c r="E11" s="39" t="s">
        <v>881</v>
      </c>
    </row>
    <row r="12" spans="1:5" ht="12.75">
      <c r="A12" s="35" t="s">
        <v>56</v>
      </c>
      <c r="E12" s="40" t="s">
        <v>5</v>
      </c>
    </row>
    <row r="13" spans="1:5" ht="12.75">
      <c r="A13" t="s">
        <v>57</v>
      </c>
      <c r="E13" s="39" t="s">
        <v>207</v>
      </c>
    </row>
    <row r="14" spans="1:16" ht="25.5">
      <c r="A14" t="s">
        <v>48</v>
      </c>
      <c s="34" t="s">
        <v>27</v>
      </c>
      <c s="34" t="s">
        <v>3155</v>
      </c>
      <c s="35" t="s">
        <v>5</v>
      </c>
      <c s="6" t="s">
        <v>3156</v>
      </c>
      <c s="36" t="s">
        <v>3157</v>
      </c>
      <c s="37">
        <v>897.3</v>
      </c>
      <c s="36">
        <v>0</v>
      </c>
      <c s="36">
        <f>ROUND(G14*H14,6)</f>
      </c>
      <c r="L14" s="38">
        <v>0</v>
      </c>
      <c s="32">
        <f>ROUND(ROUND(L14,2)*ROUND(G14,3),2)</f>
      </c>
      <c s="36" t="s">
        <v>205</v>
      </c>
      <c>
        <f>(M14*21)/100</f>
      </c>
      <c t="s">
        <v>27</v>
      </c>
    </row>
    <row r="15" spans="1:5" ht="12.75">
      <c r="A15" s="35" t="s">
        <v>55</v>
      </c>
      <c r="E15" s="39" t="s">
        <v>5</v>
      </c>
    </row>
    <row r="16" spans="1:5" ht="12.75">
      <c r="A16" s="35" t="s">
        <v>56</v>
      </c>
      <c r="E16" s="40" t="s">
        <v>5</v>
      </c>
    </row>
    <row r="17" spans="1:5" ht="12.75">
      <c r="A17" t="s">
        <v>57</v>
      </c>
      <c r="E17" s="39" t="s">
        <v>207</v>
      </c>
    </row>
    <row r="18" spans="1:16" ht="12.75">
      <c r="A18" t="s">
        <v>48</v>
      </c>
      <c s="34" t="s">
        <v>26</v>
      </c>
      <c s="34" t="s">
        <v>3158</v>
      </c>
      <c s="35" t="s">
        <v>5</v>
      </c>
      <c s="6" t="s">
        <v>3159</v>
      </c>
      <c s="36" t="s">
        <v>213</v>
      </c>
      <c s="37">
        <v>28</v>
      </c>
      <c s="36">
        <v>0</v>
      </c>
      <c s="36">
        <f>ROUND(G18*H18,6)</f>
      </c>
      <c r="L18" s="38">
        <v>0</v>
      </c>
      <c s="32">
        <f>ROUND(ROUND(L18,2)*ROUND(G18,3),2)</f>
      </c>
      <c s="36" t="s">
        <v>205</v>
      </c>
      <c>
        <f>(M18*21)/100</f>
      </c>
      <c t="s">
        <v>27</v>
      </c>
    </row>
    <row r="19" spans="1:5" ht="12.75">
      <c r="A19" s="35" t="s">
        <v>55</v>
      </c>
      <c r="E19" s="39" t="s">
        <v>5</v>
      </c>
    </row>
    <row r="20" spans="1:5" ht="12.75">
      <c r="A20" s="35" t="s">
        <v>56</v>
      </c>
      <c r="E20" s="40" t="s">
        <v>5</v>
      </c>
    </row>
    <row r="21" spans="1:5" ht="12.75">
      <c r="A21" t="s">
        <v>57</v>
      </c>
      <c r="E21" s="39" t="s">
        <v>207</v>
      </c>
    </row>
    <row r="22" spans="1:16" ht="12.75">
      <c r="A22" t="s">
        <v>48</v>
      </c>
      <c s="34" t="s">
        <v>65</v>
      </c>
      <c s="34" t="s">
        <v>3160</v>
      </c>
      <c s="35" t="s">
        <v>5</v>
      </c>
      <c s="6" t="s">
        <v>3161</v>
      </c>
      <c s="36" t="s">
        <v>213</v>
      </c>
      <c s="37">
        <v>84</v>
      </c>
      <c s="36">
        <v>0</v>
      </c>
      <c s="36">
        <f>ROUND(G22*H22,6)</f>
      </c>
      <c r="L22" s="38">
        <v>0</v>
      </c>
      <c s="32">
        <f>ROUND(ROUND(L22,2)*ROUND(G22,3),2)</f>
      </c>
      <c s="36" t="s">
        <v>205</v>
      </c>
      <c>
        <f>(M22*21)/100</f>
      </c>
      <c t="s">
        <v>27</v>
      </c>
    </row>
    <row r="23" spans="1:5" ht="12.75">
      <c r="A23" s="35" t="s">
        <v>55</v>
      </c>
      <c r="E23" s="39" t="s">
        <v>5</v>
      </c>
    </row>
    <row r="24" spans="1:5" ht="12.75">
      <c r="A24" s="35" t="s">
        <v>56</v>
      </c>
      <c r="E24" s="40" t="s">
        <v>5</v>
      </c>
    </row>
    <row r="25" spans="1:5" ht="12.75">
      <c r="A25" t="s">
        <v>57</v>
      </c>
      <c r="E25" s="39" t="s">
        <v>207</v>
      </c>
    </row>
    <row r="26" spans="1:16" ht="12.75">
      <c r="A26" t="s">
        <v>48</v>
      </c>
      <c s="34" t="s">
        <v>69</v>
      </c>
      <c s="34" t="s">
        <v>3162</v>
      </c>
      <c s="35" t="s">
        <v>5</v>
      </c>
      <c s="6" t="s">
        <v>3163</v>
      </c>
      <c s="36" t="s">
        <v>213</v>
      </c>
      <c s="37">
        <v>6</v>
      </c>
      <c s="36">
        <v>0</v>
      </c>
      <c s="36">
        <f>ROUND(G26*H26,6)</f>
      </c>
      <c r="L26" s="38">
        <v>0</v>
      </c>
      <c s="32">
        <f>ROUND(ROUND(L26,2)*ROUND(G26,3),2)</f>
      </c>
      <c s="36" t="s">
        <v>205</v>
      </c>
      <c>
        <f>(M26*21)/100</f>
      </c>
      <c t="s">
        <v>27</v>
      </c>
    </row>
    <row r="27" spans="1:5" ht="12.75">
      <c r="A27" s="35" t="s">
        <v>55</v>
      </c>
      <c r="E27" s="39" t="s">
        <v>5</v>
      </c>
    </row>
    <row r="28" spans="1:5" ht="12.75">
      <c r="A28" s="35" t="s">
        <v>56</v>
      </c>
      <c r="E28" s="40" t="s">
        <v>5</v>
      </c>
    </row>
    <row r="29" spans="1:5" ht="12.75">
      <c r="A29" t="s">
        <v>57</v>
      </c>
      <c r="E29" s="39" t="s">
        <v>207</v>
      </c>
    </row>
    <row r="30" spans="1:16" ht="12.75">
      <c r="A30" t="s">
        <v>48</v>
      </c>
      <c s="34" t="s">
        <v>73</v>
      </c>
      <c s="34" t="s">
        <v>3164</v>
      </c>
      <c s="35" t="s">
        <v>5</v>
      </c>
      <c s="6" t="s">
        <v>3165</v>
      </c>
      <c s="36" t="s">
        <v>213</v>
      </c>
      <c s="37">
        <v>1</v>
      </c>
      <c s="36">
        <v>0</v>
      </c>
      <c s="36">
        <f>ROUND(G30*H30,6)</f>
      </c>
      <c r="L30" s="38">
        <v>0</v>
      </c>
      <c s="32">
        <f>ROUND(ROUND(L30,2)*ROUND(G30,3),2)</f>
      </c>
      <c s="36" t="s">
        <v>205</v>
      </c>
      <c>
        <f>(M30*21)/100</f>
      </c>
      <c t="s">
        <v>27</v>
      </c>
    </row>
    <row r="31" spans="1:5" ht="12.75">
      <c r="A31" s="35" t="s">
        <v>55</v>
      </c>
      <c r="E31" s="39" t="s">
        <v>5</v>
      </c>
    </row>
    <row r="32" spans="1:5" ht="12.75">
      <c r="A32" s="35" t="s">
        <v>56</v>
      </c>
      <c r="E32" s="40" t="s">
        <v>5</v>
      </c>
    </row>
    <row r="33" spans="1:5" ht="12.75">
      <c r="A33" t="s">
        <v>57</v>
      </c>
      <c r="E33" s="39" t="s">
        <v>207</v>
      </c>
    </row>
    <row r="34" spans="1:16" ht="12.75">
      <c r="A34" t="s">
        <v>48</v>
      </c>
      <c s="34" t="s">
        <v>77</v>
      </c>
      <c s="34" t="s">
        <v>3166</v>
      </c>
      <c s="35" t="s">
        <v>5</v>
      </c>
      <c s="6" t="s">
        <v>3167</v>
      </c>
      <c s="36" t="s">
        <v>213</v>
      </c>
      <c s="37">
        <v>8</v>
      </c>
      <c s="36">
        <v>0</v>
      </c>
      <c s="36">
        <f>ROUND(G34*H34,6)</f>
      </c>
      <c r="L34" s="38">
        <v>0</v>
      </c>
      <c s="32">
        <f>ROUND(ROUND(L34,2)*ROUND(G34,3),2)</f>
      </c>
      <c s="36" t="s">
        <v>205</v>
      </c>
      <c>
        <f>(M34*21)/100</f>
      </c>
      <c t="s">
        <v>27</v>
      </c>
    </row>
    <row r="35" spans="1:5" ht="12.75">
      <c r="A35" s="35" t="s">
        <v>55</v>
      </c>
      <c r="E35" s="39" t="s">
        <v>5</v>
      </c>
    </row>
    <row r="36" spans="1:5" ht="12.75">
      <c r="A36" s="35" t="s">
        <v>56</v>
      </c>
      <c r="E36" s="40" t="s">
        <v>5</v>
      </c>
    </row>
    <row r="37" spans="1:5" ht="12.75">
      <c r="A37" t="s">
        <v>57</v>
      </c>
      <c r="E37" s="39" t="s">
        <v>207</v>
      </c>
    </row>
    <row r="38" spans="1:16" ht="12.75">
      <c r="A38" t="s">
        <v>48</v>
      </c>
      <c s="34" t="s">
        <v>81</v>
      </c>
      <c s="34" t="s">
        <v>3168</v>
      </c>
      <c s="35" t="s">
        <v>5</v>
      </c>
      <c s="6" t="s">
        <v>3169</v>
      </c>
      <c s="36" t="s">
        <v>463</v>
      </c>
      <c s="37">
        <v>168.49</v>
      </c>
      <c s="36">
        <v>0</v>
      </c>
      <c s="36">
        <f>ROUND(G38*H38,6)</f>
      </c>
      <c r="L38" s="38">
        <v>0</v>
      </c>
      <c s="32">
        <f>ROUND(ROUND(L38,2)*ROUND(G38,3),2)</f>
      </c>
      <c s="36" t="s">
        <v>205</v>
      </c>
      <c>
        <f>(M38*21)/100</f>
      </c>
      <c t="s">
        <v>27</v>
      </c>
    </row>
    <row r="39" spans="1:5" ht="12.75">
      <c r="A39" s="35" t="s">
        <v>55</v>
      </c>
      <c r="E39" s="39" t="s">
        <v>5</v>
      </c>
    </row>
    <row r="40" spans="1:5" ht="12.75">
      <c r="A40" s="35" t="s">
        <v>56</v>
      </c>
      <c r="E40" s="40" t="s">
        <v>5</v>
      </c>
    </row>
    <row r="41" spans="1:5" ht="12.75">
      <c r="A41" t="s">
        <v>57</v>
      </c>
      <c r="E41" s="39" t="s">
        <v>207</v>
      </c>
    </row>
    <row r="42" spans="1:13" ht="12.75">
      <c r="A42" t="s">
        <v>46</v>
      </c>
      <c r="C42" s="31" t="s">
        <v>27</v>
      </c>
      <c r="E42" s="33" t="s">
        <v>3170</v>
      </c>
      <c r="J42" s="32">
        <f>0</f>
      </c>
      <c s="32">
        <f>0</f>
      </c>
      <c s="32">
        <f>0+L43+L47+L51+L55+L59+L63+L67+L71+L75+L79+L83+L87+L91+L95+L99</f>
      </c>
      <c s="32">
        <f>0+M43+M47+M51+M55+M59+M63+M67+M71+M75+M79+M83+M87+M91+M95+M99</f>
      </c>
    </row>
    <row r="43" spans="1:16" ht="25.5">
      <c r="A43" t="s">
        <v>48</v>
      </c>
      <c s="34" t="s">
        <v>85</v>
      </c>
      <c s="34" t="s">
        <v>3171</v>
      </c>
      <c s="35" t="s">
        <v>5</v>
      </c>
      <c s="6" t="s">
        <v>3172</v>
      </c>
      <c s="36" t="s">
        <v>213</v>
      </c>
      <c s="37">
        <v>2</v>
      </c>
      <c s="36">
        <v>0</v>
      </c>
      <c s="36">
        <f>ROUND(G43*H43,6)</f>
      </c>
      <c r="L43" s="38">
        <v>0</v>
      </c>
      <c s="32">
        <f>ROUND(ROUND(L43,2)*ROUND(G43,3),2)</f>
      </c>
      <c s="36" t="s">
        <v>205</v>
      </c>
      <c>
        <f>(M43*21)/100</f>
      </c>
      <c t="s">
        <v>27</v>
      </c>
    </row>
    <row r="44" spans="1:5" ht="12.75">
      <c r="A44" s="35" t="s">
        <v>55</v>
      </c>
      <c r="E44" s="39" t="s">
        <v>5</v>
      </c>
    </row>
    <row r="45" spans="1:5" ht="12.75">
      <c r="A45" s="35" t="s">
        <v>56</v>
      </c>
      <c r="E45" s="40" t="s">
        <v>5</v>
      </c>
    </row>
    <row r="46" spans="1:5" ht="12.75">
      <c r="A46" t="s">
        <v>57</v>
      </c>
      <c r="E46" s="39" t="s">
        <v>207</v>
      </c>
    </row>
    <row r="47" spans="1:16" ht="25.5">
      <c r="A47" t="s">
        <v>48</v>
      </c>
      <c s="34" t="s">
        <v>89</v>
      </c>
      <c s="34" t="s">
        <v>3173</v>
      </c>
      <c s="35" t="s">
        <v>5</v>
      </c>
      <c s="6" t="s">
        <v>3174</v>
      </c>
      <c s="36" t="s">
        <v>213</v>
      </c>
      <c s="37">
        <v>4</v>
      </c>
      <c s="36">
        <v>0</v>
      </c>
      <c s="36">
        <f>ROUND(G47*H47,6)</f>
      </c>
      <c r="L47" s="38">
        <v>0</v>
      </c>
      <c s="32">
        <f>ROUND(ROUND(L47,2)*ROUND(G47,3),2)</f>
      </c>
      <c s="36" t="s">
        <v>205</v>
      </c>
      <c>
        <f>(M47*21)/100</f>
      </c>
      <c t="s">
        <v>27</v>
      </c>
    </row>
    <row r="48" spans="1:5" ht="12.75">
      <c r="A48" s="35" t="s">
        <v>55</v>
      </c>
      <c r="E48" s="39" t="s">
        <v>5</v>
      </c>
    </row>
    <row r="49" spans="1:5" ht="12.75">
      <c r="A49" s="35" t="s">
        <v>56</v>
      </c>
      <c r="E49" s="40" t="s">
        <v>5</v>
      </c>
    </row>
    <row r="50" spans="1:5" ht="12.75">
      <c r="A50" t="s">
        <v>57</v>
      </c>
      <c r="E50" s="39" t="s">
        <v>207</v>
      </c>
    </row>
    <row r="51" spans="1:16" ht="25.5">
      <c r="A51" t="s">
        <v>48</v>
      </c>
      <c s="34" t="s">
        <v>93</v>
      </c>
      <c s="34" t="s">
        <v>3175</v>
      </c>
      <c s="35" t="s">
        <v>5</v>
      </c>
      <c s="6" t="s">
        <v>3176</v>
      </c>
      <c s="36" t="s">
        <v>213</v>
      </c>
      <c s="37">
        <v>1</v>
      </c>
      <c s="36">
        <v>0</v>
      </c>
      <c s="36">
        <f>ROUND(G51*H51,6)</f>
      </c>
      <c r="L51" s="38">
        <v>0</v>
      </c>
      <c s="32">
        <f>ROUND(ROUND(L51,2)*ROUND(G51,3),2)</f>
      </c>
      <c s="36" t="s">
        <v>205</v>
      </c>
      <c>
        <f>(M51*21)/100</f>
      </c>
      <c t="s">
        <v>27</v>
      </c>
    </row>
    <row r="52" spans="1:5" ht="12.75">
      <c r="A52" s="35" t="s">
        <v>55</v>
      </c>
      <c r="E52" s="39" t="s">
        <v>5</v>
      </c>
    </row>
    <row r="53" spans="1:5" ht="12.75">
      <c r="A53" s="35" t="s">
        <v>56</v>
      </c>
      <c r="E53" s="40" t="s">
        <v>5</v>
      </c>
    </row>
    <row r="54" spans="1:5" ht="12.75">
      <c r="A54" t="s">
        <v>57</v>
      </c>
      <c r="E54" s="39" t="s">
        <v>207</v>
      </c>
    </row>
    <row r="55" spans="1:16" ht="25.5">
      <c r="A55" t="s">
        <v>48</v>
      </c>
      <c s="34" t="s">
        <v>97</v>
      </c>
      <c s="34" t="s">
        <v>3177</v>
      </c>
      <c s="35" t="s">
        <v>5</v>
      </c>
      <c s="6" t="s">
        <v>3178</v>
      </c>
      <c s="36" t="s">
        <v>213</v>
      </c>
      <c s="37">
        <v>5</v>
      </c>
      <c s="36">
        <v>0</v>
      </c>
      <c s="36">
        <f>ROUND(G55*H55,6)</f>
      </c>
      <c r="L55" s="38">
        <v>0</v>
      </c>
      <c s="32">
        <f>ROUND(ROUND(L55,2)*ROUND(G55,3),2)</f>
      </c>
      <c s="36" t="s">
        <v>205</v>
      </c>
      <c>
        <f>(M55*21)/100</f>
      </c>
      <c t="s">
        <v>27</v>
      </c>
    </row>
    <row r="56" spans="1:5" ht="12.75">
      <c r="A56" s="35" t="s">
        <v>55</v>
      </c>
      <c r="E56" s="39" t="s">
        <v>5</v>
      </c>
    </row>
    <row r="57" spans="1:5" ht="12.75">
      <c r="A57" s="35" t="s">
        <v>56</v>
      </c>
      <c r="E57" s="40" t="s">
        <v>5</v>
      </c>
    </row>
    <row r="58" spans="1:5" ht="12.75">
      <c r="A58" t="s">
        <v>57</v>
      </c>
      <c r="E58" s="39" t="s">
        <v>207</v>
      </c>
    </row>
    <row r="59" spans="1:16" ht="12.75">
      <c r="A59" t="s">
        <v>48</v>
      </c>
      <c s="34" t="s">
        <v>101</v>
      </c>
      <c s="34" t="s">
        <v>3179</v>
      </c>
      <c s="35" t="s">
        <v>5</v>
      </c>
      <c s="6" t="s">
        <v>3180</v>
      </c>
      <c s="36" t="s">
        <v>213</v>
      </c>
      <c s="37">
        <v>2</v>
      </c>
      <c s="36">
        <v>0</v>
      </c>
      <c s="36">
        <f>ROUND(G59*H59,6)</f>
      </c>
      <c r="L59" s="38">
        <v>0</v>
      </c>
      <c s="32">
        <f>ROUND(ROUND(L59,2)*ROUND(G59,3),2)</f>
      </c>
      <c s="36" t="s">
        <v>205</v>
      </c>
      <c>
        <f>(M59*21)/100</f>
      </c>
      <c t="s">
        <v>27</v>
      </c>
    </row>
    <row r="60" spans="1:5" ht="12.75">
      <c r="A60" s="35" t="s">
        <v>55</v>
      </c>
      <c r="E60" s="39" t="s">
        <v>5</v>
      </c>
    </row>
    <row r="61" spans="1:5" ht="12.75">
      <c r="A61" s="35" t="s">
        <v>56</v>
      </c>
      <c r="E61" s="40" t="s">
        <v>5</v>
      </c>
    </row>
    <row r="62" spans="1:5" ht="12.75">
      <c r="A62" t="s">
        <v>57</v>
      </c>
      <c r="E62" s="39" t="s">
        <v>207</v>
      </c>
    </row>
    <row r="63" spans="1:16" ht="12.75">
      <c r="A63" t="s">
        <v>48</v>
      </c>
      <c s="34" t="s">
        <v>105</v>
      </c>
      <c s="34" t="s">
        <v>3181</v>
      </c>
      <c s="35" t="s">
        <v>5</v>
      </c>
      <c s="6" t="s">
        <v>3182</v>
      </c>
      <c s="36" t="s">
        <v>213</v>
      </c>
      <c s="37">
        <v>3</v>
      </c>
      <c s="36">
        <v>0</v>
      </c>
      <c s="36">
        <f>ROUND(G63*H63,6)</f>
      </c>
      <c r="L63" s="38">
        <v>0</v>
      </c>
      <c s="32">
        <f>ROUND(ROUND(L63,2)*ROUND(G63,3),2)</f>
      </c>
      <c s="36" t="s">
        <v>205</v>
      </c>
      <c>
        <f>(M63*21)/100</f>
      </c>
      <c t="s">
        <v>27</v>
      </c>
    </row>
    <row r="64" spans="1:5" ht="12.75">
      <c r="A64" s="35" t="s">
        <v>55</v>
      </c>
      <c r="E64" s="39" t="s">
        <v>5</v>
      </c>
    </row>
    <row r="65" spans="1:5" ht="12.75">
      <c r="A65" s="35" t="s">
        <v>56</v>
      </c>
      <c r="E65" s="40" t="s">
        <v>5</v>
      </c>
    </row>
    <row r="66" spans="1:5" ht="12.75">
      <c r="A66" t="s">
        <v>57</v>
      </c>
      <c r="E66" s="39" t="s">
        <v>207</v>
      </c>
    </row>
    <row r="67" spans="1:16" ht="12.75">
      <c r="A67" t="s">
        <v>48</v>
      </c>
      <c s="34" t="s">
        <v>109</v>
      </c>
      <c s="34" t="s">
        <v>3183</v>
      </c>
      <c s="35" t="s">
        <v>5</v>
      </c>
      <c s="6" t="s">
        <v>3184</v>
      </c>
      <c s="36" t="s">
        <v>213</v>
      </c>
      <c s="37">
        <v>2</v>
      </c>
      <c s="36">
        <v>0</v>
      </c>
      <c s="36">
        <f>ROUND(G67*H67,6)</f>
      </c>
      <c r="L67" s="38">
        <v>0</v>
      </c>
      <c s="32">
        <f>ROUND(ROUND(L67,2)*ROUND(G67,3),2)</f>
      </c>
      <c s="36" t="s">
        <v>205</v>
      </c>
      <c>
        <f>(M67*21)/100</f>
      </c>
      <c t="s">
        <v>27</v>
      </c>
    </row>
    <row r="68" spans="1:5" ht="12.75">
      <c r="A68" s="35" t="s">
        <v>55</v>
      </c>
      <c r="E68" s="39" t="s">
        <v>5</v>
      </c>
    </row>
    <row r="69" spans="1:5" ht="12.75">
      <c r="A69" s="35" t="s">
        <v>56</v>
      </c>
      <c r="E69" s="40" t="s">
        <v>5</v>
      </c>
    </row>
    <row r="70" spans="1:5" ht="12.75">
      <c r="A70" t="s">
        <v>57</v>
      </c>
      <c r="E70" s="39" t="s">
        <v>207</v>
      </c>
    </row>
    <row r="71" spans="1:16" ht="12.75">
      <c r="A71" t="s">
        <v>48</v>
      </c>
      <c s="34" t="s">
        <v>113</v>
      </c>
      <c s="34" t="s">
        <v>3185</v>
      </c>
      <c s="35" t="s">
        <v>5</v>
      </c>
      <c s="6" t="s">
        <v>3186</v>
      </c>
      <c s="36" t="s">
        <v>218</v>
      </c>
      <c s="37">
        <v>279.8</v>
      </c>
      <c s="36">
        <v>0</v>
      </c>
      <c s="36">
        <f>ROUND(G71*H71,6)</f>
      </c>
      <c r="L71" s="38">
        <v>0</v>
      </c>
      <c s="32">
        <f>ROUND(ROUND(L71,2)*ROUND(G71,3),2)</f>
      </c>
      <c s="36" t="s">
        <v>205</v>
      </c>
      <c>
        <f>(M71*21)/100</f>
      </c>
      <c t="s">
        <v>27</v>
      </c>
    </row>
    <row r="72" spans="1:5" ht="12.75">
      <c r="A72" s="35" t="s">
        <v>55</v>
      </c>
      <c r="E72" s="39" t="s">
        <v>5</v>
      </c>
    </row>
    <row r="73" spans="1:5" ht="12.75">
      <c r="A73" s="35" t="s">
        <v>56</v>
      </c>
      <c r="E73" s="40" t="s">
        <v>5</v>
      </c>
    </row>
    <row r="74" spans="1:5" ht="12.75">
      <c r="A74" t="s">
        <v>57</v>
      </c>
      <c r="E74" s="39" t="s">
        <v>207</v>
      </c>
    </row>
    <row r="75" spans="1:16" ht="12.75">
      <c r="A75" t="s">
        <v>48</v>
      </c>
      <c s="34" t="s">
        <v>117</v>
      </c>
      <c s="34" t="s">
        <v>3187</v>
      </c>
      <c s="35" t="s">
        <v>5</v>
      </c>
      <c s="6" t="s">
        <v>3188</v>
      </c>
      <c s="36" t="s">
        <v>213</v>
      </c>
      <c s="37">
        <v>1</v>
      </c>
      <c s="36">
        <v>0</v>
      </c>
      <c s="36">
        <f>ROUND(G75*H75,6)</f>
      </c>
      <c r="L75" s="38">
        <v>0</v>
      </c>
      <c s="32">
        <f>ROUND(ROUND(L75,2)*ROUND(G75,3),2)</f>
      </c>
      <c s="36" t="s">
        <v>205</v>
      </c>
      <c>
        <f>(M75*21)/100</f>
      </c>
      <c t="s">
        <v>27</v>
      </c>
    </row>
    <row r="76" spans="1:5" ht="12.75">
      <c r="A76" s="35" t="s">
        <v>55</v>
      </c>
      <c r="E76" s="39" t="s">
        <v>5</v>
      </c>
    </row>
    <row r="77" spans="1:5" ht="12.75">
      <c r="A77" s="35" t="s">
        <v>56</v>
      </c>
      <c r="E77" s="40" t="s">
        <v>5</v>
      </c>
    </row>
    <row r="78" spans="1:5" ht="12.75">
      <c r="A78" t="s">
        <v>57</v>
      </c>
      <c r="E78" s="39" t="s">
        <v>207</v>
      </c>
    </row>
    <row r="79" spans="1:16" ht="12.75">
      <c r="A79" t="s">
        <v>48</v>
      </c>
      <c s="34" t="s">
        <v>121</v>
      </c>
      <c s="34" t="s">
        <v>3189</v>
      </c>
      <c s="35" t="s">
        <v>5</v>
      </c>
      <c s="6" t="s">
        <v>3190</v>
      </c>
      <c s="36" t="s">
        <v>213</v>
      </c>
      <c s="37">
        <v>9</v>
      </c>
      <c s="36">
        <v>0</v>
      </c>
      <c s="36">
        <f>ROUND(G79*H79,6)</f>
      </c>
      <c r="L79" s="38">
        <v>0</v>
      </c>
      <c s="32">
        <f>ROUND(ROUND(L79,2)*ROUND(G79,3),2)</f>
      </c>
      <c s="36" t="s">
        <v>205</v>
      </c>
      <c>
        <f>(M79*21)/100</f>
      </c>
      <c t="s">
        <v>27</v>
      </c>
    </row>
    <row r="80" spans="1:5" ht="12.75">
      <c r="A80" s="35" t="s">
        <v>55</v>
      </c>
      <c r="E80" s="39" t="s">
        <v>5</v>
      </c>
    </row>
    <row r="81" spans="1:5" ht="12.75">
      <c r="A81" s="35" t="s">
        <v>56</v>
      </c>
      <c r="E81" s="40" t="s">
        <v>5</v>
      </c>
    </row>
    <row r="82" spans="1:5" ht="12.75">
      <c r="A82" t="s">
        <v>57</v>
      </c>
      <c r="E82" s="39" t="s">
        <v>207</v>
      </c>
    </row>
    <row r="83" spans="1:16" ht="25.5">
      <c r="A83" t="s">
        <v>48</v>
      </c>
      <c s="34" t="s">
        <v>125</v>
      </c>
      <c s="34" t="s">
        <v>3191</v>
      </c>
      <c s="35" t="s">
        <v>5</v>
      </c>
      <c s="6" t="s">
        <v>3192</v>
      </c>
      <c s="36" t="s">
        <v>213</v>
      </c>
      <c s="37">
        <v>14</v>
      </c>
      <c s="36">
        <v>0</v>
      </c>
      <c s="36">
        <f>ROUND(G83*H83,6)</f>
      </c>
      <c r="L83" s="38">
        <v>0</v>
      </c>
      <c s="32">
        <f>ROUND(ROUND(L83,2)*ROUND(G83,3),2)</f>
      </c>
      <c s="36" t="s">
        <v>205</v>
      </c>
      <c>
        <f>(M83*21)/100</f>
      </c>
      <c t="s">
        <v>27</v>
      </c>
    </row>
    <row r="84" spans="1:5" ht="12.75">
      <c r="A84" s="35" t="s">
        <v>55</v>
      </c>
      <c r="E84" s="39" t="s">
        <v>5</v>
      </c>
    </row>
    <row r="85" spans="1:5" ht="12.75">
      <c r="A85" s="35" t="s">
        <v>56</v>
      </c>
      <c r="E85" s="40" t="s">
        <v>5</v>
      </c>
    </row>
    <row r="86" spans="1:5" ht="12.75">
      <c r="A86" t="s">
        <v>57</v>
      </c>
      <c r="E86" s="39" t="s">
        <v>207</v>
      </c>
    </row>
    <row r="87" spans="1:16" ht="12.75">
      <c r="A87" t="s">
        <v>48</v>
      </c>
      <c s="34" t="s">
        <v>129</v>
      </c>
      <c s="34" t="s">
        <v>3193</v>
      </c>
      <c s="35" t="s">
        <v>5</v>
      </c>
      <c s="6" t="s">
        <v>3194</v>
      </c>
      <c s="36" t="s">
        <v>213</v>
      </c>
      <c s="37">
        <v>8</v>
      </c>
      <c s="36">
        <v>0</v>
      </c>
      <c s="36">
        <f>ROUND(G87*H87,6)</f>
      </c>
      <c r="L87" s="38">
        <v>0</v>
      </c>
      <c s="32">
        <f>ROUND(ROUND(L87,2)*ROUND(G87,3),2)</f>
      </c>
      <c s="36" t="s">
        <v>205</v>
      </c>
      <c>
        <f>(M87*21)/100</f>
      </c>
      <c t="s">
        <v>27</v>
      </c>
    </row>
    <row r="88" spans="1:5" ht="12.75">
      <c r="A88" s="35" t="s">
        <v>55</v>
      </c>
      <c r="E88" s="39" t="s">
        <v>5</v>
      </c>
    </row>
    <row r="89" spans="1:5" ht="12.75">
      <c r="A89" s="35" t="s">
        <v>56</v>
      </c>
      <c r="E89" s="40" t="s">
        <v>5</v>
      </c>
    </row>
    <row r="90" spans="1:5" ht="12.75">
      <c r="A90" t="s">
        <v>57</v>
      </c>
      <c r="E90" s="39" t="s">
        <v>207</v>
      </c>
    </row>
    <row r="91" spans="1:16" ht="12.75">
      <c r="A91" t="s">
        <v>48</v>
      </c>
      <c s="34" t="s">
        <v>133</v>
      </c>
      <c s="34" t="s">
        <v>3195</v>
      </c>
      <c s="35" t="s">
        <v>5</v>
      </c>
      <c s="6" t="s">
        <v>3196</v>
      </c>
      <c s="36" t="s">
        <v>213</v>
      </c>
      <c s="37">
        <v>10</v>
      </c>
      <c s="36">
        <v>0</v>
      </c>
      <c s="36">
        <f>ROUND(G91*H91,6)</f>
      </c>
      <c r="L91" s="38">
        <v>0</v>
      </c>
      <c s="32">
        <f>ROUND(ROUND(L91,2)*ROUND(G91,3),2)</f>
      </c>
      <c s="36" t="s">
        <v>205</v>
      </c>
      <c>
        <f>(M91*21)/100</f>
      </c>
      <c t="s">
        <v>27</v>
      </c>
    </row>
    <row r="92" spans="1:5" ht="12.75">
      <c r="A92" s="35" t="s">
        <v>55</v>
      </c>
      <c r="E92" s="39" t="s">
        <v>5</v>
      </c>
    </row>
    <row r="93" spans="1:5" ht="12.75">
      <c r="A93" s="35" t="s">
        <v>56</v>
      </c>
      <c r="E93" s="40" t="s">
        <v>5</v>
      </c>
    </row>
    <row r="94" spans="1:5" ht="12.75">
      <c r="A94" t="s">
        <v>57</v>
      </c>
      <c r="E94" s="39" t="s">
        <v>207</v>
      </c>
    </row>
    <row r="95" spans="1:16" ht="25.5">
      <c r="A95" t="s">
        <v>48</v>
      </c>
      <c s="34" t="s">
        <v>137</v>
      </c>
      <c s="34" t="s">
        <v>3197</v>
      </c>
      <c s="35" t="s">
        <v>5</v>
      </c>
      <c s="6" t="s">
        <v>3198</v>
      </c>
      <c s="36" t="s">
        <v>213</v>
      </c>
      <c s="37">
        <v>12</v>
      </c>
      <c s="36">
        <v>0</v>
      </c>
      <c s="36">
        <f>ROUND(G95*H95,6)</f>
      </c>
      <c r="L95" s="38">
        <v>0</v>
      </c>
      <c s="32">
        <f>ROUND(ROUND(L95,2)*ROUND(G95,3),2)</f>
      </c>
      <c s="36" t="s">
        <v>205</v>
      </c>
      <c>
        <f>(M95*21)/100</f>
      </c>
      <c t="s">
        <v>27</v>
      </c>
    </row>
    <row r="96" spans="1:5" ht="12.75">
      <c r="A96" s="35" t="s">
        <v>55</v>
      </c>
      <c r="E96" s="39" t="s">
        <v>5</v>
      </c>
    </row>
    <row r="97" spans="1:5" ht="12.75">
      <c r="A97" s="35" t="s">
        <v>56</v>
      </c>
      <c r="E97" s="40" t="s">
        <v>5</v>
      </c>
    </row>
    <row r="98" spans="1:5" ht="12.75">
      <c r="A98" t="s">
        <v>57</v>
      </c>
      <c r="E98" s="39" t="s">
        <v>207</v>
      </c>
    </row>
    <row r="99" spans="1:16" ht="12.75">
      <c r="A99" t="s">
        <v>48</v>
      </c>
      <c s="34" t="s">
        <v>141</v>
      </c>
      <c s="34" t="s">
        <v>3199</v>
      </c>
      <c s="35" t="s">
        <v>5</v>
      </c>
      <c s="6" t="s">
        <v>3200</v>
      </c>
      <c s="36" t="s">
        <v>463</v>
      </c>
      <c s="37">
        <v>85</v>
      </c>
      <c s="36">
        <v>0</v>
      </c>
      <c s="36">
        <f>ROUND(G99*H99,6)</f>
      </c>
      <c r="L99" s="38">
        <v>0</v>
      </c>
      <c s="32">
        <f>ROUND(ROUND(L99,2)*ROUND(G99,3),2)</f>
      </c>
      <c s="36" t="s">
        <v>205</v>
      </c>
      <c>
        <f>(M99*21)/100</f>
      </c>
      <c t="s">
        <v>27</v>
      </c>
    </row>
    <row r="100" spans="1:5" ht="12.75">
      <c r="A100" s="35" t="s">
        <v>55</v>
      </c>
      <c r="E100" s="39" t="s">
        <v>5</v>
      </c>
    </row>
    <row r="101" spans="1:5" ht="12.75">
      <c r="A101" s="35" t="s">
        <v>56</v>
      </c>
      <c r="E101" s="40" t="s">
        <v>5</v>
      </c>
    </row>
    <row r="102" spans="1:5" ht="12.75">
      <c r="A102" t="s">
        <v>57</v>
      </c>
      <c r="E102" s="39" t="s">
        <v>207</v>
      </c>
    </row>
    <row r="103" spans="1:13" ht="12.75">
      <c r="A103" t="s">
        <v>46</v>
      </c>
      <c r="C103" s="31" t="s">
        <v>26</v>
      </c>
      <c r="E103" s="33" t="s">
        <v>3201</v>
      </c>
      <c r="J103" s="32">
        <f>0</f>
      </c>
      <c s="32">
        <f>0</f>
      </c>
      <c s="32">
        <f>0+L104+L108+L112+L116+L120+L124+L128+L132+L136+L140+L144+L148+L152+L156+L160+L164+L168+L172+L176+L180+L184+L188+L192+L196+L200+L204+L208+L212+L216+L220+L224+L228+L232+L236+L240+L244+L248+L252</f>
      </c>
      <c s="32">
        <f>0+M104+M108+M112+M116+M120+M124+M128+M132+M136+M140+M144+M148+M152+M156+M160+M164+M168+M172+M176+M180+M184+M188+M192+M196+M200+M204+M208+M212+M216+M220+M224+M228+M232+M236+M240+M244+M248+M252</f>
      </c>
    </row>
    <row r="104" spans="1:16" ht="12.75">
      <c r="A104" t="s">
        <v>48</v>
      </c>
      <c s="34" t="s">
        <v>145</v>
      </c>
      <c s="34" t="s">
        <v>3202</v>
      </c>
      <c s="35" t="s">
        <v>5</v>
      </c>
      <c s="6" t="s">
        <v>3203</v>
      </c>
      <c s="36" t="s">
        <v>213</v>
      </c>
      <c s="37">
        <v>5</v>
      </c>
      <c s="36">
        <v>0</v>
      </c>
      <c s="36">
        <f>ROUND(G104*H104,6)</f>
      </c>
      <c r="L104" s="38">
        <v>0</v>
      </c>
      <c s="32">
        <f>ROUND(ROUND(L104,2)*ROUND(G104,3),2)</f>
      </c>
      <c s="36" t="s">
        <v>205</v>
      </c>
      <c>
        <f>(M104*21)/100</f>
      </c>
      <c t="s">
        <v>27</v>
      </c>
    </row>
    <row r="105" spans="1:5" ht="12.75">
      <c r="A105" s="35" t="s">
        <v>55</v>
      </c>
      <c r="E105" s="39" t="s">
        <v>5</v>
      </c>
    </row>
    <row r="106" spans="1:5" ht="12.75">
      <c r="A106" s="35" t="s">
        <v>56</v>
      </c>
      <c r="E106" s="40" t="s">
        <v>5</v>
      </c>
    </row>
    <row r="107" spans="1:5" ht="12.75">
      <c r="A107" t="s">
        <v>57</v>
      </c>
      <c r="E107" s="39" t="s">
        <v>207</v>
      </c>
    </row>
    <row r="108" spans="1:16" ht="12.75">
      <c r="A108" t="s">
        <v>48</v>
      </c>
      <c s="34" t="s">
        <v>149</v>
      </c>
      <c s="34" t="s">
        <v>3204</v>
      </c>
      <c s="35" t="s">
        <v>5</v>
      </c>
      <c s="6" t="s">
        <v>3205</v>
      </c>
      <c s="36" t="s">
        <v>213</v>
      </c>
      <c s="37">
        <v>1</v>
      </c>
      <c s="36">
        <v>0</v>
      </c>
      <c s="36">
        <f>ROUND(G108*H108,6)</f>
      </c>
      <c r="L108" s="38">
        <v>0</v>
      </c>
      <c s="32">
        <f>ROUND(ROUND(L108,2)*ROUND(G108,3),2)</f>
      </c>
      <c s="36" t="s">
        <v>205</v>
      </c>
      <c>
        <f>(M108*21)/100</f>
      </c>
      <c t="s">
        <v>27</v>
      </c>
    </row>
    <row r="109" spans="1:5" ht="12.75">
      <c r="A109" s="35" t="s">
        <v>55</v>
      </c>
      <c r="E109" s="39" t="s">
        <v>5</v>
      </c>
    </row>
    <row r="110" spans="1:5" ht="12.75">
      <c r="A110" s="35" t="s">
        <v>56</v>
      </c>
      <c r="E110" s="40" t="s">
        <v>5</v>
      </c>
    </row>
    <row r="111" spans="1:5" ht="12.75">
      <c r="A111" t="s">
        <v>57</v>
      </c>
      <c r="E111" s="39" t="s">
        <v>207</v>
      </c>
    </row>
    <row r="112" spans="1:16" ht="12.75">
      <c r="A112" t="s">
        <v>48</v>
      </c>
      <c s="34" t="s">
        <v>259</v>
      </c>
      <c s="34" t="s">
        <v>3206</v>
      </c>
      <c s="35" t="s">
        <v>5</v>
      </c>
      <c s="6" t="s">
        <v>3207</v>
      </c>
      <c s="36" t="s">
        <v>213</v>
      </c>
      <c s="37">
        <v>12</v>
      </c>
      <c s="36">
        <v>0</v>
      </c>
      <c s="36">
        <f>ROUND(G112*H112,6)</f>
      </c>
      <c r="L112" s="38">
        <v>0</v>
      </c>
      <c s="32">
        <f>ROUND(ROUND(L112,2)*ROUND(G112,3),2)</f>
      </c>
      <c s="36" t="s">
        <v>205</v>
      </c>
      <c>
        <f>(M112*21)/100</f>
      </c>
      <c t="s">
        <v>27</v>
      </c>
    </row>
    <row r="113" spans="1:5" ht="12.75">
      <c r="A113" s="35" t="s">
        <v>55</v>
      </c>
      <c r="E113" s="39" t="s">
        <v>5</v>
      </c>
    </row>
    <row r="114" spans="1:5" ht="12.75">
      <c r="A114" s="35" t="s">
        <v>56</v>
      </c>
      <c r="E114" s="40" t="s">
        <v>5</v>
      </c>
    </row>
    <row r="115" spans="1:5" ht="12.75">
      <c r="A115" t="s">
        <v>57</v>
      </c>
      <c r="E115" s="39" t="s">
        <v>207</v>
      </c>
    </row>
    <row r="116" spans="1:16" ht="25.5">
      <c r="A116" t="s">
        <v>48</v>
      </c>
      <c s="34" t="s">
        <v>262</v>
      </c>
      <c s="34" t="s">
        <v>3208</v>
      </c>
      <c s="35" t="s">
        <v>5</v>
      </c>
      <c s="6" t="s">
        <v>3209</v>
      </c>
      <c s="36" t="s">
        <v>213</v>
      </c>
      <c s="37">
        <v>4</v>
      </c>
      <c s="36">
        <v>0</v>
      </c>
      <c s="36">
        <f>ROUND(G116*H116,6)</f>
      </c>
      <c r="L116" s="38">
        <v>0</v>
      </c>
      <c s="32">
        <f>ROUND(ROUND(L116,2)*ROUND(G116,3),2)</f>
      </c>
      <c s="36" t="s">
        <v>205</v>
      </c>
      <c>
        <f>(M116*21)/100</f>
      </c>
      <c t="s">
        <v>27</v>
      </c>
    </row>
    <row r="117" spans="1:5" ht="12.75">
      <c r="A117" s="35" t="s">
        <v>55</v>
      </c>
      <c r="E117" s="39" t="s">
        <v>5</v>
      </c>
    </row>
    <row r="118" spans="1:5" ht="12.75">
      <c r="A118" s="35" t="s">
        <v>56</v>
      </c>
      <c r="E118" s="40" t="s">
        <v>5</v>
      </c>
    </row>
    <row r="119" spans="1:5" ht="12.75">
      <c r="A119" t="s">
        <v>57</v>
      </c>
      <c r="E119" s="39" t="s">
        <v>207</v>
      </c>
    </row>
    <row r="120" spans="1:16" ht="12.75">
      <c r="A120" t="s">
        <v>48</v>
      </c>
      <c s="34" t="s">
        <v>266</v>
      </c>
      <c s="34" t="s">
        <v>3210</v>
      </c>
      <c s="35" t="s">
        <v>5</v>
      </c>
      <c s="6" t="s">
        <v>3211</v>
      </c>
      <c s="36" t="s">
        <v>213</v>
      </c>
      <c s="37">
        <v>3</v>
      </c>
      <c s="36">
        <v>0</v>
      </c>
      <c s="36">
        <f>ROUND(G120*H120,6)</f>
      </c>
      <c r="L120" s="38">
        <v>0</v>
      </c>
      <c s="32">
        <f>ROUND(ROUND(L120,2)*ROUND(G120,3),2)</f>
      </c>
      <c s="36" t="s">
        <v>205</v>
      </c>
      <c>
        <f>(M120*21)/100</f>
      </c>
      <c t="s">
        <v>27</v>
      </c>
    </row>
    <row r="121" spans="1:5" ht="12.75">
      <c r="A121" s="35" t="s">
        <v>55</v>
      </c>
      <c r="E121" s="39" t="s">
        <v>5</v>
      </c>
    </row>
    <row r="122" spans="1:5" ht="12.75">
      <c r="A122" s="35" t="s">
        <v>56</v>
      </c>
      <c r="E122" s="40" t="s">
        <v>5</v>
      </c>
    </row>
    <row r="123" spans="1:5" ht="12.75">
      <c r="A123" t="s">
        <v>57</v>
      </c>
      <c r="E123" s="39" t="s">
        <v>207</v>
      </c>
    </row>
    <row r="124" spans="1:16" ht="12.75">
      <c r="A124" t="s">
        <v>48</v>
      </c>
      <c s="34" t="s">
        <v>270</v>
      </c>
      <c s="34" t="s">
        <v>3212</v>
      </c>
      <c s="35" t="s">
        <v>5</v>
      </c>
      <c s="6" t="s">
        <v>3213</v>
      </c>
      <c s="36" t="s">
        <v>213</v>
      </c>
      <c s="37">
        <v>48</v>
      </c>
      <c s="36">
        <v>0</v>
      </c>
      <c s="36">
        <f>ROUND(G124*H124,6)</f>
      </c>
      <c r="L124" s="38">
        <v>0</v>
      </c>
      <c s="32">
        <f>ROUND(ROUND(L124,2)*ROUND(G124,3),2)</f>
      </c>
      <c s="36" t="s">
        <v>205</v>
      </c>
      <c>
        <f>(M124*21)/100</f>
      </c>
      <c t="s">
        <v>27</v>
      </c>
    </row>
    <row r="125" spans="1:5" ht="12.75">
      <c r="A125" s="35" t="s">
        <v>55</v>
      </c>
      <c r="E125" s="39" t="s">
        <v>5</v>
      </c>
    </row>
    <row r="126" spans="1:5" ht="12.75">
      <c r="A126" s="35" t="s">
        <v>56</v>
      </c>
      <c r="E126" s="40" t="s">
        <v>5</v>
      </c>
    </row>
    <row r="127" spans="1:5" ht="12.75">
      <c r="A127" t="s">
        <v>57</v>
      </c>
      <c r="E127" s="39" t="s">
        <v>207</v>
      </c>
    </row>
    <row r="128" spans="1:16" ht="12.75">
      <c r="A128" t="s">
        <v>48</v>
      </c>
      <c s="34" t="s">
        <v>275</v>
      </c>
      <c s="34" t="s">
        <v>3214</v>
      </c>
      <c s="35" t="s">
        <v>5</v>
      </c>
      <c s="6" t="s">
        <v>3215</v>
      </c>
      <c s="36" t="s">
        <v>213</v>
      </c>
      <c s="37">
        <v>34</v>
      </c>
      <c s="36">
        <v>0</v>
      </c>
      <c s="36">
        <f>ROUND(G128*H128,6)</f>
      </c>
      <c r="L128" s="38">
        <v>0</v>
      </c>
      <c s="32">
        <f>ROUND(ROUND(L128,2)*ROUND(G128,3),2)</f>
      </c>
      <c s="36" t="s">
        <v>205</v>
      </c>
      <c>
        <f>(M128*21)/100</f>
      </c>
      <c t="s">
        <v>27</v>
      </c>
    </row>
    <row r="129" spans="1:5" ht="12.75">
      <c r="A129" s="35" t="s">
        <v>55</v>
      </c>
      <c r="E129" s="39" t="s">
        <v>5</v>
      </c>
    </row>
    <row r="130" spans="1:5" ht="12.75">
      <c r="A130" s="35" t="s">
        <v>56</v>
      </c>
      <c r="E130" s="40" t="s">
        <v>5</v>
      </c>
    </row>
    <row r="131" spans="1:5" ht="12.75">
      <c r="A131" t="s">
        <v>57</v>
      </c>
      <c r="E131" s="39" t="s">
        <v>207</v>
      </c>
    </row>
    <row r="132" spans="1:16" ht="12.75">
      <c r="A132" t="s">
        <v>48</v>
      </c>
      <c s="34" t="s">
        <v>279</v>
      </c>
      <c s="34" t="s">
        <v>3216</v>
      </c>
      <c s="35" t="s">
        <v>5</v>
      </c>
      <c s="6" t="s">
        <v>3217</v>
      </c>
      <c s="36" t="s">
        <v>213</v>
      </c>
      <c s="37">
        <v>24</v>
      </c>
      <c s="36">
        <v>0</v>
      </c>
      <c s="36">
        <f>ROUND(G132*H132,6)</f>
      </c>
      <c r="L132" s="38">
        <v>0</v>
      </c>
      <c s="32">
        <f>ROUND(ROUND(L132,2)*ROUND(G132,3),2)</f>
      </c>
      <c s="36" t="s">
        <v>205</v>
      </c>
      <c>
        <f>(M132*21)/100</f>
      </c>
      <c t="s">
        <v>27</v>
      </c>
    </row>
    <row r="133" spans="1:5" ht="12.75">
      <c r="A133" s="35" t="s">
        <v>55</v>
      </c>
      <c r="E133" s="39" t="s">
        <v>5</v>
      </c>
    </row>
    <row r="134" spans="1:5" ht="12.75">
      <c r="A134" s="35" t="s">
        <v>56</v>
      </c>
      <c r="E134" s="40" t="s">
        <v>5</v>
      </c>
    </row>
    <row r="135" spans="1:5" ht="12.75">
      <c r="A135" t="s">
        <v>57</v>
      </c>
      <c r="E135" s="39" t="s">
        <v>207</v>
      </c>
    </row>
    <row r="136" spans="1:16" ht="12.75">
      <c r="A136" t="s">
        <v>48</v>
      </c>
      <c s="34" t="s">
        <v>282</v>
      </c>
      <c s="34" t="s">
        <v>3218</v>
      </c>
      <c s="35" t="s">
        <v>5</v>
      </c>
      <c s="6" t="s">
        <v>3219</v>
      </c>
      <c s="36" t="s">
        <v>213</v>
      </c>
      <c s="37">
        <v>577</v>
      </c>
      <c s="36">
        <v>0</v>
      </c>
      <c s="36">
        <f>ROUND(G136*H136,6)</f>
      </c>
      <c r="L136" s="38">
        <v>0</v>
      </c>
      <c s="32">
        <f>ROUND(ROUND(L136,2)*ROUND(G136,3),2)</f>
      </c>
      <c s="36" t="s">
        <v>205</v>
      </c>
      <c>
        <f>(M136*21)/100</f>
      </c>
      <c t="s">
        <v>27</v>
      </c>
    </row>
    <row r="137" spans="1:5" ht="12.75">
      <c r="A137" s="35" t="s">
        <v>55</v>
      </c>
      <c r="E137" s="39" t="s">
        <v>5</v>
      </c>
    </row>
    <row r="138" spans="1:5" ht="12.75">
      <c r="A138" s="35" t="s">
        <v>56</v>
      </c>
      <c r="E138" s="40" t="s">
        <v>5</v>
      </c>
    </row>
    <row r="139" spans="1:5" ht="12.75">
      <c r="A139" t="s">
        <v>57</v>
      </c>
      <c r="E139" s="39" t="s">
        <v>207</v>
      </c>
    </row>
    <row r="140" spans="1:16" ht="12.75">
      <c r="A140" t="s">
        <v>48</v>
      </c>
      <c s="34" t="s">
        <v>285</v>
      </c>
      <c s="34" t="s">
        <v>3220</v>
      </c>
      <c s="35" t="s">
        <v>5</v>
      </c>
      <c s="6" t="s">
        <v>3221</v>
      </c>
      <c s="36" t="s">
        <v>213</v>
      </c>
      <c s="37">
        <v>4</v>
      </c>
      <c s="36">
        <v>0</v>
      </c>
      <c s="36">
        <f>ROUND(G140*H140,6)</f>
      </c>
      <c r="L140" s="38">
        <v>0</v>
      </c>
      <c s="32">
        <f>ROUND(ROUND(L140,2)*ROUND(G140,3),2)</f>
      </c>
      <c s="36" t="s">
        <v>205</v>
      </c>
      <c>
        <f>(M140*21)/100</f>
      </c>
      <c t="s">
        <v>27</v>
      </c>
    </row>
    <row r="141" spans="1:5" ht="12.75">
      <c r="A141" s="35" t="s">
        <v>55</v>
      </c>
      <c r="E141" s="39" t="s">
        <v>5</v>
      </c>
    </row>
    <row r="142" spans="1:5" ht="12.75">
      <c r="A142" s="35" t="s">
        <v>56</v>
      </c>
      <c r="E142" s="40" t="s">
        <v>5</v>
      </c>
    </row>
    <row r="143" spans="1:5" ht="12.75">
      <c r="A143" t="s">
        <v>57</v>
      </c>
      <c r="E143" s="39" t="s">
        <v>207</v>
      </c>
    </row>
    <row r="144" spans="1:16" ht="12.75">
      <c r="A144" t="s">
        <v>48</v>
      </c>
      <c s="34" t="s">
        <v>288</v>
      </c>
      <c s="34" t="s">
        <v>3222</v>
      </c>
      <c s="35" t="s">
        <v>5</v>
      </c>
      <c s="6" t="s">
        <v>3223</v>
      </c>
      <c s="36" t="s">
        <v>213</v>
      </c>
      <c s="37">
        <v>14</v>
      </c>
      <c s="36">
        <v>0</v>
      </c>
      <c s="36">
        <f>ROUND(G144*H144,6)</f>
      </c>
      <c r="L144" s="38">
        <v>0</v>
      </c>
      <c s="32">
        <f>ROUND(ROUND(L144,2)*ROUND(G144,3),2)</f>
      </c>
      <c s="36" t="s">
        <v>205</v>
      </c>
      <c>
        <f>(M144*21)/100</f>
      </c>
      <c t="s">
        <v>27</v>
      </c>
    </row>
    <row r="145" spans="1:5" ht="12.75">
      <c r="A145" s="35" t="s">
        <v>55</v>
      </c>
      <c r="E145" s="39" t="s">
        <v>5</v>
      </c>
    </row>
    <row r="146" spans="1:5" ht="12.75">
      <c r="A146" s="35" t="s">
        <v>56</v>
      </c>
      <c r="E146" s="40" t="s">
        <v>5</v>
      </c>
    </row>
    <row r="147" spans="1:5" ht="12.75">
      <c r="A147" t="s">
        <v>57</v>
      </c>
      <c r="E147" s="39" t="s">
        <v>207</v>
      </c>
    </row>
    <row r="148" spans="1:16" ht="12.75">
      <c r="A148" t="s">
        <v>48</v>
      </c>
      <c s="34" t="s">
        <v>292</v>
      </c>
      <c s="34" t="s">
        <v>3224</v>
      </c>
      <c s="35" t="s">
        <v>5</v>
      </c>
      <c s="6" t="s">
        <v>3225</v>
      </c>
      <c s="36" t="s">
        <v>213</v>
      </c>
      <c s="37">
        <v>23</v>
      </c>
      <c s="36">
        <v>0</v>
      </c>
      <c s="36">
        <f>ROUND(G148*H148,6)</f>
      </c>
      <c r="L148" s="38">
        <v>0</v>
      </c>
      <c s="32">
        <f>ROUND(ROUND(L148,2)*ROUND(G148,3),2)</f>
      </c>
      <c s="36" t="s">
        <v>205</v>
      </c>
      <c>
        <f>(M148*21)/100</f>
      </c>
      <c t="s">
        <v>27</v>
      </c>
    </row>
    <row r="149" spans="1:5" ht="12.75">
      <c r="A149" s="35" t="s">
        <v>55</v>
      </c>
      <c r="E149" s="39" t="s">
        <v>5</v>
      </c>
    </row>
    <row r="150" spans="1:5" ht="12.75">
      <c r="A150" s="35" t="s">
        <v>56</v>
      </c>
      <c r="E150" s="40" t="s">
        <v>5</v>
      </c>
    </row>
    <row r="151" spans="1:5" ht="12.75">
      <c r="A151" t="s">
        <v>57</v>
      </c>
      <c r="E151" s="39" t="s">
        <v>207</v>
      </c>
    </row>
    <row r="152" spans="1:16" ht="12.75">
      <c r="A152" t="s">
        <v>48</v>
      </c>
      <c s="34" t="s">
        <v>295</v>
      </c>
      <c s="34" t="s">
        <v>3226</v>
      </c>
      <c s="35" t="s">
        <v>5</v>
      </c>
      <c s="6" t="s">
        <v>3227</v>
      </c>
      <c s="36" t="s">
        <v>213</v>
      </c>
      <c s="37">
        <v>17</v>
      </c>
      <c s="36">
        <v>0</v>
      </c>
      <c s="36">
        <f>ROUND(G152*H152,6)</f>
      </c>
      <c r="L152" s="38">
        <v>0</v>
      </c>
      <c s="32">
        <f>ROUND(ROUND(L152,2)*ROUND(G152,3),2)</f>
      </c>
      <c s="36" t="s">
        <v>205</v>
      </c>
      <c>
        <f>(M152*21)/100</f>
      </c>
      <c t="s">
        <v>27</v>
      </c>
    </row>
    <row r="153" spans="1:5" ht="12.75">
      <c r="A153" s="35" t="s">
        <v>55</v>
      </c>
      <c r="E153" s="39" t="s">
        <v>5</v>
      </c>
    </row>
    <row r="154" spans="1:5" ht="12.75">
      <c r="A154" s="35" t="s">
        <v>56</v>
      </c>
      <c r="E154" s="40" t="s">
        <v>5</v>
      </c>
    </row>
    <row r="155" spans="1:5" ht="12.75">
      <c r="A155" t="s">
        <v>57</v>
      </c>
      <c r="E155" s="39" t="s">
        <v>207</v>
      </c>
    </row>
    <row r="156" spans="1:16" ht="12.75">
      <c r="A156" t="s">
        <v>48</v>
      </c>
      <c s="34" t="s">
        <v>298</v>
      </c>
      <c s="34" t="s">
        <v>3228</v>
      </c>
      <c s="35" t="s">
        <v>5</v>
      </c>
      <c s="6" t="s">
        <v>3229</v>
      </c>
      <c s="36" t="s">
        <v>213</v>
      </c>
      <c s="37">
        <v>2</v>
      </c>
      <c s="36">
        <v>0</v>
      </c>
      <c s="36">
        <f>ROUND(G156*H156,6)</f>
      </c>
      <c r="L156" s="38">
        <v>0</v>
      </c>
      <c s="32">
        <f>ROUND(ROUND(L156,2)*ROUND(G156,3),2)</f>
      </c>
      <c s="36" t="s">
        <v>205</v>
      </c>
      <c>
        <f>(M156*21)/100</f>
      </c>
      <c t="s">
        <v>27</v>
      </c>
    </row>
    <row r="157" spans="1:5" ht="12.75">
      <c r="A157" s="35" t="s">
        <v>55</v>
      </c>
      <c r="E157" s="39" t="s">
        <v>5</v>
      </c>
    </row>
    <row r="158" spans="1:5" ht="12.75">
      <c r="A158" s="35" t="s">
        <v>56</v>
      </c>
      <c r="E158" s="40" t="s">
        <v>5</v>
      </c>
    </row>
    <row r="159" spans="1:5" ht="12.75">
      <c r="A159" t="s">
        <v>57</v>
      </c>
      <c r="E159" s="39" t="s">
        <v>207</v>
      </c>
    </row>
    <row r="160" spans="1:16" ht="12.75">
      <c r="A160" t="s">
        <v>48</v>
      </c>
      <c s="34" t="s">
        <v>301</v>
      </c>
      <c s="34" t="s">
        <v>3230</v>
      </c>
      <c s="35" t="s">
        <v>5</v>
      </c>
      <c s="6" t="s">
        <v>3231</v>
      </c>
      <c s="36" t="s">
        <v>213</v>
      </c>
      <c s="37">
        <v>1</v>
      </c>
      <c s="36">
        <v>0</v>
      </c>
      <c s="36">
        <f>ROUND(G160*H160,6)</f>
      </c>
      <c r="L160" s="38">
        <v>0</v>
      </c>
      <c s="32">
        <f>ROUND(ROUND(L160,2)*ROUND(G160,3),2)</f>
      </c>
      <c s="36" t="s">
        <v>205</v>
      </c>
      <c>
        <f>(M160*21)/100</f>
      </c>
      <c t="s">
        <v>27</v>
      </c>
    </row>
    <row r="161" spans="1:5" ht="12.75">
      <c r="A161" s="35" t="s">
        <v>55</v>
      </c>
      <c r="E161" s="39" t="s">
        <v>5</v>
      </c>
    </row>
    <row r="162" spans="1:5" ht="12.75">
      <c r="A162" s="35" t="s">
        <v>56</v>
      </c>
      <c r="E162" s="40" t="s">
        <v>5</v>
      </c>
    </row>
    <row r="163" spans="1:5" ht="12.75">
      <c r="A163" t="s">
        <v>57</v>
      </c>
      <c r="E163" s="39" t="s">
        <v>207</v>
      </c>
    </row>
    <row r="164" spans="1:16" ht="12.75">
      <c r="A164" t="s">
        <v>48</v>
      </c>
      <c s="34" t="s">
        <v>304</v>
      </c>
      <c s="34" t="s">
        <v>3232</v>
      </c>
      <c s="35" t="s">
        <v>5</v>
      </c>
      <c s="6" t="s">
        <v>3233</v>
      </c>
      <c s="36" t="s">
        <v>213</v>
      </c>
      <c s="37">
        <v>7</v>
      </c>
      <c s="36">
        <v>0</v>
      </c>
      <c s="36">
        <f>ROUND(G164*H164,6)</f>
      </c>
      <c r="L164" s="38">
        <v>0</v>
      </c>
      <c s="32">
        <f>ROUND(ROUND(L164,2)*ROUND(G164,3),2)</f>
      </c>
      <c s="36" t="s">
        <v>205</v>
      </c>
      <c>
        <f>(M164*21)/100</f>
      </c>
      <c t="s">
        <v>27</v>
      </c>
    </row>
    <row r="165" spans="1:5" ht="12.75">
      <c r="A165" s="35" t="s">
        <v>55</v>
      </c>
      <c r="E165" s="39" t="s">
        <v>5</v>
      </c>
    </row>
    <row r="166" spans="1:5" ht="12.75">
      <c r="A166" s="35" t="s">
        <v>56</v>
      </c>
      <c r="E166" s="40" t="s">
        <v>5</v>
      </c>
    </row>
    <row r="167" spans="1:5" ht="12.75">
      <c r="A167" t="s">
        <v>57</v>
      </c>
      <c r="E167" s="39" t="s">
        <v>207</v>
      </c>
    </row>
    <row r="168" spans="1:16" ht="12.75">
      <c r="A168" t="s">
        <v>48</v>
      </c>
      <c s="34" t="s">
        <v>307</v>
      </c>
      <c s="34" t="s">
        <v>3234</v>
      </c>
      <c s="35" t="s">
        <v>5</v>
      </c>
      <c s="6" t="s">
        <v>3235</v>
      </c>
      <c s="36" t="s">
        <v>218</v>
      </c>
      <c s="37">
        <v>446</v>
      </c>
      <c s="36">
        <v>0</v>
      </c>
      <c s="36">
        <f>ROUND(G168*H168,6)</f>
      </c>
      <c r="L168" s="38">
        <v>0</v>
      </c>
      <c s="32">
        <f>ROUND(ROUND(L168,2)*ROUND(G168,3),2)</f>
      </c>
      <c s="36" t="s">
        <v>205</v>
      </c>
      <c>
        <f>(M168*21)/100</f>
      </c>
      <c t="s">
        <v>27</v>
      </c>
    </row>
    <row r="169" spans="1:5" ht="12.75">
      <c r="A169" s="35" t="s">
        <v>55</v>
      </c>
      <c r="E169" s="39" t="s">
        <v>5</v>
      </c>
    </row>
    <row r="170" spans="1:5" ht="12.75">
      <c r="A170" s="35" t="s">
        <v>56</v>
      </c>
      <c r="E170" s="40" t="s">
        <v>5</v>
      </c>
    </row>
    <row r="171" spans="1:5" ht="12.75">
      <c r="A171" t="s">
        <v>57</v>
      </c>
      <c r="E171" s="39" t="s">
        <v>207</v>
      </c>
    </row>
    <row r="172" spans="1:16" ht="12.75">
      <c r="A172" t="s">
        <v>48</v>
      </c>
      <c s="34" t="s">
        <v>310</v>
      </c>
      <c s="34" t="s">
        <v>3236</v>
      </c>
      <c s="35" t="s">
        <v>5</v>
      </c>
      <c s="6" t="s">
        <v>3237</v>
      </c>
      <c s="36" t="s">
        <v>213</v>
      </c>
      <c s="37">
        <v>15</v>
      </c>
      <c s="36">
        <v>0</v>
      </c>
      <c s="36">
        <f>ROUND(G172*H172,6)</f>
      </c>
      <c r="L172" s="38">
        <v>0</v>
      </c>
      <c s="32">
        <f>ROUND(ROUND(L172,2)*ROUND(G172,3),2)</f>
      </c>
      <c s="36" t="s">
        <v>205</v>
      </c>
      <c>
        <f>(M172*21)/100</f>
      </c>
      <c t="s">
        <v>27</v>
      </c>
    </row>
    <row r="173" spans="1:5" ht="12.75">
      <c r="A173" s="35" t="s">
        <v>55</v>
      </c>
      <c r="E173" s="39" t="s">
        <v>5</v>
      </c>
    </row>
    <row r="174" spans="1:5" ht="12.75">
      <c r="A174" s="35" t="s">
        <v>56</v>
      </c>
      <c r="E174" s="40" t="s">
        <v>5</v>
      </c>
    </row>
    <row r="175" spans="1:5" ht="12.75">
      <c r="A175" t="s">
        <v>57</v>
      </c>
      <c r="E175" s="39" t="s">
        <v>207</v>
      </c>
    </row>
    <row r="176" spans="1:16" ht="12.75">
      <c r="A176" t="s">
        <v>48</v>
      </c>
      <c s="34" t="s">
        <v>313</v>
      </c>
      <c s="34" t="s">
        <v>3238</v>
      </c>
      <c s="35" t="s">
        <v>5</v>
      </c>
      <c s="6" t="s">
        <v>3239</v>
      </c>
      <c s="36" t="s">
        <v>213</v>
      </c>
      <c s="37">
        <v>15</v>
      </c>
      <c s="36">
        <v>0</v>
      </c>
      <c s="36">
        <f>ROUND(G176*H176,6)</f>
      </c>
      <c r="L176" s="38">
        <v>0</v>
      </c>
      <c s="32">
        <f>ROUND(ROUND(L176,2)*ROUND(G176,3),2)</f>
      </c>
      <c s="36" t="s">
        <v>205</v>
      </c>
      <c>
        <f>(M176*21)/100</f>
      </c>
      <c t="s">
        <v>27</v>
      </c>
    </row>
    <row r="177" spans="1:5" ht="12.75">
      <c r="A177" s="35" t="s">
        <v>55</v>
      </c>
      <c r="E177" s="39" t="s">
        <v>5</v>
      </c>
    </row>
    <row r="178" spans="1:5" ht="12.75">
      <c r="A178" s="35" t="s">
        <v>56</v>
      </c>
      <c r="E178" s="40" t="s">
        <v>5</v>
      </c>
    </row>
    <row r="179" spans="1:5" ht="12.75">
      <c r="A179" t="s">
        <v>57</v>
      </c>
      <c r="E179" s="39" t="s">
        <v>207</v>
      </c>
    </row>
    <row r="180" spans="1:16" ht="12.75">
      <c r="A180" t="s">
        <v>48</v>
      </c>
      <c s="34" t="s">
        <v>316</v>
      </c>
      <c s="34" t="s">
        <v>3240</v>
      </c>
      <c s="35" t="s">
        <v>5</v>
      </c>
      <c s="6" t="s">
        <v>3241</v>
      </c>
      <c s="36" t="s">
        <v>213</v>
      </c>
      <c s="37">
        <v>4</v>
      </c>
      <c s="36">
        <v>0</v>
      </c>
      <c s="36">
        <f>ROUND(G180*H180,6)</f>
      </c>
      <c r="L180" s="38">
        <v>0</v>
      </c>
      <c s="32">
        <f>ROUND(ROUND(L180,2)*ROUND(G180,3),2)</f>
      </c>
      <c s="36" t="s">
        <v>205</v>
      </c>
      <c>
        <f>(M180*21)/100</f>
      </c>
      <c t="s">
        <v>27</v>
      </c>
    </row>
    <row r="181" spans="1:5" ht="12.75">
      <c r="A181" s="35" t="s">
        <v>55</v>
      </c>
      <c r="E181" s="39" t="s">
        <v>5</v>
      </c>
    </row>
    <row r="182" spans="1:5" ht="12.75">
      <c r="A182" s="35" t="s">
        <v>56</v>
      </c>
      <c r="E182" s="40" t="s">
        <v>5</v>
      </c>
    </row>
    <row r="183" spans="1:5" ht="12.75">
      <c r="A183" t="s">
        <v>57</v>
      </c>
      <c r="E183" s="39" t="s">
        <v>207</v>
      </c>
    </row>
    <row r="184" spans="1:16" ht="12.75">
      <c r="A184" t="s">
        <v>48</v>
      </c>
      <c s="34" t="s">
        <v>319</v>
      </c>
      <c s="34" t="s">
        <v>3242</v>
      </c>
      <c s="35" t="s">
        <v>5</v>
      </c>
      <c s="6" t="s">
        <v>3243</v>
      </c>
      <c s="36" t="s">
        <v>213</v>
      </c>
      <c s="37">
        <v>32</v>
      </c>
      <c s="36">
        <v>0</v>
      </c>
      <c s="36">
        <f>ROUND(G184*H184,6)</f>
      </c>
      <c r="L184" s="38">
        <v>0</v>
      </c>
      <c s="32">
        <f>ROUND(ROUND(L184,2)*ROUND(G184,3),2)</f>
      </c>
      <c s="36" t="s">
        <v>205</v>
      </c>
      <c>
        <f>(M184*21)/100</f>
      </c>
      <c t="s">
        <v>27</v>
      </c>
    </row>
    <row r="185" spans="1:5" ht="12.75">
      <c r="A185" s="35" t="s">
        <v>55</v>
      </c>
      <c r="E185" s="39" t="s">
        <v>5</v>
      </c>
    </row>
    <row r="186" spans="1:5" ht="12.75">
      <c r="A186" s="35" t="s">
        <v>56</v>
      </c>
      <c r="E186" s="40" t="s">
        <v>5</v>
      </c>
    </row>
    <row r="187" spans="1:5" ht="12.75">
      <c r="A187" t="s">
        <v>57</v>
      </c>
      <c r="E187" s="39" t="s">
        <v>207</v>
      </c>
    </row>
    <row r="188" spans="1:16" ht="12.75">
      <c r="A188" t="s">
        <v>48</v>
      </c>
      <c s="34" t="s">
        <v>323</v>
      </c>
      <c s="34" t="s">
        <v>3244</v>
      </c>
      <c s="35" t="s">
        <v>5</v>
      </c>
      <c s="6" t="s">
        <v>3245</v>
      </c>
      <c s="36" t="s">
        <v>218</v>
      </c>
      <c s="37">
        <v>332</v>
      </c>
      <c s="36">
        <v>0</v>
      </c>
      <c s="36">
        <f>ROUND(G188*H188,6)</f>
      </c>
      <c r="L188" s="38">
        <v>0</v>
      </c>
      <c s="32">
        <f>ROUND(ROUND(L188,2)*ROUND(G188,3),2)</f>
      </c>
      <c s="36" t="s">
        <v>205</v>
      </c>
      <c>
        <f>(M188*21)/100</f>
      </c>
      <c t="s">
        <v>27</v>
      </c>
    </row>
    <row r="189" spans="1:5" ht="12.75">
      <c r="A189" s="35" t="s">
        <v>55</v>
      </c>
      <c r="E189" s="39" t="s">
        <v>5</v>
      </c>
    </row>
    <row r="190" spans="1:5" ht="12.75">
      <c r="A190" s="35" t="s">
        <v>56</v>
      </c>
      <c r="E190" s="40" t="s">
        <v>5</v>
      </c>
    </row>
    <row r="191" spans="1:5" ht="12.75">
      <c r="A191" t="s">
        <v>57</v>
      </c>
      <c r="E191" s="39" t="s">
        <v>207</v>
      </c>
    </row>
    <row r="192" spans="1:16" ht="12.75">
      <c r="A192" t="s">
        <v>48</v>
      </c>
      <c s="34" t="s">
        <v>326</v>
      </c>
      <c s="34" t="s">
        <v>3246</v>
      </c>
      <c s="35" t="s">
        <v>5</v>
      </c>
      <c s="6" t="s">
        <v>3247</v>
      </c>
      <c s="36" t="s">
        <v>213</v>
      </c>
      <c s="37">
        <v>1</v>
      </c>
      <c s="36">
        <v>0</v>
      </c>
      <c s="36">
        <f>ROUND(G192*H192,6)</f>
      </c>
      <c r="L192" s="38">
        <v>0</v>
      </c>
      <c s="32">
        <f>ROUND(ROUND(L192,2)*ROUND(G192,3),2)</f>
      </c>
      <c s="36" t="s">
        <v>205</v>
      </c>
      <c>
        <f>(M192*21)/100</f>
      </c>
      <c t="s">
        <v>27</v>
      </c>
    </row>
    <row r="193" spans="1:5" ht="12.75">
      <c r="A193" s="35" t="s">
        <v>55</v>
      </c>
      <c r="E193" s="39" t="s">
        <v>5</v>
      </c>
    </row>
    <row r="194" spans="1:5" ht="12.75">
      <c r="A194" s="35" t="s">
        <v>56</v>
      </c>
      <c r="E194" s="40" t="s">
        <v>5</v>
      </c>
    </row>
    <row r="195" spans="1:5" ht="12.75">
      <c r="A195" t="s">
        <v>57</v>
      </c>
      <c r="E195" s="39" t="s">
        <v>207</v>
      </c>
    </row>
    <row r="196" spans="1:16" ht="12.75">
      <c r="A196" t="s">
        <v>48</v>
      </c>
      <c s="34" t="s">
        <v>330</v>
      </c>
      <c s="34" t="s">
        <v>3248</v>
      </c>
      <c s="35" t="s">
        <v>5</v>
      </c>
      <c s="6" t="s">
        <v>3249</v>
      </c>
      <c s="36" t="s">
        <v>213</v>
      </c>
      <c s="37">
        <v>1</v>
      </c>
      <c s="36">
        <v>0</v>
      </c>
      <c s="36">
        <f>ROUND(G196*H196,6)</f>
      </c>
      <c r="L196" s="38">
        <v>0</v>
      </c>
      <c s="32">
        <f>ROUND(ROUND(L196,2)*ROUND(G196,3),2)</f>
      </c>
      <c s="36" t="s">
        <v>205</v>
      </c>
      <c>
        <f>(M196*21)/100</f>
      </c>
      <c t="s">
        <v>27</v>
      </c>
    </row>
    <row r="197" spans="1:5" ht="12.75">
      <c r="A197" s="35" t="s">
        <v>55</v>
      </c>
      <c r="E197" s="39" t="s">
        <v>5</v>
      </c>
    </row>
    <row r="198" spans="1:5" ht="12.75">
      <c r="A198" s="35" t="s">
        <v>56</v>
      </c>
      <c r="E198" s="40" t="s">
        <v>5</v>
      </c>
    </row>
    <row r="199" spans="1:5" ht="12.75">
      <c r="A199" t="s">
        <v>57</v>
      </c>
      <c r="E199" s="39" t="s">
        <v>207</v>
      </c>
    </row>
    <row r="200" spans="1:16" ht="12.75">
      <c r="A200" t="s">
        <v>48</v>
      </c>
      <c s="34" t="s">
        <v>333</v>
      </c>
      <c s="34" t="s">
        <v>3250</v>
      </c>
      <c s="35" t="s">
        <v>5</v>
      </c>
      <c s="6" t="s">
        <v>3251</v>
      </c>
      <c s="36" t="s">
        <v>213</v>
      </c>
      <c s="37">
        <v>4</v>
      </c>
      <c s="36">
        <v>0</v>
      </c>
      <c s="36">
        <f>ROUND(G200*H200,6)</f>
      </c>
      <c r="L200" s="38">
        <v>0</v>
      </c>
      <c s="32">
        <f>ROUND(ROUND(L200,2)*ROUND(G200,3),2)</f>
      </c>
      <c s="36" t="s">
        <v>205</v>
      </c>
      <c>
        <f>(M200*21)/100</f>
      </c>
      <c t="s">
        <v>27</v>
      </c>
    </row>
    <row r="201" spans="1:5" ht="12.75">
      <c r="A201" s="35" t="s">
        <v>55</v>
      </c>
      <c r="E201" s="39" t="s">
        <v>5</v>
      </c>
    </row>
    <row r="202" spans="1:5" ht="12.75">
      <c r="A202" s="35" t="s">
        <v>56</v>
      </c>
      <c r="E202" s="40" t="s">
        <v>5</v>
      </c>
    </row>
    <row r="203" spans="1:5" ht="12.75">
      <c r="A203" t="s">
        <v>57</v>
      </c>
      <c r="E203" s="39" t="s">
        <v>207</v>
      </c>
    </row>
    <row r="204" spans="1:16" ht="12.75">
      <c r="A204" t="s">
        <v>48</v>
      </c>
      <c s="34" t="s">
        <v>336</v>
      </c>
      <c s="34" t="s">
        <v>3252</v>
      </c>
      <c s="35" t="s">
        <v>5</v>
      </c>
      <c s="6" t="s">
        <v>3253</v>
      </c>
      <c s="36" t="s">
        <v>218</v>
      </c>
      <c s="37">
        <v>5400</v>
      </c>
      <c s="36">
        <v>0</v>
      </c>
      <c s="36">
        <f>ROUND(G204*H204,6)</f>
      </c>
      <c r="L204" s="38">
        <v>0</v>
      </c>
      <c s="32">
        <f>ROUND(ROUND(L204,2)*ROUND(G204,3),2)</f>
      </c>
      <c s="36" t="s">
        <v>205</v>
      </c>
      <c>
        <f>(M204*21)/100</f>
      </c>
      <c t="s">
        <v>27</v>
      </c>
    </row>
    <row r="205" spans="1:5" ht="12.75">
      <c r="A205" s="35" t="s">
        <v>55</v>
      </c>
      <c r="E205" s="39" t="s">
        <v>5</v>
      </c>
    </row>
    <row r="206" spans="1:5" ht="12.75">
      <c r="A206" s="35" t="s">
        <v>56</v>
      </c>
      <c r="E206" s="40" t="s">
        <v>5</v>
      </c>
    </row>
    <row r="207" spans="1:5" ht="12.75">
      <c r="A207" t="s">
        <v>57</v>
      </c>
      <c r="E207" s="39" t="s">
        <v>207</v>
      </c>
    </row>
    <row r="208" spans="1:16" ht="12.75">
      <c r="A208" t="s">
        <v>48</v>
      </c>
      <c s="34" t="s">
        <v>339</v>
      </c>
      <c s="34" t="s">
        <v>3254</v>
      </c>
      <c s="35" t="s">
        <v>5</v>
      </c>
      <c s="6" t="s">
        <v>3255</v>
      </c>
      <c s="36" t="s">
        <v>218</v>
      </c>
      <c s="37">
        <v>352</v>
      </c>
      <c s="36">
        <v>0</v>
      </c>
      <c s="36">
        <f>ROUND(G208*H208,6)</f>
      </c>
      <c r="L208" s="38">
        <v>0</v>
      </c>
      <c s="32">
        <f>ROUND(ROUND(L208,2)*ROUND(G208,3),2)</f>
      </c>
      <c s="36" t="s">
        <v>205</v>
      </c>
      <c>
        <f>(M208*21)/100</f>
      </c>
      <c t="s">
        <v>27</v>
      </c>
    </row>
    <row r="209" spans="1:5" ht="12.75">
      <c r="A209" s="35" t="s">
        <v>55</v>
      </c>
      <c r="E209" s="39" t="s">
        <v>5</v>
      </c>
    </row>
    <row r="210" spans="1:5" ht="12.75">
      <c r="A210" s="35" t="s">
        <v>56</v>
      </c>
      <c r="E210" s="40" t="s">
        <v>5</v>
      </c>
    </row>
    <row r="211" spans="1:5" ht="12.75">
      <c r="A211" t="s">
        <v>57</v>
      </c>
      <c r="E211" s="39" t="s">
        <v>207</v>
      </c>
    </row>
    <row r="212" spans="1:16" ht="12.75">
      <c r="A212" t="s">
        <v>48</v>
      </c>
      <c s="34" t="s">
        <v>342</v>
      </c>
      <c s="34" t="s">
        <v>3256</v>
      </c>
      <c s="35" t="s">
        <v>5</v>
      </c>
      <c s="6" t="s">
        <v>3257</v>
      </c>
      <c s="36" t="s">
        <v>218</v>
      </c>
      <c s="37">
        <v>756</v>
      </c>
      <c s="36">
        <v>0</v>
      </c>
      <c s="36">
        <f>ROUND(G212*H212,6)</f>
      </c>
      <c r="L212" s="38">
        <v>0</v>
      </c>
      <c s="32">
        <f>ROUND(ROUND(L212,2)*ROUND(G212,3),2)</f>
      </c>
      <c s="36" t="s">
        <v>205</v>
      </c>
      <c>
        <f>(M212*21)/100</f>
      </c>
      <c t="s">
        <v>27</v>
      </c>
    </row>
    <row r="213" spans="1:5" ht="12.75">
      <c r="A213" s="35" t="s">
        <v>55</v>
      </c>
      <c r="E213" s="39" t="s">
        <v>5</v>
      </c>
    </row>
    <row r="214" spans="1:5" ht="12.75">
      <c r="A214" s="35" t="s">
        <v>56</v>
      </c>
      <c r="E214" s="40" t="s">
        <v>5</v>
      </c>
    </row>
    <row r="215" spans="1:5" ht="12.75">
      <c r="A215" t="s">
        <v>57</v>
      </c>
      <c r="E215" s="39" t="s">
        <v>207</v>
      </c>
    </row>
    <row r="216" spans="1:16" ht="12.75">
      <c r="A216" t="s">
        <v>48</v>
      </c>
      <c s="34" t="s">
        <v>346</v>
      </c>
      <c s="34" t="s">
        <v>3258</v>
      </c>
      <c s="35" t="s">
        <v>5</v>
      </c>
      <c s="6" t="s">
        <v>3259</v>
      </c>
      <c s="36" t="s">
        <v>218</v>
      </c>
      <c s="37">
        <v>707</v>
      </c>
      <c s="36">
        <v>0</v>
      </c>
      <c s="36">
        <f>ROUND(G216*H216,6)</f>
      </c>
      <c r="L216" s="38">
        <v>0</v>
      </c>
      <c s="32">
        <f>ROUND(ROUND(L216,2)*ROUND(G216,3),2)</f>
      </c>
      <c s="36" t="s">
        <v>205</v>
      </c>
      <c>
        <f>(M216*21)/100</f>
      </c>
      <c t="s">
        <v>27</v>
      </c>
    </row>
    <row r="217" spans="1:5" ht="12.75">
      <c r="A217" s="35" t="s">
        <v>55</v>
      </c>
      <c r="E217" s="39" t="s">
        <v>5</v>
      </c>
    </row>
    <row r="218" spans="1:5" ht="12.75">
      <c r="A218" s="35" t="s">
        <v>56</v>
      </c>
      <c r="E218" s="40" t="s">
        <v>5</v>
      </c>
    </row>
    <row r="219" spans="1:5" ht="12.75">
      <c r="A219" t="s">
        <v>57</v>
      </c>
      <c r="E219" s="39" t="s">
        <v>207</v>
      </c>
    </row>
    <row r="220" spans="1:16" ht="12.75">
      <c r="A220" t="s">
        <v>48</v>
      </c>
      <c s="34" t="s">
        <v>350</v>
      </c>
      <c s="34" t="s">
        <v>3260</v>
      </c>
      <c s="35" t="s">
        <v>5</v>
      </c>
      <c s="6" t="s">
        <v>3261</v>
      </c>
      <c s="36" t="s">
        <v>218</v>
      </c>
      <c s="37">
        <v>5400</v>
      </c>
      <c s="36">
        <v>0</v>
      </c>
      <c s="36">
        <f>ROUND(G220*H220,6)</f>
      </c>
      <c r="L220" s="38">
        <v>0</v>
      </c>
      <c s="32">
        <f>ROUND(ROUND(L220,2)*ROUND(G220,3),2)</f>
      </c>
      <c s="36" t="s">
        <v>205</v>
      </c>
      <c>
        <f>(M220*21)/100</f>
      </c>
      <c t="s">
        <v>27</v>
      </c>
    </row>
    <row r="221" spans="1:5" ht="12.75">
      <c r="A221" s="35" t="s">
        <v>55</v>
      </c>
      <c r="E221" s="39" t="s">
        <v>5</v>
      </c>
    </row>
    <row r="222" spans="1:5" ht="12.75">
      <c r="A222" s="35" t="s">
        <v>56</v>
      </c>
      <c r="E222" s="40" t="s">
        <v>5</v>
      </c>
    </row>
    <row r="223" spans="1:5" ht="12.75">
      <c r="A223" t="s">
        <v>57</v>
      </c>
      <c r="E223" s="39" t="s">
        <v>207</v>
      </c>
    </row>
    <row r="224" spans="1:16" ht="12.75">
      <c r="A224" t="s">
        <v>48</v>
      </c>
      <c s="34" t="s">
        <v>353</v>
      </c>
      <c s="34" t="s">
        <v>3262</v>
      </c>
      <c s="35" t="s">
        <v>5</v>
      </c>
      <c s="6" t="s">
        <v>3263</v>
      </c>
      <c s="36" t="s">
        <v>213</v>
      </c>
      <c s="37">
        <v>22</v>
      </c>
      <c s="36">
        <v>0</v>
      </c>
      <c s="36">
        <f>ROUND(G224*H224,6)</f>
      </c>
      <c r="L224" s="38">
        <v>0</v>
      </c>
      <c s="32">
        <f>ROUND(ROUND(L224,2)*ROUND(G224,3),2)</f>
      </c>
      <c s="36" t="s">
        <v>205</v>
      </c>
      <c>
        <f>(M224*21)/100</f>
      </c>
      <c t="s">
        <v>27</v>
      </c>
    </row>
    <row r="225" spans="1:5" ht="12.75">
      <c r="A225" s="35" t="s">
        <v>55</v>
      </c>
      <c r="E225" s="39" t="s">
        <v>5</v>
      </c>
    </row>
    <row r="226" spans="1:5" ht="12.75">
      <c r="A226" s="35" t="s">
        <v>56</v>
      </c>
      <c r="E226" s="40" t="s">
        <v>5</v>
      </c>
    </row>
    <row r="227" spans="1:5" ht="12.75">
      <c r="A227" t="s">
        <v>57</v>
      </c>
      <c r="E227" s="39" t="s">
        <v>207</v>
      </c>
    </row>
    <row r="228" spans="1:16" ht="12.75">
      <c r="A228" t="s">
        <v>48</v>
      </c>
      <c s="34" t="s">
        <v>354</v>
      </c>
      <c s="34" t="s">
        <v>3264</v>
      </c>
      <c s="35" t="s">
        <v>5</v>
      </c>
      <c s="6" t="s">
        <v>3265</v>
      </c>
      <c s="36" t="s">
        <v>213</v>
      </c>
      <c s="37">
        <v>1</v>
      </c>
      <c s="36">
        <v>0</v>
      </c>
      <c s="36">
        <f>ROUND(G228*H228,6)</f>
      </c>
      <c r="L228" s="38">
        <v>0</v>
      </c>
      <c s="32">
        <f>ROUND(ROUND(L228,2)*ROUND(G228,3),2)</f>
      </c>
      <c s="36" t="s">
        <v>205</v>
      </c>
      <c>
        <f>(M228*21)/100</f>
      </c>
      <c t="s">
        <v>27</v>
      </c>
    </row>
    <row r="229" spans="1:5" ht="12.75">
      <c r="A229" s="35" t="s">
        <v>55</v>
      </c>
      <c r="E229" s="39" t="s">
        <v>5</v>
      </c>
    </row>
    <row r="230" spans="1:5" ht="12.75">
      <c r="A230" s="35" t="s">
        <v>56</v>
      </c>
      <c r="E230" s="40" t="s">
        <v>5</v>
      </c>
    </row>
    <row r="231" spans="1:5" ht="12.75">
      <c r="A231" t="s">
        <v>57</v>
      </c>
      <c r="E231" s="39" t="s">
        <v>207</v>
      </c>
    </row>
    <row r="232" spans="1:16" ht="12.75">
      <c r="A232" t="s">
        <v>48</v>
      </c>
      <c s="34" t="s">
        <v>355</v>
      </c>
      <c s="34" t="s">
        <v>3266</v>
      </c>
      <c s="35" t="s">
        <v>5</v>
      </c>
      <c s="6" t="s">
        <v>3267</v>
      </c>
      <c s="36" t="s">
        <v>213</v>
      </c>
      <c s="37">
        <v>30</v>
      </c>
      <c s="36">
        <v>0</v>
      </c>
      <c s="36">
        <f>ROUND(G232*H232,6)</f>
      </c>
      <c r="L232" s="38">
        <v>0</v>
      </c>
      <c s="32">
        <f>ROUND(ROUND(L232,2)*ROUND(G232,3),2)</f>
      </c>
      <c s="36" t="s">
        <v>205</v>
      </c>
      <c>
        <f>(M232*21)/100</f>
      </c>
      <c t="s">
        <v>27</v>
      </c>
    </row>
    <row r="233" spans="1:5" ht="12.75">
      <c r="A233" s="35" t="s">
        <v>55</v>
      </c>
      <c r="E233" s="39" t="s">
        <v>5</v>
      </c>
    </row>
    <row r="234" spans="1:5" ht="12.75">
      <c r="A234" s="35" t="s">
        <v>56</v>
      </c>
      <c r="E234" s="40" t="s">
        <v>5</v>
      </c>
    </row>
    <row r="235" spans="1:5" ht="12.75">
      <c r="A235" t="s">
        <v>57</v>
      </c>
      <c r="E235" s="39" t="s">
        <v>207</v>
      </c>
    </row>
    <row r="236" spans="1:16" ht="12.75">
      <c r="A236" t="s">
        <v>48</v>
      </c>
      <c s="34" t="s">
        <v>356</v>
      </c>
      <c s="34" t="s">
        <v>3268</v>
      </c>
      <c s="35" t="s">
        <v>5</v>
      </c>
      <c s="6" t="s">
        <v>3269</v>
      </c>
      <c s="36" t="s">
        <v>213</v>
      </c>
      <c s="37">
        <v>12</v>
      </c>
      <c s="36">
        <v>0</v>
      </c>
      <c s="36">
        <f>ROUND(G236*H236,6)</f>
      </c>
      <c r="L236" s="38">
        <v>0</v>
      </c>
      <c s="32">
        <f>ROUND(ROUND(L236,2)*ROUND(G236,3),2)</f>
      </c>
      <c s="36" t="s">
        <v>205</v>
      </c>
      <c>
        <f>(M236*21)/100</f>
      </c>
      <c t="s">
        <v>27</v>
      </c>
    </row>
    <row r="237" spans="1:5" ht="12.75">
      <c r="A237" s="35" t="s">
        <v>55</v>
      </c>
      <c r="E237" s="39" t="s">
        <v>5</v>
      </c>
    </row>
    <row r="238" spans="1:5" ht="12.75">
      <c r="A238" s="35" t="s">
        <v>56</v>
      </c>
      <c r="E238" s="40" t="s">
        <v>5</v>
      </c>
    </row>
    <row r="239" spans="1:5" ht="12.75">
      <c r="A239" t="s">
        <v>57</v>
      </c>
      <c r="E239" s="39" t="s">
        <v>207</v>
      </c>
    </row>
    <row r="240" spans="1:16" ht="12.75">
      <c r="A240" t="s">
        <v>48</v>
      </c>
      <c s="34" t="s">
        <v>445</v>
      </c>
      <c s="34" t="s">
        <v>3270</v>
      </c>
      <c s="35" t="s">
        <v>5</v>
      </c>
      <c s="6" t="s">
        <v>3271</v>
      </c>
      <c s="36" t="s">
        <v>213</v>
      </c>
      <c s="37">
        <v>3</v>
      </c>
      <c s="36">
        <v>0</v>
      </c>
      <c s="36">
        <f>ROUND(G240*H240,6)</f>
      </c>
      <c r="L240" s="38">
        <v>0</v>
      </c>
      <c s="32">
        <f>ROUND(ROUND(L240,2)*ROUND(G240,3),2)</f>
      </c>
      <c s="36" t="s">
        <v>205</v>
      </c>
      <c>
        <f>(M240*21)/100</f>
      </c>
      <c t="s">
        <v>27</v>
      </c>
    </row>
    <row r="241" spans="1:5" ht="12.75">
      <c r="A241" s="35" t="s">
        <v>55</v>
      </c>
      <c r="E241" s="39" t="s">
        <v>5</v>
      </c>
    </row>
    <row r="242" spans="1:5" ht="12.75">
      <c r="A242" s="35" t="s">
        <v>56</v>
      </c>
      <c r="E242" s="40" t="s">
        <v>5</v>
      </c>
    </row>
    <row r="243" spans="1:5" ht="12.75">
      <c r="A243" t="s">
        <v>57</v>
      </c>
      <c r="E243" s="39" t="s">
        <v>207</v>
      </c>
    </row>
    <row r="244" spans="1:16" ht="12.75">
      <c r="A244" t="s">
        <v>48</v>
      </c>
      <c s="34" t="s">
        <v>448</v>
      </c>
      <c s="34" t="s">
        <v>3272</v>
      </c>
      <c s="35" t="s">
        <v>5</v>
      </c>
      <c s="6" t="s">
        <v>3273</v>
      </c>
      <c s="36" t="s">
        <v>213</v>
      </c>
      <c s="37">
        <v>16</v>
      </c>
      <c s="36">
        <v>0</v>
      </c>
      <c s="36">
        <f>ROUND(G244*H244,6)</f>
      </c>
      <c r="L244" s="38">
        <v>0</v>
      </c>
      <c s="32">
        <f>ROUND(ROUND(L244,2)*ROUND(G244,3),2)</f>
      </c>
      <c s="36" t="s">
        <v>205</v>
      </c>
      <c>
        <f>(M244*21)/100</f>
      </c>
      <c t="s">
        <v>27</v>
      </c>
    </row>
    <row r="245" spans="1:5" ht="12.75">
      <c r="A245" s="35" t="s">
        <v>55</v>
      </c>
      <c r="E245" s="39" t="s">
        <v>5</v>
      </c>
    </row>
    <row r="246" spans="1:5" ht="12.75">
      <c r="A246" s="35" t="s">
        <v>56</v>
      </c>
      <c r="E246" s="40" t="s">
        <v>5</v>
      </c>
    </row>
    <row r="247" spans="1:5" ht="12.75">
      <c r="A247" t="s">
        <v>57</v>
      </c>
      <c r="E247" s="39" t="s">
        <v>207</v>
      </c>
    </row>
    <row r="248" spans="1:16" ht="25.5">
      <c r="A248" t="s">
        <v>48</v>
      </c>
      <c s="34" t="s">
        <v>451</v>
      </c>
      <c s="34" t="s">
        <v>3274</v>
      </c>
      <c s="35" t="s">
        <v>5</v>
      </c>
      <c s="6" t="s">
        <v>3275</v>
      </c>
      <c s="36" t="s">
        <v>213</v>
      </c>
      <c s="37">
        <v>48</v>
      </c>
      <c s="36">
        <v>0</v>
      </c>
      <c s="36">
        <f>ROUND(G248*H248,6)</f>
      </c>
      <c r="L248" s="38">
        <v>0</v>
      </c>
      <c s="32">
        <f>ROUND(ROUND(L248,2)*ROUND(G248,3),2)</f>
      </c>
      <c s="36" t="s">
        <v>205</v>
      </c>
      <c>
        <f>(M248*21)/100</f>
      </c>
      <c t="s">
        <v>27</v>
      </c>
    </row>
    <row r="249" spans="1:5" ht="12.75">
      <c r="A249" s="35" t="s">
        <v>55</v>
      </c>
      <c r="E249" s="39" t="s">
        <v>5</v>
      </c>
    </row>
    <row r="250" spans="1:5" ht="12.75">
      <c r="A250" s="35" t="s">
        <v>56</v>
      </c>
      <c r="E250" s="40" t="s">
        <v>5</v>
      </c>
    </row>
    <row r="251" spans="1:5" ht="12.75">
      <c r="A251" t="s">
        <v>57</v>
      </c>
      <c r="E251" s="39" t="s">
        <v>207</v>
      </c>
    </row>
    <row r="252" spans="1:16" ht="12.75">
      <c r="A252" t="s">
        <v>48</v>
      </c>
      <c s="34" t="s">
        <v>454</v>
      </c>
      <c s="34" t="s">
        <v>3276</v>
      </c>
      <c s="35" t="s">
        <v>5</v>
      </c>
      <c s="6" t="s">
        <v>3277</v>
      </c>
      <c s="36" t="s">
        <v>463</v>
      </c>
      <c s="37">
        <v>243.4</v>
      </c>
      <c s="36">
        <v>0</v>
      </c>
      <c s="36">
        <f>ROUND(G252*H252,6)</f>
      </c>
      <c r="L252" s="38">
        <v>0</v>
      </c>
      <c s="32">
        <f>ROUND(ROUND(L252,2)*ROUND(G252,3),2)</f>
      </c>
      <c s="36" t="s">
        <v>205</v>
      </c>
      <c>
        <f>(M252*21)/100</f>
      </c>
      <c t="s">
        <v>27</v>
      </c>
    </row>
    <row r="253" spans="1:5" ht="12.75">
      <c r="A253" s="35" t="s">
        <v>55</v>
      </c>
      <c r="E253" s="39" t="s">
        <v>5</v>
      </c>
    </row>
    <row r="254" spans="1:5" ht="12.75">
      <c r="A254" s="35" t="s">
        <v>56</v>
      </c>
      <c r="E254" s="40" t="s">
        <v>5</v>
      </c>
    </row>
    <row r="255" spans="1:5" ht="12.75">
      <c r="A255" t="s">
        <v>57</v>
      </c>
      <c r="E255" s="39" t="s">
        <v>207</v>
      </c>
    </row>
    <row r="256" spans="1:13" ht="12.75">
      <c r="A256" t="s">
        <v>46</v>
      </c>
      <c r="C256" s="31" t="s">
        <v>65</v>
      </c>
      <c r="E256" s="33" t="s">
        <v>3278</v>
      </c>
      <c r="J256" s="32">
        <f>0</f>
      </c>
      <c s="32">
        <f>0</f>
      </c>
      <c s="32">
        <f>0+L257</f>
      </c>
      <c s="32">
        <f>0+M257</f>
      </c>
    </row>
    <row r="257" spans="1:16" ht="12.75">
      <c r="A257" t="s">
        <v>48</v>
      </c>
      <c s="34" t="s">
        <v>457</v>
      </c>
      <c s="34" t="s">
        <v>3279</v>
      </c>
      <c s="35" t="s">
        <v>5</v>
      </c>
      <c s="6" t="s">
        <v>3280</v>
      </c>
      <c s="36" t="s">
        <v>213</v>
      </c>
      <c s="37">
        <v>14</v>
      </c>
      <c s="36">
        <v>0</v>
      </c>
      <c s="36">
        <f>ROUND(G257*H257,6)</f>
      </c>
      <c r="L257" s="38">
        <v>0</v>
      </c>
      <c s="32">
        <f>ROUND(ROUND(L257,2)*ROUND(G257,3),2)</f>
      </c>
      <c s="36" t="s">
        <v>205</v>
      </c>
      <c>
        <f>(M257*21)/100</f>
      </c>
      <c t="s">
        <v>27</v>
      </c>
    </row>
    <row r="258" spans="1:5" ht="12.75">
      <c r="A258" s="35" t="s">
        <v>55</v>
      </c>
      <c r="E258" s="39" t="s">
        <v>5</v>
      </c>
    </row>
    <row r="259" spans="1:5" ht="12.75">
      <c r="A259" s="35" t="s">
        <v>56</v>
      </c>
      <c r="E259" s="40" t="s">
        <v>5</v>
      </c>
    </row>
    <row r="260" spans="1:5" ht="12.75">
      <c r="A260" t="s">
        <v>57</v>
      </c>
      <c r="E260" s="39" t="s">
        <v>207</v>
      </c>
    </row>
    <row r="261" spans="1:13" ht="12.75">
      <c r="A261" t="s">
        <v>46</v>
      </c>
      <c r="C261" s="31" t="s">
        <v>69</v>
      </c>
      <c r="E261" s="33" t="s">
        <v>3281</v>
      </c>
      <c r="J261" s="32">
        <f>0</f>
      </c>
      <c s="32">
        <f>0</f>
      </c>
      <c s="32">
        <f>0+L262+L266+L270+L274+L278</f>
      </c>
      <c s="32">
        <f>0+M262+M266+M270+M274+M278</f>
      </c>
    </row>
    <row r="262" spans="1:16" ht="12.75">
      <c r="A262" t="s">
        <v>48</v>
      </c>
      <c s="34" t="s">
        <v>460</v>
      </c>
      <c s="34" t="s">
        <v>3282</v>
      </c>
      <c s="35" t="s">
        <v>5</v>
      </c>
      <c s="6" t="s">
        <v>3283</v>
      </c>
      <c s="36" t="s">
        <v>198</v>
      </c>
      <c s="37">
        <v>4</v>
      </c>
      <c s="36">
        <v>0</v>
      </c>
      <c s="36">
        <f>ROUND(G262*H262,6)</f>
      </c>
      <c r="L262" s="38">
        <v>0</v>
      </c>
      <c s="32">
        <f>ROUND(ROUND(L262,2)*ROUND(G262,3),2)</f>
      </c>
      <c s="36" t="s">
        <v>205</v>
      </c>
      <c>
        <f>(M262*21)/100</f>
      </c>
      <c t="s">
        <v>27</v>
      </c>
    </row>
    <row r="263" spans="1:5" ht="12.75">
      <c r="A263" s="35" t="s">
        <v>55</v>
      </c>
      <c r="E263" s="39" t="s">
        <v>5</v>
      </c>
    </row>
    <row r="264" spans="1:5" ht="12.75">
      <c r="A264" s="35" t="s">
        <v>56</v>
      </c>
      <c r="E264" s="40" t="s">
        <v>5</v>
      </c>
    </row>
    <row r="265" spans="1:5" ht="12.75">
      <c r="A265" t="s">
        <v>57</v>
      </c>
      <c r="E265" s="39" t="s">
        <v>207</v>
      </c>
    </row>
    <row r="266" spans="1:16" ht="12.75">
      <c r="A266" t="s">
        <v>48</v>
      </c>
      <c s="34" t="s">
        <v>464</v>
      </c>
      <c s="34" t="s">
        <v>3284</v>
      </c>
      <c s="35" t="s">
        <v>5</v>
      </c>
      <c s="6" t="s">
        <v>3285</v>
      </c>
      <c s="36" t="s">
        <v>213</v>
      </c>
      <c s="37">
        <v>1</v>
      </c>
      <c s="36">
        <v>0</v>
      </c>
      <c s="36">
        <f>ROUND(G266*H266,6)</f>
      </c>
      <c r="L266" s="38">
        <v>0</v>
      </c>
      <c s="32">
        <f>ROUND(ROUND(L266,2)*ROUND(G266,3),2)</f>
      </c>
      <c s="36" t="s">
        <v>205</v>
      </c>
      <c>
        <f>(M266*21)/100</f>
      </c>
      <c t="s">
        <v>27</v>
      </c>
    </row>
    <row r="267" spans="1:5" ht="12.75">
      <c r="A267" s="35" t="s">
        <v>55</v>
      </c>
      <c r="E267" s="39" t="s">
        <v>5</v>
      </c>
    </row>
    <row r="268" spans="1:5" ht="12.75">
      <c r="A268" s="35" t="s">
        <v>56</v>
      </c>
      <c r="E268" s="40" t="s">
        <v>5</v>
      </c>
    </row>
    <row r="269" spans="1:5" ht="12.75">
      <c r="A269" t="s">
        <v>57</v>
      </c>
      <c r="E269" s="39" t="s">
        <v>207</v>
      </c>
    </row>
    <row r="270" spans="1:16" ht="12.75">
      <c r="A270" t="s">
        <v>48</v>
      </c>
      <c s="34" t="s">
        <v>465</v>
      </c>
      <c s="34" t="s">
        <v>3286</v>
      </c>
      <c s="35" t="s">
        <v>5</v>
      </c>
      <c s="6" t="s">
        <v>3287</v>
      </c>
      <c s="36" t="s">
        <v>213</v>
      </c>
      <c s="37">
        <v>1</v>
      </c>
      <c s="36">
        <v>0</v>
      </c>
      <c s="36">
        <f>ROUND(G270*H270,6)</f>
      </c>
      <c r="L270" s="38">
        <v>0</v>
      </c>
      <c s="32">
        <f>ROUND(ROUND(L270,2)*ROUND(G270,3),2)</f>
      </c>
      <c s="36" t="s">
        <v>205</v>
      </c>
      <c>
        <f>(M270*21)/100</f>
      </c>
      <c t="s">
        <v>27</v>
      </c>
    </row>
    <row r="271" spans="1:5" ht="12.75">
      <c r="A271" s="35" t="s">
        <v>55</v>
      </c>
      <c r="E271" s="39" t="s">
        <v>5</v>
      </c>
    </row>
    <row r="272" spans="1:5" ht="12.75">
      <c r="A272" s="35" t="s">
        <v>56</v>
      </c>
      <c r="E272" s="40" t="s">
        <v>5</v>
      </c>
    </row>
    <row r="273" spans="1:5" ht="12.75">
      <c r="A273" t="s">
        <v>57</v>
      </c>
      <c r="E273" s="39" t="s">
        <v>207</v>
      </c>
    </row>
    <row r="274" spans="1:16" ht="12.75">
      <c r="A274" t="s">
        <v>48</v>
      </c>
      <c s="34" t="s">
        <v>466</v>
      </c>
      <c s="34" t="s">
        <v>3288</v>
      </c>
      <c s="35" t="s">
        <v>5</v>
      </c>
      <c s="6" t="s">
        <v>3289</v>
      </c>
      <c s="36" t="s">
        <v>213</v>
      </c>
      <c s="37">
        <v>1</v>
      </c>
      <c s="36">
        <v>0</v>
      </c>
      <c s="36">
        <f>ROUND(G274*H274,6)</f>
      </c>
      <c r="L274" s="38">
        <v>0</v>
      </c>
      <c s="32">
        <f>ROUND(ROUND(L274,2)*ROUND(G274,3),2)</f>
      </c>
      <c s="36" t="s">
        <v>205</v>
      </c>
      <c>
        <f>(M274*21)/100</f>
      </c>
      <c t="s">
        <v>27</v>
      </c>
    </row>
    <row r="275" spans="1:5" ht="12.75">
      <c r="A275" s="35" t="s">
        <v>55</v>
      </c>
      <c r="E275" s="39" t="s">
        <v>5</v>
      </c>
    </row>
    <row r="276" spans="1:5" ht="12.75">
      <c r="A276" s="35" t="s">
        <v>56</v>
      </c>
      <c r="E276" s="40" t="s">
        <v>5</v>
      </c>
    </row>
    <row r="277" spans="1:5" ht="12.75">
      <c r="A277" t="s">
        <v>57</v>
      </c>
      <c r="E277" s="39" t="s">
        <v>207</v>
      </c>
    </row>
    <row r="278" spans="1:16" ht="12.75">
      <c r="A278" t="s">
        <v>48</v>
      </c>
      <c s="34" t="s">
        <v>467</v>
      </c>
      <c s="34" t="s">
        <v>3290</v>
      </c>
      <c s="35" t="s">
        <v>5</v>
      </c>
      <c s="6" t="s">
        <v>3291</v>
      </c>
      <c s="36" t="s">
        <v>463</v>
      </c>
      <c s="37">
        <v>60</v>
      </c>
      <c s="36">
        <v>0</v>
      </c>
      <c s="36">
        <f>ROUND(G278*H278,6)</f>
      </c>
      <c r="L278" s="38">
        <v>0</v>
      </c>
      <c s="32">
        <f>ROUND(ROUND(L278,2)*ROUND(G278,3),2)</f>
      </c>
      <c s="36" t="s">
        <v>205</v>
      </c>
      <c>
        <f>(M278*21)/100</f>
      </c>
      <c t="s">
        <v>27</v>
      </c>
    </row>
    <row r="279" spans="1:5" ht="12.75">
      <c r="A279" s="35" t="s">
        <v>55</v>
      </c>
      <c r="E279" s="39" t="s">
        <v>5</v>
      </c>
    </row>
    <row r="280" spans="1:5" ht="12.75">
      <c r="A280" s="35" t="s">
        <v>56</v>
      </c>
      <c r="E280" s="40" t="s">
        <v>5</v>
      </c>
    </row>
    <row r="281" spans="1:5" ht="12.75">
      <c r="A281" t="s">
        <v>57</v>
      </c>
      <c r="E281" s="39" t="s">
        <v>207</v>
      </c>
    </row>
    <row r="282" spans="1:13" ht="12.75">
      <c r="A282" t="s">
        <v>46</v>
      </c>
      <c r="C282" s="31" t="s">
        <v>73</v>
      </c>
      <c r="E282" s="33" t="s">
        <v>3292</v>
      </c>
      <c r="J282" s="32">
        <f>0</f>
      </c>
      <c s="32">
        <f>0</f>
      </c>
      <c s="32">
        <f>0+L283+L287+L291+L295+L299+L303+L307+L311+L315+L319+L323+L327+L331+L335+L339+L343+L347+L351+L355</f>
      </c>
      <c s="32">
        <f>0+M283+M287+M291+M295+M299+M303+M307+M311+M315+M319+M323+M327+M331+M335+M339+M343+M347+M351+M355</f>
      </c>
    </row>
    <row r="283" spans="1:16" ht="12.75">
      <c r="A283" t="s">
        <v>48</v>
      </c>
      <c s="34" t="s">
        <v>468</v>
      </c>
      <c s="34" t="s">
        <v>3293</v>
      </c>
      <c s="35" t="s">
        <v>5</v>
      </c>
      <c s="6" t="s">
        <v>3294</v>
      </c>
      <c s="36" t="s">
        <v>204</v>
      </c>
      <c s="37">
        <v>39</v>
      </c>
      <c s="36">
        <v>0</v>
      </c>
      <c s="36">
        <f>ROUND(G283*H283,6)</f>
      </c>
      <c r="L283" s="38">
        <v>0</v>
      </c>
      <c s="32">
        <f>ROUND(ROUND(L283,2)*ROUND(G283,3),2)</f>
      </c>
      <c s="36" t="s">
        <v>205</v>
      </c>
      <c>
        <f>(M283*21)/100</f>
      </c>
      <c t="s">
        <v>27</v>
      </c>
    </row>
    <row r="284" spans="1:5" ht="12.75">
      <c r="A284" s="35" t="s">
        <v>55</v>
      </c>
      <c r="E284" s="39" t="s">
        <v>5</v>
      </c>
    </row>
    <row r="285" spans="1:5" ht="12.75">
      <c r="A285" s="35" t="s">
        <v>56</v>
      </c>
      <c r="E285" s="40" t="s">
        <v>5</v>
      </c>
    </row>
    <row r="286" spans="1:5" ht="12.75">
      <c r="A286" t="s">
        <v>57</v>
      </c>
      <c r="E286" s="39" t="s">
        <v>207</v>
      </c>
    </row>
    <row r="287" spans="1:16" ht="12.75">
      <c r="A287" t="s">
        <v>48</v>
      </c>
      <c s="34" t="s">
        <v>558</v>
      </c>
      <c s="34" t="s">
        <v>3295</v>
      </c>
      <c s="35" t="s">
        <v>5</v>
      </c>
      <c s="6" t="s">
        <v>3296</v>
      </c>
      <c s="36" t="s">
        <v>213</v>
      </c>
      <c s="37">
        <v>2</v>
      </c>
      <c s="36">
        <v>0</v>
      </c>
      <c s="36">
        <f>ROUND(G287*H287,6)</f>
      </c>
      <c r="L287" s="38">
        <v>0</v>
      </c>
      <c s="32">
        <f>ROUND(ROUND(L287,2)*ROUND(G287,3),2)</f>
      </c>
      <c s="36" t="s">
        <v>205</v>
      </c>
      <c>
        <f>(M287*21)/100</f>
      </c>
      <c t="s">
        <v>27</v>
      </c>
    </row>
    <row r="288" spans="1:5" ht="12.75">
      <c r="A288" s="35" t="s">
        <v>55</v>
      </c>
      <c r="E288" s="39" t="s">
        <v>5</v>
      </c>
    </row>
    <row r="289" spans="1:5" ht="12.75">
      <c r="A289" s="35" t="s">
        <v>56</v>
      </c>
      <c r="E289" s="40" t="s">
        <v>5</v>
      </c>
    </row>
    <row r="290" spans="1:5" ht="12.75">
      <c r="A290" t="s">
        <v>57</v>
      </c>
      <c r="E290" s="39" t="s">
        <v>207</v>
      </c>
    </row>
    <row r="291" spans="1:16" ht="12.75">
      <c r="A291" t="s">
        <v>48</v>
      </c>
      <c s="34" t="s">
        <v>561</v>
      </c>
      <c s="34" t="s">
        <v>3297</v>
      </c>
      <c s="35" t="s">
        <v>5</v>
      </c>
      <c s="6" t="s">
        <v>3298</v>
      </c>
      <c s="36" t="s">
        <v>213</v>
      </c>
      <c s="37">
        <v>19</v>
      </c>
      <c s="36">
        <v>0</v>
      </c>
      <c s="36">
        <f>ROUND(G291*H291,6)</f>
      </c>
      <c r="L291" s="38">
        <v>0</v>
      </c>
      <c s="32">
        <f>ROUND(ROUND(L291,2)*ROUND(G291,3),2)</f>
      </c>
      <c s="36" t="s">
        <v>205</v>
      </c>
      <c>
        <f>(M291*21)/100</f>
      </c>
      <c t="s">
        <v>27</v>
      </c>
    </row>
    <row r="292" spans="1:5" ht="12.75">
      <c r="A292" s="35" t="s">
        <v>55</v>
      </c>
      <c r="E292" s="39" t="s">
        <v>5</v>
      </c>
    </row>
    <row r="293" spans="1:5" ht="12.75">
      <c r="A293" s="35" t="s">
        <v>56</v>
      </c>
      <c r="E293" s="40" t="s">
        <v>5</v>
      </c>
    </row>
    <row r="294" spans="1:5" ht="12.75">
      <c r="A294" t="s">
        <v>57</v>
      </c>
      <c r="E294" s="39" t="s">
        <v>207</v>
      </c>
    </row>
    <row r="295" spans="1:16" ht="12.75">
      <c r="A295" t="s">
        <v>48</v>
      </c>
      <c s="34" t="s">
        <v>564</v>
      </c>
      <c s="34" t="s">
        <v>3299</v>
      </c>
      <c s="35" t="s">
        <v>5</v>
      </c>
      <c s="6" t="s">
        <v>3300</v>
      </c>
      <c s="36" t="s">
        <v>213</v>
      </c>
      <c s="37">
        <v>5</v>
      </c>
      <c s="36">
        <v>0</v>
      </c>
      <c s="36">
        <f>ROUND(G295*H295,6)</f>
      </c>
      <c r="L295" s="38">
        <v>0</v>
      </c>
      <c s="32">
        <f>ROUND(ROUND(L295,2)*ROUND(G295,3),2)</f>
      </c>
      <c s="36" t="s">
        <v>205</v>
      </c>
      <c>
        <f>(M295*21)/100</f>
      </c>
      <c t="s">
        <v>27</v>
      </c>
    </row>
    <row r="296" spans="1:5" ht="12.75">
      <c r="A296" s="35" t="s">
        <v>55</v>
      </c>
      <c r="E296" s="39" t="s">
        <v>5</v>
      </c>
    </row>
    <row r="297" spans="1:5" ht="12.75">
      <c r="A297" s="35" t="s">
        <v>56</v>
      </c>
      <c r="E297" s="40" t="s">
        <v>5</v>
      </c>
    </row>
    <row r="298" spans="1:5" ht="12.75">
      <c r="A298" t="s">
        <v>57</v>
      </c>
      <c r="E298" s="39" t="s">
        <v>207</v>
      </c>
    </row>
    <row r="299" spans="1:16" ht="12.75">
      <c r="A299" t="s">
        <v>48</v>
      </c>
      <c s="34" t="s">
        <v>567</v>
      </c>
      <c s="34" t="s">
        <v>3301</v>
      </c>
      <c s="35" t="s">
        <v>5</v>
      </c>
      <c s="6" t="s">
        <v>3302</v>
      </c>
      <c s="36" t="s">
        <v>213</v>
      </c>
      <c s="37">
        <v>12</v>
      </c>
      <c s="36">
        <v>0</v>
      </c>
      <c s="36">
        <f>ROUND(G299*H299,6)</f>
      </c>
      <c r="L299" s="38">
        <v>0</v>
      </c>
      <c s="32">
        <f>ROUND(ROUND(L299,2)*ROUND(G299,3),2)</f>
      </c>
      <c s="36" t="s">
        <v>205</v>
      </c>
      <c>
        <f>(M299*21)/100</f>
      </c>
      <c t="s">
        <v>27</v>
      </c>
    </row>
    <row r="300" spans="1:5" ht="12.75">
      <c r="A300" s="35" t="s">
        <v>55</v>
      </c>
      <c r="E300" s="39" t="s">
        <v>5</v>
      </c>
    </row>
    <row r="301" spans="1:5" ht="12.75">
      <c r="A301" s="35" t="s">
        <v>56</v>
      </c>
      <c r="E301" s="40" t="s">
        <v>5</v>
      </c>
    </row>
    <row r="302" spans="1:5" ht="12.75">
      <c r="A302" t="s">
        <v>57</v>
      </c>
      <c r="E302" s="39" t="s">
        <v>207</v>
      </c>
    </row>
    <row r="303" spans="1:16" ht="12.75">
      <c r="A303" t="s">
        <v>48</v>
      </c>
      <c s="34" t="s">
        <v>570</v>
      </c>
      <c s="34" t="s">
        <v>3303</v>
      </c>
      <c s="35" t="s">
        <v>5</v>
      </c>
      <c s="6" t="s">
        <v>3304</v>
      </c>
      <c s="36" t="s">
        <v>213</v>
      </c>
      <c s="37">
        <v>13</v>
      </c>
      <c s="36">
        <v>0</v>
      </c>
      <c s="36">
        <f>ROUND(G303*H303,6)</f>
      </c>
      <c r="L303" s="38">
        <v>0</v>
      </c>
      <c s="32">
        <f>ROUND(ROUND(L303,2)*ROUND(G303,3),2)</f>
      </c>
      <c s="36" t="s">
        <v>205</v>
      </c>
      <c>
        <f>(M303*21)/100</f>
      </c>
      <c t="s">
        <v>27</v>
      </c>
    </row>
    <row r="304" spans="1:5" ht="12.75">
      <c r="A304" s="35" t="s">
        <v>55</v>
      </c>
      <c r="E304" s="39" t="s">
        <v>5</v>
      </c>
    </row>
    <row r="305" spans="1:5" ht="12.75">
      <c r="A305" s="35" t="s">
        <v>56</v>
      </c>
      <c r="E305" s="40" t="s">
        <v>5</v>
      </c>
    </row>
    <row r="306" spans="1:5" ht="12.75">
      <c r="A306" t="s">
        <v>57</v>
      </c>
      <c r="E306" s="39" t="s">
        <v>207</v>
      </c>
    </row>
    <row r="307" spans="1:16" ht="12.75">
      <c r="A307" t="s">
        <v>48</v>
      </c>
      <c s="34" t="s">
        <v>573</v>
      </c>
      <c s="34" t="s">
        <v>3305</v>
      </c>
      <c s="35" t="s">
        <v>5</v>
      </c>
      <c s="6" t="s">
        <v>3306</v>
      </c>
      <c s="36" t="s">
        <v>213</v>
      </c>
      <c s="37">
        <v>7</v>
      </c>
      <c s="36">
        <v>0</v>
      </c>
      <c s="36">
        <f>ROUND(G307*H307,6)</f>
      </c>
      <c r="L307" s="38">
        <v>0</v>
      </c>
      <c s="32">
        <f>ROUND(ROUND(L307,2)*ROUND(G307,3),2)</f>
      </c>
      <c s="36" t="s">
        <v>205</v>
      </c>
      <c>
        <f>(M307*21)/100</f>
      </c>
      <c t="s">
        <v>27</v>
      </c>
    </row>
    <row r="308" spans="1:5" ht="12.75">
      <c r="A308" s="35" t="s">
        <v>55</v>
      </c>
      <c r="E308" s="39" t="s">
        <v>5</v>
      </c>
    </row>
    <row r="309" spans="1:5" ht="12.75">
      <c r="A309" s="35" t="s">
        <v>56</v>
      </c>
      <c r="E309" s="40" t="s">
        <v>5</v>
      </c>
    </row>
    <row r="310" spans="1:5" ht="12.75">
      <c r="A310" t="s">
        <v>57</v>
      </c>
      <c r="E310" s="39" t="s">
        <v>207</v>
      </c>
    </row>
    <row r="311" spans="1:16" ht="12.75">
      <c r="A311" t="s">
        <v>48</v>
      </c>
      <c s="34" t="s">
        <v>576</v>
      </c>
      <c s="34" t="s">
        <v>3307</v>
      </c>
      <c s="35" t="s">
        <v>5</v>
      </c>
      <c s="6" t="s">
        <v>3308</v>
      </c>
      <c s="36" t="s">
        <v>213</v>
      </c>
      <c s="37">
        <v>60</v>
      </c>
      <c s="36">
        <v>0</v>
      </c>
      <c s="36">
        <f>ROUND(G311*H311,6)</f>
      </c>
      <c r="L311" s="38">
        <v>0</v>
      </c>
      <c s="32">
        <f>ROUND(ROUND(L311,2)*ROUND(G311,3),2)</f>
      </c>
      <c s="36" t="s">
        <v>205</v>
      </c>
      <c>
        <f>(M311*21)/100</f>
      </c>
      <c t="s">
        <v>27</v>
      </c>
    </row>
    <row r="312" spans="1:5" ht="12.75">
      <c r="A312" s="35" t="s">
        <v>55</v>
      </c>
      <c r="E312" s="39" t="s">
        <v>5</v>
      </c>
    </row>
    <row r="313" spans="1:5" ht="12.75">
      <c r="A313" s="35" t="s">
        <v>56</v>
      </c>
      <c r="E313" s="40" t="s">
        <v>5</v>
      </c>
    </row>
    <row r="314" spans="1:5" ht="12.75">
      <c r="A314" t="s">
        <v>57</v>
      </c>
      <c r="E314" s="39" t="s">
        <v>207</v>
      </c>
    </row>
    <row r="315" spans="1:16" ht="12.75">
      <c r="A315" t="s">
        <v>48</v>
      </c>
      <c s="34" t="s">
        <v>580</v>
      </c>
      <c s="34" t="s">
        <v>3309</v>
      </c>
      <c s="35" t="s">
        <v>5</v>
      </c>
      <c s="6" t="s">
        <v>3310</v>
      </c>
      <c s="36" t="s">
        <v>213</v>
      </c>
      <c s="37">
        <v>2</v>
      </c>
      <c s="36">
        <v>0</v>
      </c>
      <c s="36">
        <f>ROUND(G315*H315,6)</f>
      </c>
      <c r="L315" s="38">
        <v>0</v>
      </c>
      <c s="32">
        <f>ROUND(ROUND(L315,2)*ROUND(G315,3),2)</f>
      </c>
      <c s="36" t="s">
        <v>205</v>
      </c>
      <c>
        <f>(M315*21)/100</f>
      </c>
      <c t="s">
        <v>27</v>
      </c>
    </row>
    <row r="316" spans="1:5" ht="12.75">
      <c r="A316" s="35" t="s">
        <v>55</v>
      </c>
      <c r="E316" s="39" t="s">
        <v>5</v>
      </c>
    </row>
    <row r="317" spans="1:5" ht="12.75">
      <c r="A317" s="35" t="s">
        <v>56</v>
      </c>
      <c r="E317" s="40" t="s">
        <v>5</v>
      </c>
    </row>
    <row r="318" spans="1:5" ht="12.75">
      <c r="A318" t="s">
        <v>57</v>
      </c>
      <c r="E318" s="39" t="s">
        <v>207</v>
      </c>
    </row>
    <row r="319" spans="1:16" ht="12.75">
      <c r="A319" t="s">
        <v>48</v>
      </c>
      <c s="34" t="s">
        <v>583</v>
      </c>
      <c s="34" t="s">
        <v>3311</v>
      </c>
      <c s="35" t="s">
        <v>5</v>
      </c>
      <c s="6" t="s">
        <v>3312</v>
      </c>
      <c s="36" t="s">
        <v>213</v>
      </c>
      <c s="37">
        <v>5</v>
      </c>
      <c s="36">
        <v>0</v>
      </c>
      <c s="36">
        <f>ROUND(G319*H319,6)</f>
      </c>
      <c r="L319" s="38">
        <v>0</v>
      </c>
      <c s="32">
        <f>ROUND(ROUND(L319,2)*ROUND(G319,3),2)</f>
      </c>
      <c s="36" t="s">
        <v>205</v>
      </c>
      <c>
        <f>(M319*21)/100</f>
      </c>
      <c t="s">
        <v>27</v>
      </c>
    </row>
    <row r="320" spans="1:5" ht="12.75">
      <c r="A320" s="35" t="s">
        <v>55</v>
      </c>
      <c r="E320" s="39" t="s">
        <v>5</v>
      </c>
    </row>
    <row r="321" spans="1:5" ht="12.75">
      <c r="A321" s="35" t="s">
        <v>56</v>
      </c>
      <c r="E321" s="40" t="s">
        <v>5</v>
      </c>
    </row>
    <row r="322" spans="1:5" ht="12.75">
      <c r="A322" t="s">
        <v>57</v>
      </c>
      <c r="E322" s="39" t="s">
        <v>207</v>
      </c>
    </row>
    <row r="323" spans="1:16" ht="12.75">
      <c r="A323" t="s">
        <v>48</v>
      </c>
      <c s="34" t="s">
        <v>586</v>
      </c>
      <c s="34" t="s">
        <v>3313</v>
      </c>
      <c s="35" t="s">
        <v>5</v>
      </c>
      <c s="6" t="s">
        <v>3314</v>
      </c>
      <c s="36" t="s">
        <v>213</v>
      </c>
      <c s="37">
        <v>2</v>
      </c>
      <c s="36">
        <v>0</v>
      </c>
      <c s="36">
        <f>ROUND(G323*H323,6)</f>
      </c>
      <c r="L323" s="38">
        <v>0</v>
      </c>
      <c s="32">
        <f>ROUND(ROUND(L323,2)*ROUND(G323,3),2)</f>
      </c>
      <c s="36" t="s">
        <v>205</v>
      </c>
      <c>
        <f>(M323*21)/100</f>
      </c>
      <c t="s">
        <v>27</v>
      </c>
    </row>
    <row r="324" spans="1:5" ht="12.75">
      <c r="A324" s="35" t="s">
        <v>55</v>
      </c>
      <c r="E324" s="39" t="s">
        <v>5</v>
      </c>
    </row>
    <row r="325" spans="1:5" ht="12.75">
      <c r="A325" s="35" t="s">
        <v>56</v>
      </c>
      <c r="E325" s="40" t="s">
        <v>5</v>
      </c>
    </row>
    <row r="326" spans="1:5" ht="12.75">
      <c r="A326" t="s">
        <v>57</v>
      </c>
      <c r="E326" s="39" t="s">
        <v>207</v>
      </c>
    </row>
    <row r="327" spans="1:16" ht="12.75">
      <c r="A327" t="s">
        <v>48</v>
      </c>
      <c s="34" t="s">
        <v>589</v>
      </c>
      <c s="34" t="s">
        <v>3315</v>
      </c>
      <c s="35" t="s">
        <v>5</v>
      </c>
      <c s="6" t="s">
        <v>3316</v>
      </c>
      <c s="36" t="s">
        <v>213</v>
      </c>
      <c s="37">
        <v>12</v>
      </c>
      <c s="36">
        <v>0</v>
      </c>
      <c s="36">
        <f>ROUND(G327*H327,6)</f>
      </c>
      <c r="L327" s="38">
        <v>0</v>
      </c>
      <c s="32">
        <f>ROUND(ROUND(L327,2)*ROUND(G327,3),2)</f>
      </c>
      <c s="36" t="s">
        <v>205</v>
      </c>
      <c>
        <f>(M327*21)/100</f>
      </c>
      <c t="s">
        <v>27</v>
      </c>
    </row>
    <row r="328" spans="1:5" ht="12.75">
      <c r="A328" s="35" t="s">
        <v>55</v>
      </c>
      <c r="E328" s="39" t="s">
        <v>5</v>
      </c>
    </row>
    <row r="329" spans="1:5" ht="12.75">
      <c r="A329" s="35" t="s">
        <v>56</v>
      </c>
      <c r="E329" s="40" t="s">
        <v>5</v>
      </c>
    </row>
    <row r="330" spans="1:5" ht="12.75">
      <c r="A330" t="s">
        <v>57</v>
      </c>
      <c r="E330" s="39" t="s">
        <v>207</v>
      </c>
    </row>
    <row r="331" spans="1:16" ht="12.75">
      <c r="A331" t="s">
        <v>48</v>
      </c>
      <c s="34" t="s">
        <v>592</v>
      </c>
      <c s="34" t="s">
        <v>3317</v>
      </c>
      <c s="35" t="s">
        <v>5</v>
      </c>
      <c s="6" t="s">
        <v>3318</v>
      </c>
      <c s="36" t="s">
        <v>213</v>
      </c>
      <c s="37">
        <v>60</v>
      </c>
      <c s="36">
        <v>0</v>
      </c>
      <c s="36">
        <f>ROUND(G331*H331,6)</f>
      </c>
      <c r="L331" s="38">
        <v>0</v>
      </c>
      <c s="32">
        <f>ROUND(ROUND(L331,2)*ROUND(G331,3),2)</f>
      </c>
      <c s="36" t="s">
        <v>205</v>
      </c>
      <c>
        <f>(M331*21)/100</f>
      </c>
      <c t="s">
        <v>27</v>
      </c>
    </row>
    <row r="332" spans="1:5" ht="12.75">
      <c r="A332" s="35" t="s">
        <v>55</v>
      </c>
      <c r="E332" s="39" t="s">
        <v>5</v>
      </c>
    </row>
    <row r="333" spans="1:5" ht="12.75">
      <c r="A333" s="35" t="s">
        <v>56</v>
      </c>
      <c r="E333" s="40" t="s">
        <v>5</v>
      </c>
    </row>
    <row r="334" spans="1:5" ht="12.75">
      <c r="A334" t="s">
        <v>57</v>
      </c>
      <c r="E334" s="39" t="s">
        <v>207</v>
      </c>
    </row>
    <row r="335" spans="1:16" ht="12.75">
      <c r="A335" t="s">
        <v>48</v>
      </c>
      <c s="34" t="s">
        <v>700</v>
      </c>
      <c s="34" t="s">
        <v>3319</v>
      </c>
      <c s="35" t="s">
        <v>5</v>
      </c>
      <c s="6" t="s">
        <v>3320</v>
      </c>
      <c s="36" t="s">
        <v>213</v>
      </c>
      <c s="37">
        <v>15</v>
      </c>
      <c s="36">
        <v>0</v>
      </c>
      <c s="36">
        <f>ROUND(G335*H335,6)</f>
      </c>
      <c r="L335" s="38">
        <v>0</v>
      </c>
      <c s="32">
        <f>ROUND(ROUND(L335,2)*ROUND(G335,3),2)</f>
      </c>
      <c s="36" t="s">
        <v>205</v>
      </c>
      <c>
        <f>(M335*21)/100</f>
      </c>
      <c t="s">
        <v>27</v>
      </c>
    </row>
    <row r="336" spans="1:5" ht="12.75">
      <c r="A336" s="35" t="s">
        <v>55</v>
      </c>
      <c r="E336" s="39" t="s">
        <v>5</v>
      </c>
    </row>
    <row r="337" spans="1:5" ht="12.75">
      <c r="A337" s="35" t="s">
        <v>56</v>
      </c>
      <c r="E337" s="40" t="s">
        <v>5</v>
      </c>
    </row>
    <row r="338" spans="1:5" ht="12.75">
      <c r="A338" t="s">
        <v>57</v>
      </c>
      <c r="E338" s="39" t="s">
        <v>207</v>
      </c>
    </row>
    <row r="339" spans="1:16" ht="12.75">
      <c r="A339" t="s">
        <v>48</v>
      </c>
      <c s="34" t="s">
        <v>703</v>
      </c>
      <c s="34" t="s">
        <v>3321</v>
      </c>
      <c s="35" t="s">
        <v>5</v>
      </c>
      <c s="6" t="s">
        <v>3322</v>
      </c>
      <c s="36" t="s">
        <v>213</v>
      </c>
      <c s="37">
        <v>14</v>
      </c>
      <c s="36">
        <v>0</v>
      </c>
      <c s="36">
        <f>ROUND(G339*H339,6)</f>
      </c>
      <c r="L339" s="38">
        <v>0</v>
      </c>
      <c s="32">
        <f>ROUND(ROUND(L339,2)*ROUND(G339,3),2)</f>
      </c>
      <c s="36" t="s">
        <v>205</v>
      </c>
      <c>
        <f>(M339*21)/100</f>
      </c>
      <c t="s">
        <v>27</v>
      </c>
    </row>
    <row r="340" spans="1:5" ht="12.75">
      <c r="A340" s="35" t="s">
        <v>55</v>
      </c>
      <c r="E340" s="39" t="s">
        <v>5</v>
      </c>
    </row>
    <row r="341" spans="1:5" ht="12.75">
      <c r="A341" s="35" t="s">
        <v>56</v>
      </c>
      <c r="E341" s="40" t="s">
        <v>5</v>
      </c>
    </row>
    <row r="342" spans="1:5" ht="12.75">
      <c r="A342" t="s">
        <v>57</v>
      </c>
      <c r="E342" s="39" t="s">
        <v>207</v>
      </c>
    </row>
    <row r="343" spans="1:16" ht="25.5">
      <c r="A343" t="s">
        <v>48</v>
      </c>
      <c s="34" t="s">
        <v>595</v>
      </c>
      <c s="34" t="s">
        <v>3323</v>
      </c>
      <c s="35" t="s">
        <v>5</v>
      </c>
      <c s="6" t="s">
        <v>3324</v>
      </c>
      <c s="36" t="s">
        <v>218</v>
      </c>
      <c s="37">
        <v>970</v>
      </c>
      <c s="36">
        <v>0</v>
      </c>
      <c s="36">
        <f>ROUND(G343*H343,6)</f>
      </c>
      <c r="L343" s="38">
        <v>0</v>
      </c>
      <c s="32">
        <f>ROUND(ROUND(L343,2)*ROUND(G343,3),2)</f>
      </c>
      <c s="36" t="s">
        <v>205</v>
      </c>
      <c>
        <f>(M343*21)/100</f>
      </c>
      <c t="s">
        <v>27</v>
      </c>
    </row>
    <row r="344" spans="1:5" ht="12.75">
      <c r="A344" s="35" t="s">
        <v>55</v>
      </c>
      <c r="E344" s="39" t="s">
        <v>5</v>
      </c>
    </row>
    <row r="345" spans="1:5" ht="12.75">
      <c r="A345" s="35" t="s">
        <v>56</v>
      </c>
      <c r="E345" s="40" t="s">
        <v>5</v>
      </c>
    </row>
    <row r="346" spans="1:5" ht="12.75">
      <c r="A346" t="s">
        <v>57</v>
      </c>
      <c r="E346" s="39" t="s">
        <v>207</v>
      </c>
    </row>
    <row r="347" spans="1:16" ht="25.5">
      <c r="A347" t="s">
        <v>48</v>
      </c>
      <c s="34" t="s">
        <v>598</v>
      </c>
      <c s="34" t="s">
        <v>3325</v>
      </c>
      <c s="35" t="s">
        <v>5</v>
      </c>
      <c s="6" t="s">
        <v>3326</v>
      </c>
      <c s="36" t="s">
        <v>218</v>
      </c>
      <c s="37">
        <v>370</v>
      </c>
      <c s="36">
        <v>0</v>
      </c>
      <c s="36">
        <f>ROUND(G347*H347,6)</f>
      </c>
      <c r="L347" s="38">
        <v>0</v>
      </c>
      <c s="32">
        <f>ROUND(ROUND(L347,2)*ROUND(G347,3),2)</f>
      </c>
      <c s="36" t="s">
        <v>205</v>
      </c>
      <c>
        <f>(M347*21)/100</f>
      </c>
      <c t="s">
        <v>27</v>
      </c>
    </row>
    <row r="348" spans="1:5" ht="12.75">
      <c r="A348" s="35" t="s">
        <v>55</v>
      </c>
      <c r="E348" s="39" t="s">
        <v>5</v>
      </c>
    </row>
    <row r="349" spans="1:5" ht="12.75">
      <c r="A349" s="35" t="s">
        <v>56</v>
      </c>
      <c r="E349" s="40" t="s">
        <v>5</v>
      </c>
    </row>
    <row r="350" spans="1:5" ht="12.75">
      <c r="A350" t="s">
        <v>57</v>
      </c>
      <c r="E350" s="39" t="s">
        <v>207</v>
      </c>
    </row>
    <row r="351" spans="1:16" ht="12.75">
      <c r="A351" t="s">
        <v>48</v>
      </c>
      <c s="34" t="s">
        <v>601</v>
      </c>
      <c s="34" t="s">
        <v>3327</v>
      </c>
      <c s="35" t="s">
        <v>5</v>
      </c>
      <c s="6" t="s">
        <v>3328</v>
      </c>
      <c s="36" t="s">
        <v>3157</v>
      </c>
      <c s="37">
        <v>312</v>
      </c>
      <c s="36">
        <v>0</v>
      </c>
      <c s="36">
        <f>ROUND(G351*H351,6)</f>
      </c>
      <c r="L351" s="38">
        <v>0</v>
      </c>
      <c s="32">
        <f>ROUND(ROUND(L351,2)*ROUND(G351,3),2)</f>
      </c>
      <c s="36" t="s">
        <v>205</v>
      </c>
      <c>
        <f>(M351*21)/100</f>
      </c>
      <c t="s">
        <v>27</v>
      </c>
    </row>
    <row r="352" spans="1:5" ht="12.75">
      <c r="A352" s="35" t="s">
        <v>55</v>
      </c>
      <c r="E352" s="39" t="s">
        <v>5</v>
      </c>
    </row>
    <row r="353" spans="1:5" ht="12.75">
      <c r="A353" s="35" t="s">
        <v>56</v>
      </c>
      <c r="E353" s="40" t="s">
        <v>5</v>
      </c>
    </row>
    <row r="354" spans="1:5" ht="12.75">
      <c r="A354" t="s">
        <v>57</v>
      </c>
      <c r="E354" s="39" t="s">
        <v>207</v>
      </c>
    </row>
    <row r="355" spans="1:16" ht="12.75">
      <c r="A355" t="s">
        <v>48</v>
      </c>
      <c s="34" t="s">
        <v>604</v>
      </c>
      <c s="34" t="s">
        <v>3329</v>
      </c>
      <c s="35" t="s">
        <v>5</v>
      </c>
      <c s="6" t="s">
        <v>3330</v>
      </c>
      <c s="36" t="s">
        <v>463</v>
      </c>
      <c s="37">
        <v>67.2</v>
      </c>
      <c s="36">
        <v>0</v>
      </c>
      <c s="36">
        <f>ROUND(G355*H355,6)</f>
      </c>
      <c r="L355" s="38">
        <v>0</v>
      </c>
      <c s="32">
        <f>ROUND(ROUND(L355,2)*ROUND(G355,3),2)</f>
      </c>
      <c s="36" t="s">
        <v>205</v>
      </c>
      <c>
        <f>(M355*21)/100</f>
      </c>
      <c t="s">
        <v>27</v>
      </c>
    </row>
    <row r="356" spans="1:5" ht="12.75">
      <c r="A356" s="35" t="s">
        <v>55</v>
      </c>
      <c r="E356" s="39" t="s">
        <v>5</v>
      </c>
    </row>
    <row r="357" spans="1:5" ht="12.75">
      <c r="A357" s="35" t="s">
        <v>56</v>
      </c>
      <c r="E357" s="40" t="s">
        <v>5</v>
      </c>
    </row>
    <row r="358" spans="1:5" ht="12.75">
      <c r="A358" t="s">
        <v>57</v>
      </c>
      <c r="E358" s="39" t="s">
        <v>207</v>
      </c>
    </row>
    <row r="359" spans="1:13" ht="12.75">
      <c r="A359" t="s">
        <v>46</v>
      </c>
      <c r="C359" s="31" t="s">
        <v>77</v>
      </c>
      <c r="E359" s="33" t="s">
        <v>3331</v>
      </c>
      <c r="J359" s="32">
        <f>0</f>
      </c>
      <c s="32">
        <f>0</f>
      </c>
      <c s="32">
        <f>0+L360</f>
      </c>
      <c s="32">
        <f>0+M360</f>
      </c>
    </row>
    <row r="360" spans="1:16" ht="12.75">
      <c r="A360" t="s">
        <v>48</v>
      </c>
      <c s="34" t="s">
        <v>607</v>
      </c>
      <c s="34" t="s">
        <v>3332</v>
      </c>
      <c s="35" t="s">
        <v>5</v>
      </c>
      <c s="6" t="s">
        <v>3333</v>
      </c>
      <c s="36" t="s">
        <v>213</v>
      </c>
      <c s="37">
        <v>3</v>
      </c>
      <c s="36">
        <v>0</v>
      </c>
      <c s="36">
        <f>ROUND(G360*H360,6)</f>
      </c>
      <c r="L360" s="38">
        <v>0</v>
      </c>
      <c s="32">
        <f>ROUND(ROUND(L360,2)*ROUND(G360,3),2)</f>
      </c>
      <c s="36" t="s">
        <v>3334</v>
      </c>
      <c>
        <f>(M360*21)/100</f>
      </c>
      <c t="s">
        <v>27</v>
      </c>
    </row>
    <row r="361" spans="1:5" ht="12.75">
      <c r="A361" s="35" t="s">
        <v>55</v>
      </c>
      <c r="E361" s="39" t="s">
        <v>5</v>
      </c>
    </row>
    <row r="362" spans="1:5" ht="12.75">
      <c r="A362" s="35" t="s">
        <v>56</v>
      </c>
      <c r="E362" s="40" t="s">
        <v>5</v>
      </c>
    </row>
    <row r="363" spans="1:5" ht="12.75">
      <c r="A363" t="s">
        <v>57</v>
      </c>
      <c r="E363" s="39" t="s">
        <v>207</v>
      </c>
    </row>
    <row r="364" spans="1:13" ht="12.75">
      <c r="A364" t="s">
        <v>46</v>
      </c>
      <c r="C364" s="31" t="s">
        <v>47</v>
      </c>
      <c r="E364" s="33" t="s">
        <v>17</v>
      </c>
      <c r="J364" s="32">
        <f>0</f>
      </c>
      <c s="32">
        <f>0</f>
      </c>
      <c s="32">
        <f>0+L365+L369+L373</f>
      </c>
      <c s="32">
        <f>0+M365+M369+M373</f>
      </c>
    </row>
    <row r="365" spans="1:16" ht="25.5">
      <c r="A365" t="s">
        <v>48</v>
      </c>
      <c s="34" t="s">
        <v>610</v>
      </c>
      <c s="34" t="s">
        <v>50</v>
      </c>
      <c s="35" t="s">
        <v>51</v>
      </c>
      <c s="6" t="s">
        <v>52</v>
      </c>
      <c s="36" t="s">
        <v>53</v>
      </c>
      <c s="37">
        <v>201.9</v>
      </c>
      <c s="36">
        <v>0</v>
      </c>
      <c s="36">
        <f>ROUND(G365*H365,6)</f>
      </c>
      <c r="L365" s="38">
        <v>0</v>
      </c>
      <c s="32">
        <f>ROUND(ROUND(L365,2)*ROUND(G365,3),2)</f>
      </c>
      <c s="36" t="s">
        <v>54</v>
      </c>
      <c>
        <f>(M365*21)/100</f>
      </c>
      <c t="s">
        <v>27</v>
      </c>
    </row>
    <row r="366" spans="1:5" ht="25.5">
      <c r="A366" s="35" t="s">
        <v>55</v>
      </c>
      <c r="E366" s="39" t="s">
        <v>351</v>
      </c>
    </row>
    <row r="367" spans="1:5" ht="12.75">
      <c r="A367" s="35" t="s">
        <v>56</v>
      </c>
      <c r="E367" s="40" t="s">
        <v>352</v>
      </c>
    </row>
    <row r="368" spans="1:5" ht="102">
      <c r="A368" t="s">
        <v>57</v>
      </c>
      <c r="E368" s="39" t="s">
        <v>58</v>
      </c>
    </row>
    <row r="369" spans="1:16" ht="25.5">
      <c r="A369" t="s">
        <v>48</v>
      </c>
      <c s="34" t="s">
        <v>613</v>
      </c>
      <c s="34" t="s">
        <v>66</v>
      </c>
      <c s="35" t="s">
        <v>67</v>
      </c>
      <c s="6" t="s">
        <v>68</v>
      </c>
      <c s="36" t="s">
        <v>53</v>
      </c>
      <c s="37">
        <v>97.5</v>
      </c>
      <c s="36">
        <v>0</v>
      </c>
      <c s="36">
        <f>ROUND(G369*H369,6)</f>
      </c>
      <c r="L369" s="38">
        <v>0</v>
      </c>
      <c s="32">
        <f>ROUND(ROUND(L369,2)*ROUND(G369,3),2)</f>
      </c>
      <c s="36" t="s">
        <v>54</v>
      </c>
      <c>
        <f>(M369*21)/100</f>
      </c>
      <c t="s">
        <v>27</v>
      </c>
    </row>
    <row r="370" spans="1:5" ht="25.5">
      <c r="A370" s="35" t="s">
        <v>55</v>
      </c>
      <c r="E370" s="39" t="s">
        <v>351</v>
      </c>
    </row>
    <row r="371" spans="1:5" ht="12.75">
      <c r="A371" s="35" t="s">
        <v>56</v>
      </c>
      <c r="E371" s="40" t="s">
        <v>5</v>
      </c>
    </row>
    <row r="372" spans="1:5" ht="102">
      <c r="A372" t="s">
        <v>57</v>
      </c>
      <c r="E372" s="39" t="s">
        <v>58</v>
      </c>
    </row>
    <row r="373" spans="1:16" ht="25.5">
      <c r="A373" t="s">
        <v>48</v>
      </c>
      <c s="34" t="s">
        <v>616</v>
      </c>
      <c s="34" t="s">
        <v>118</v>
      </c>
      <c s="35" t="s">
        <v>119</v>
      </c>
      <c s="6" t="s">
        <v>120</v>
      </c>
      <c s="36" t="s">
        <v>53</v>
      </c>
      <c s="37">
        <v>1.4</v>
      </c>
      <c s="36">
        <v>0</v>
      </c>
      <c s="36">
        <f>ROUND(G373*H373,6)</f>
      </c>
      <c r="L373" s="38">
        <v>0</v>
      </c>
      <c s="32">
        <f>ROUND(ROUND(L373,2)*ROUND(G373,3),2)</f>
      </c>
      <c s="36" t="s">
        <v>54</v>
      </c>
      <c>
        <f>(M373*21)/100</f>
      </c>
      <c t="s">
        <v>27</v>
      </c>
    </row>
    <row r="374" spans="1:5" ht="25.5">
      <c r="A374" s="35" t="s">
        <v>55</v>
      </c>
      <c r="E374" s="39" t="s">
        <v>351</v>
      </c>
    </row>
    <row r="375" spans="1:5" ht="12.75">
      <c r="A375" s="35" t="s">
        <v>56</v>
      </c>
      <c r="E375" s="40" t="s">
        <v>5</v>
      </c>
    </row>
    <row r="376" spans="1:5" ht="102">
      <c r="A376" t="s">
        <v>57</v>
      </c>
      <c r="E376"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2.xml><?xml version="1.0" encoding="utf-8"?>
<worksheet xmlns="http://schemas.openxmlformats.org/spreadsheetml/2006/main" xmlns:r="http://schemas.openxmlformats.org/officeDocument/2006/relationships">
  <dimension ref="A1:T25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3335</v>
      </c>
      <c s="41">
        <f>Rekapitulace!C51</f>
      </c>
      <c s="20" t="s">
        <v>0</v>
      </c>
      <c t="s">
        <v>23</v>
      </c>
      <c t="s">
        <v>27</v>
      </c>
    </row>
    <row r="4" spans="1:16" ht="32" customHeight="1">
      <c r="A4" s="24" t="s">
        <v>20</v>
      </c>
      <c s="25" t="s">
        <v>28</v>
      </c>
      <c s="27" t="s">
        <v>3335</v>
      </c>
      <c r="E4" s="26" t="s">
        <v>3336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COUNTIFS(L8:L256,"=0",A8:A256,"P")+COUNTIFS(L8:L256,"",A8:A256,"P")+SUM(Q8:Q256)</f>
      </c>
    </row>
    <row r="8" spans="1:13" ht="12.75">
      <c r="A8" t="s">
        <v>44</v>
      </c>
      <c r="C8" s="28" t="s">
        <v>3339</v>
      </c>
      <c r="E8" s="30" t="s">
        <v>3338</v>
      </c>
      <c r="J8" s="29">
        <f>0+J9+J22+J247</f>
      </c>
      <c s="29">
        <f>0+K9+K22+K247</f>
      </c>
      <c s="29">
        <f>0+L9+L22+L247</f>
      </c>
      <c s="29">
        <f>0+M9+M22+M247</f>
      </c>
    </row>
    <row r="9" spans="1:13" ht="12.75">
      <c r="A9" t="s">
        <v>46</v>
      </c>
      <c r="C9" s="31" t="s">
        <v>49</v>
      </c>
      <c r="E9" s="33" t="s">
        <v>195</v>
      </c>
      <c r="J9" s="32">
        <f>0</f>
      </c>
      <c s="32">
        <f>0</f>
      </c>
      <c s="32">
        <f>0+L10+L14+L18</f>
      </c>
      <c s="32">
        <f>0+M10+M14+M18</f>
      </c>
    </row>
    <row r="10" spans="1:16" ht="12.75">
      <c r="A10" t="s">
        <v>48</v>
      </c>
      <c s="34" t="s">
        <v>448</v>
      </c>
      <c s="34" t="s">
        <v>216</v>
      </c>
      <c s="35" t="s">
        <v>5</v>
      </c>
      <c s="6" t="s">
        <v>217</v>
      </c>
      <c s="36" t="s">
        <v>218</v>
      </c>
      <c s="37">
        <v>610</v>
      </c>
      <c s="36">
        <v>0</v>
      </c>
      <c s="36">
        <f>ROUND(G10*H10,6)</f>
      </c>
      <c r="L10" s="38">
        <v>0</v>
      </c>
      <c s="32">
        <f>ROUND(ROUND(L10,2)*ROUND(G10,3),2)</f>
      </c>
      <c s="36" t="s">
        <v>205</v>
      </c>
      <c>
        <f>(M10*21)/100</f>
      </c>
      <c t="s">
        <v>27</v>
      </c>
    </row>
    <row r="11" spans="1:5" ht="12.75">
      <c r="A11" s="35" t="s">
        <v>55</v>
      </c>
      <c r="E11" s="39" t="s">
        <v>5</v>
      </c>
    </row>
    <row r="12" spans="1:5" ht="12.75">
      <c r="A12" s="35" t="s">
        <v>56</v>
      </c>
      <c r="E12" s="40" t="s">
        <v>3340</v>
      </c>
    </row>
    <row r="13" spans="1:5" ht="12.75">
      <c r="A13" t="s">
        <v>57</v>
      </c>
      <c r="E13" s="39" t="s">
        <v>418</v>
      </c>
    </row>
    <row r="14" spans="1:16" ht="12.75">
      <c r="A14" t="s">
        <v>48</v>
      </c>
      <c s="34" t="s">
        <v>451</v>
      </c>
      <c s="34" t="s">
        <v>202</v>
      </c>
      <c s="35" t="s">
        <v>5</v>
      </c>
      <c s="6" t="s">
        <v>203</v>
      </c>
      <c s="36" t="s">
        <v>204</v>
      </c>
      <c s="37">
        <v>147.125</v>
      </c>
      <c s="36">
        <v>0</v>
      </c>
      <c s="36">
        <f>ROUND(G14*H14,6)</f>
      </c>
      <c r="L14" s="38">
        <v>0</v>
      </c>
      <c s="32">
        <f>ROUND(ROUND(L14,2)*ROUND(G14,3),2)</f>
      </c>
      <c s="36" t="s">
        <v>205</v>
      </c>
      <c>
        <f>(M14*21)/100</f>
      </c>
      <c t="s">
        <v>27</v>
      </c>
    </row>
    <row r="15" spans="1:5" ht="12.75">
      <c r="A15" s="35" t="s">
        <v>55</v>
      </c>
      <c r="E15" s="39" t="s">
        <v>5</v>
      </c>
    </row>
    <row r="16" spans="1:5" ht="12.75">
      <c r="A16" s="35" t="s">
        <v>56</v>
      </c>
      <c r="E16" s="40" t="s">
        <v>3341</v>
      </c>
    </row>
    <row r="17" spans="1:5" ht="12.75">
      <c r="A17" t="s">
        <v>57</v>
      </c>
      <c r="E17" s="39" t="s">
        <v>418</v>
      </c>
    </row>
    <row r="18" spans="1:16" ht="12.75">
      <c r="A18" t="s">
        <v>48</v>
      </c>
      <c s="34" t="s">
        <v>454</v>
      </c>
      <c s="34" t="s">
        <v>208</v>
      </c>
      <c s="35" t="s">
        <v>5</v>
      </c>
      <c s="6" t="s">
        <v>209</v>
      </c>
      <c s="36" t="s">
        <v>204</v>
      </c>
      <c s="37">
        <v>117.7</v>
      </c>
      <c s="36">
        <v>0</v>
      </c>
      <c s="36">
        <f>ROUND(G18*H18,6)</f>
      </c>
      <c r="L18" s="38">
        <v>0</v>
      </c>
      <c s="32">
        <f>ROUND(ROUND(L18,2)*ROUND(G18,3),2)</f>
      </c>
      <c s="36" t="s">
        <v>205</v>
      </c>
      <c>
        <f>(M18*21)/100</f>
      </c>
      <c t="s">
        <v>27</v>
      </c>
    </row>
    <row r="19" spans="1:5" ht="12.75">
      <c r="A19" s="35" t="s">
        <v>55</v>
      </c>
      <c r="E19" s="39" t="s">
        <v>5</v>
      </c>
    </row>
    <row r="20" spans="1:5" ht="12.75">
      <c r="A20" s="35" t="s">
        <v>56</v>
      </c>
      <c r="E20" s="40" t="s">
        <v>3342</v>
      </c>
    </row>
    <row r="21" spans="1:5" ht="12.75">
      <c r="A21" t="s">
        <v>57</v>
      </c>
      <c r="E21" s="39" t="s">
        <v>418</v>
      </c>
    </row>
    <row r="22" spans="1:13" ht="12.75">
      <c r="A22" t="s">
        <v>46</v>
      </c>
      <c r="C22" s="31" t="s">
        <v>573</v>
      </c>
      <c r="E22" s="33" t="s">
        <v>2278</v>
      </c>
      <c r="J22" s="32">
        <f>0</f>
      </c>
      <c s="32">
        <f>0</f>
      </c>
      <c s="32">
        <f>0+L23+L27+L31+L35+L39+L43+L47+L51+L55+L59+L63+L67+L71+L75+L79+L83+L87+L91+L95+L99+L103+L107+L111+L115+L119+L123+L127+L131+L135+L139+L143+L147+L151+L155+L159+L163+L167+L171+L175+L179+L183+L187+L191+L195+L199+L203+L207+L211+L215+L219+L223+L227+L231+L235+L239+L243</f>
      </c>
      <c s="32">
        <f>0+M23+M27+M31+M35+M39+M43+M47+M51+M55+M59+M63+M67+M71+M75+M79+M83+M87+M91+M95+M99+M103+M107+M111+M115+M119+M123+M127+M131+M135+M139+M143+M147+M151+M155+M159+M163+M167+M171+M175+M179+M183+M187+M191+M195+M199+M203+M207+M211+M215+M219+M223+M227+M231+M235+M239+M243</f>
      </c>
    </row>
    <row r="23" spans="1:16" ht="12.75">
      <c r="A23" t="s">
        <v>48</v>
      </c>
      <c s="34" t="s">
        <v>49</v>
      </c>
      <c s="34" t="s">
        <v>3343</v>
      </c>
      <c s="35" t="s">
        <v>5</v>
      </c>
      <c s="6" t="s">
        <v>3344</v>
      </c>
      <c s="36" t="s">
        <v>218</v>
      </c>
      <c s="37">
        <v>3490</v>
      </c>
      <c s="36">
        <v>0</v>
      </c>
      <c s="36">
        <f>ROUND(G23*H23,6)</f>
      </c>
      <c r="L23" s="38">
        <v>0</v>
      </c>
      <c s="32">
        <f>ROUND(ROUND(L23,2)*ROUND(G23,3),2)</f>
      </c>
      <c s="36" t="s">
        <v>205</v>
      </c>
      <c>
        <f>(M23*21)/100</f>
      </c>
      <c t="s">
        <v>27</v>
      </c>
    </row>
    <row r="24" spans="1:5" ht="12.75">
      <c r="A24" s="35" t="s">
        <v>55</v>
      </c>
      <c r="E24" s="39" t="s">
        <v>5</v>
      </c>
    </row>
    <row r="25" spans="1:5" ht="51">
      <c r="A25" s="35" t="s">
        <v>56</v>
      </c>
      <c r="E25" s="40" t="s">
        <v>3345</v>
      </c>
    </row>
    <row r="26" spans="1:5" ht="12.75">
      <c r="A26" t="s">
        <v>57</v>
      </c>
      <c r="E26" s="39" t="s">
        <v>418</v>
      </c>
    </row>
    <row r="27" spans="1:16" ht="12.75">
      <c r="A27" t="s">
        <v>48</v>
      </c>
      <c s="34" t="s">
        <v>27</v>
      </c>
      <c s="34" t="s">
        <v>3346</v>
      </c>
      <c s="35" t="s">
        <v>5</v>
      </c>
      <c s="6" t="s">
        <v>3347</v>
      </c>
      <c s="36" t="s">
        <v>218</v>
      </c>
      <c s="37">
        <v>20</v>
      </c>
      <c s="36">
        <v>0</v>
      </c>
      <c s="36">
        <f>ROUND(G27*H27,6)</f>
      </c>
      <c r="L27" s="38">
        <v>0</v>
      </c>
      <c s="32">
        <f>ROUND(ROUND(L27,2)*ROUND(G27,3),2)</f>
      </c>
      <c s="36" t="s">
        <v>205</v>
      </c>
      <c>
        <f>(M27*21)/100</f>
      </c>
      <c t="s">
        <v>27</v>
      </c>
    </row>
    <row r="28" spans="1:5" ht="12.75">
      <c r="A28" s="35" t="s">
        <v>55</v>
      </c>
      <c r="E28" s="39" t="s">
        <v>3348</v>
      </c>
    </row>
    <row r="29" spans="1:5" ht="12.75">
      <c r="A29" s="35" t="s">
        <v>56</v>
      </c>
      <c r="E29" s="40" t="s">
        <v>5</v>
      </c>
    </row>
    <row r="30" spans="1:5" ht="12.75">
      <c r="A30" t="s">
        <v>57</v>
      </c>
      <c r="E30" s="39" t="s">
        <v>418</v>
      </c>
    </row>
    <row r="31" spans="1:16" ht="25.5">
      <c r="A31" t="s">
        <v>48</v>
      </c>
      <c s="34" t="s">
        <v>26</v>
      </c>
      <c s="34" t="s">
        <v>3349</v>
      </c>
      <c s="35" t="s">
        <v>5</v>
      </c>
      <c s="6" t="s">
        <v>3350</v>
      </c>
      <c s="36" t="s">
        <v>218</v>
      </c>
      <c s="37">
        <v>795</v>
      </c>
      <c s="36">
        <v>0</v>
      </c>
      <c s="36">
        <f>ROUND(G31*H31,6)</f>
      </c>
      <c r="L31" s="38">
        <v>0</v>
      </c>
      <c s="32">
        <f>ROUND(ROUND(L31,2)*ROUND(G31,3),2)</f>
      </c>
      <c s="36" t="s">
        <v>205</v>
      </c>
      <c>
        <f>(M31*21)/100</f>
      </c>
      <c t="s">
        <v>27</v>
      </c>
    </row>
    <row r="32" spans="1:5" ht="12.75">
      <c r="A32" s="35" t="s">
        <v>55</v>
      </c>
      <c r="E32" s="39" t="s">
        <v>5</v>
      </c>
    </row>
    <row r="33" spans="1:5" ht="25.5">
      <c r="A33" s="35" t="s">
        <v>56</v>
      </c>
      <c r="E33" s="40" t="s">
        <v>3351</v>
      </c>
    </row>
    <row r="34" spans="1:5" ht="12.75">
      <c r="A34" t="s">
        <v>57</v>
      </c>
      <c r="E34" s="39" t="s">
        <v>418</v>
      </c>
    </row>
    <row r="35" spans="1:16" ht="12.75">
      <c r="A35" t="s">
        <v>48</v>
      </c>
      <c s="34" t="s">
        <v>65</v>
      </c>
      <c s="34" t="s">
        <v>434</v>
      </c>
      <c s="35" t="s">
        <v>5</v>
      </c>
      <c s="6" t="s">
        <v>435</v>
      </c>
      <c s="36" t="s">
        <v>218</v>
      </c>
      <c s="37">
        <v>277</v>
      </c>
      <c s="36">
        <v>0</v>
      </c>
      <c s="36">
        <f>ROUND(G35*H35,6)</f>
      </c>
      <c r="L35" s="38">
        <v>0</v>
      </c>
      <c s="32">
        <f>ROUND(ROUND(L35,2)*ROUND(G35,3),2)</f>
      </c>
      <c s="36" t="s">
        <v>205</v>
      </c>
      <c>
        <f>(M35*21)/100</f>
      </c>
      <c t="s">
        <v>27</v>
      </c>
    </row>
    <row r="36" spans="1:5" ht="12.75">
      <c r="A36" s="35" t="s">
        <v>55</v>
      </c>
      <c r="E36" s="39" t="s">
        <v>5</v>
      </c>
    </row>
    <row r="37" spans="1:5" ht="25.5">
      <c r="A37" s="35" t="s">
        <v>56</v>
      </c>
      <c r="E37" s="40" t="s">
        <v>3352</v>
      </c>
    </row>
    <row r="38" spans="1:5" ht="12.75">
      <c r="A38" t="s">
        <v>57</v>
      </c>
      <c r="E38" s="39" t="s">
        <v>418</v>
      </c>
    </row>
    <row r="39" spans="1:16" ht="12.75">
      <c r="A39" t="s">
        <v>48</v>
      </c>
      <c s="34" t="s">
        <v>69</v>
      </c>
      <c s="34" t="s">
        <v>3353</v>
      </c>
      <c s="35" t="s">
        <v>5</v>
      </c>
      <c s="6" t="s">
        <v>3354</v>
      </c>
      <c s="36" t="s">
        <v>218</v>
      </c>
      <c s="37">
        <v>150</v>
      </c>
      <c s="36">
        <v>0</v>
      </c>
      <c s="36">
        <f>ROUND(G39*H39,6)</f>
      </c>
      <c r="L39" s="38">
        <v>0</v>
      </c>
      <c s="32">
        <f>ROUND(ROUND(L39,2)*ROUND(G39,3),2)</f>
      </c>
      <c s="36" t="s">
        <v>205</v>
      </c>
      <c>
        <f>(M39*21)/100</f>
      </c>
      <c t="s">
        <v>27</v>
      </c>
    </row>
    <row r="40" spans="1:5" ht="12.75">
      <c r="A40" s="35" t="s">
        <v>55</v>
      </c>
      <c r="E40" s="39" t="s">
        <v>5</v>
      </c>
    </row>
    <row r="41" spans="1:5" ht="12.75">
      <c r="A41" s="35" t="s">
        <v>56</v>
      </c>
      <c r="E41" s="40" t="s">
        <v>3355</v>
      </c>
    </row>
    <row r="42" spans="1:5" ht="12.75">
      <c r="A42" t="s">
        <v>57</v>
      </c>
      <c r="E42" s="39" t="s">
        <v>418</v>
      </c>
    </row>
    <row r="43" spans="1:16" ht="25.5">
      <c r="A43" t="s">
        <v>48</v>
      </c>
      <c s="34" t="s">
        <v>73</v>
      </c>
      <c s="34" t="s">
        <v>495</v>
      </c>
      <c s="35" t="s">
        <v>5</v>
      </c>
      <c s="6" t="s">
        <v>496</v>
      </c>
      <c s="36" t="s">
        <v>213</v>
      </c>
      <c s="37">
        <v>48</v>
      </c>
      <c s="36">
        <v>0</v>
      </c>
      <c s="36">
        <f>ROUND(G43*H43,6)</f>
      </c>
      <c r="L43" s="38">
        <v>0</v>
      </c>
      <c s="32">
        <f>ROUND(ROUND(L43,2)*ROUND(G43,3),2)</f>
      </c>
      <c s="36" t="s">
        <v>205</v>
      </c>
      <c>
        <f>(M43*21)/100</f>
      </c>
      <c t="s">
        <v>27</v>
      </c>
    </row>
    <row r="44" spans="1:5" ht="12.75">
      <c r="A44" s="35" t="s">
        <v>55</v>
      </c>
      <c r="E44" s="39" t="s">
        <v>5</v>
      </c>
    </row>
    <row r="45" spans="1:5" ht="76.5">
      <c r="A45" s="35" t="s">
        <v>56</v>
      </c>
      <c r="E45" s="40" t="s">
        <v>3356</v>
      </c>
    </row>
    <row r="46" spans="1:5" ht="12.75">
      <c r="A46" t="s">
        <v>57</v>
      </c>
      <c r="E46" s="39" t="s">
        <v>418</v>
      </c>
    </row>
    <row r="47" spans="1:16" ht="25.5">
      <c r="A47" t="s">
        <v>48</v>
      </c>
      <c s="34" t="s">
        <v>77</v>
      </c>
      <c s="34" t="s">
        <v>3357</v>
      </c>
      <c s="35" t="s">
        <v>5</v>
      </c>
      <c s="6" t="s">
        <v>3358</v>
      </c>
      <c s="36" t="s">
        <v>213</v>
      </c>
      <c s="37">
        <v>2</v>
      </c>
      <c s="36">
        <v>0</v>
      </c>
      <c s="36">
        <f>ROUND(G47*H47,6)</f>
      </c>
      <c r="L47" s="38">
        <v>0</v>
      </c>
      <c s="32">
        <f>ROUND(ROUND(L47,2)*ROUND(G47,3),2)</f>
      </c>
      <c s="36" t="s">
        <v>205</v>
      </c>
      <c>
        <f>(M47*21)/100</f>
      </c>
      <c t="s">
        <v>27</v>
      </c>
    </row>
    <row r="48" spans="1:5" ht="12.75">
      <c r="A48" s="35" t="s">
        <v>55</v>
      </c>
      <c r="E48" s="39" t="s">
        <v>5</v>
      </c>
    </row>
    <row r="49" spans="1:5" ht="12.75">
      <c r="A49" s="35" t="s">
        <v>56</v>
      </c>
      <c r="E49" s="40" t="s">
        <v>3359</v>
      </c>
    </row>
    <row r="50" spans="1:5" ht="12.75">
      <c r="A50" t="s">
        <v>57</v>
      </c>
      <c r="E50" s="39" t="s">
        <v>418</v>
      </c>
    </row>
    <row r="51" spans="1:16" ht="25.5">
      <c r="A51" t="s">
        <v>48</v>
      </c>
      <c s="34" t="s">
        <v>81</v>
      </c>
      <c s="34" t="s">
        <v>3360</v>
      </c>
      <c s="35" t="s">
        <v>5</v>
      </c>
      <c s="6" t="s">
        <v>3361</v>
      </c>
      <c s="36" t="s">
        <v>213</v>
      </c>
      <c s="37">
        <v>2</v>
      </c>
      <c s="36">
        <v>0</v>
      </c>
      <c s="36">
        <f>ROUND(G51*H51,6)</f>
      </c>
      <c r="L51" s="38">
        <v>0</v>
      </c>
      <c s="32">
        <f>ROUND(ROUND(L51,2)*ROUND(G51,3),2)</f>
      </c>
      <c s="36" t="s">
        <v>205</v>
      </c>
      <c>
        <f>(M51*21)/100</f>
      </c>
      <c t="s">
        <v>27</v>
      </c>
    </row>
    <row r="52" spans="1:5" ht="12.75">
      <c r="A52" s="35" t="s">
        <v>55</v>
      </c>
      <c r="E52" s="39" t="s">
        <v>5</v>
      </c>
    </row>
    <row r="53" spans="1:5" ht="12.75">
      <c r="A53" s="35" t="s">
        <v>56</v>
      </c>
      <c r="E53" s="40" t="s">
        <v>3348</v>
      </c>
    </row>
    <row r="54" spans="1:5" ht="12.75">
      <c r="A54" t="s">
        <v>57</v>
      </c>
      <c r="E54" s="39" t="s">
        <v>418</v>
      </c>
    </row>
    <row r="55" spans="1:16" ht="25.5">
      <c r="A55" t="s">
        <v>48</v>
      </c>
      <c s="34" t="s">
        <v>85</v>
      </c>
      <c s="34" t="s">
        <v>3362</v>
      </c>
      <c s="35" t="s">
        <v>5</v>
      </c>
      <c s="6" t="s">
        <v>3363</v>
      </c>
      <c s="36" t="s">
        <v>213</v>
      </c>
      <c s="37">
        <v>12</v>
      </c>
      <c s="36">
        <v>0</v>
      </c>
      <c s="36">
        <f>ROUND(G55*H55,6)</f>
      </c>
      <c r="L55" s="38">
        <v>0</v>
      </c>
      <c s="32">
        <f>ROUND(ROUND(L55,2)*ROUND(G55,3),2)</f>
      </c>
      <c s="36" t="s">
        <v>205</v>
      </c>
      <c>
        <f>(M55*21)/100</f>
      </c>
      <c t="s">
        <v>27</v>
      </c>
    </row>
    <row r="56" spans="1:5" ht="12.75">
      <c r="A56" s="35" t="s">
        <v>55</v>
      </c>
      <c r="E56" s="39" t="s">
        <v>3364</v>
      </c>
    </row>
    <row r="57" spans="1:5" ht="12.75">
      <c r="A57" s="35" t="s">
        <v>56</v>
      </c>
      <c r="E57" s="40" t="s">
        <v>3365</v>
      </c>
    </row>
    <row r="58" spans="1:5" ht="12.75">
      <c r="A58" t="s">
        <v>57</v>
      </c>
      <c r="E58" s="39" t="s">
        <v>418</v>
      </c>
    </row>
    <row r="59" spans="1:16" ht="25.5">
      <c r="A59" t="s">
        <v>48</v>
      </c>
      <c s="34" t="s">
        <v>89</v>
      </c>
      <c s="34" t="s">
        <v>3366</v>
      </c>
      <c s="35" t="s">
        <v>5</v>
      </c>
      <c s="6" t="s">
        <v>3367</v>
      </c>
      <c s="36" t="s">
        <v>213</v>
      </c>
      <c s="37">
        <v>10</v>
      </c>
      <c s="36">
        <v>0</v>
      </c>
      <c s="36">
        <f>ROUND(G59*H59,6)</f>
      </c>
      <c r="L59" s="38">
        <v>0</v>
      </c>
      <c s="32">
        <f>ROUND(ROUND(L59,2)*ROUND(G59,3),2)</f>
      </c>
      <c s="36" t="s">
        <v>205</v>
      </c>
      <c>
        <f>(M59*21)/100</f>
      </c>
      <c t="s">
        <v>27</v>
      </c>
    </row>
    <row r="60" spans="1:5" ht="12.75">
      <c r="A60" s="35" t="s">
        <v>55</v>
      </c>
      <c r="E60" s="39" t="s">
        <v>5</v>
      </c>
    </row>
    <row r="61" spans="1:5" ht="12.75">
      <c r="A61" s="35" t="s">
        <v>56</v>
      </c>
      <c r="E61" s="40" t="s">
        <v>3368</v>
      </c>
    </row>
    <row r="62" spans="1:5" ht="12.75">
      <c r="A62" t="s">
        <v>57</v>
      </c>
      <c r="E62" s="39" t="s">
        <v>418</v>
      </c>
    </row>
    <row r="63" spans="1:16" ht="25.5">
      <c r="A63" t="s">
        <v>48</v>
      </c>
      <c s="34" t="s">
        <v>93</v>
      </c>
      <c s="34" t="s">
        <v>211</v>
      </c>
      <c s="35" t="s">
        <v>5</v>
      </c>
      <c s="6" t="s">
        <v>212</v>
      </c>
      <c s="36" t="s">
        <v>213</v>
      </c>
      <c s="37">
        <v>1</v>
      </c>
      <c s="36">
        <v>0</v>
      </c>
      <c s="36">
        <f>ROUND(G63*H63,6)</f>
      </c>
      <c r="L63" s="38">
        <v>0</v>
      </c>
      <c s="32">
        <f>ROUND(ROUND(L63,2)*ROUND(G63,3),2)</f>
      </c>
      <c s="36" t="s">
        <v>918</v>
      </c>
      <c>
        <f>(M63*21)/100</f>
      </c>
      <c t="s">
        <v>27</v>
      </c>
    </row>
    <row r="64" spans="1:5" ht="12.75">
      <c r="A64" s="35" t="s">
        <v>55</v>
      </c>
      <c r="E64" s="39" t="s">
        <v>5</v>
      </c>
    </row>
    <row r="65" spans="1:5" ht="12.75">
      <c r="A65" s="35" t="s">
        <v>56</v>
      </c>
      <c r="E65" s="40" t="s">
        <v>5</v>
      </c>
    </row>
    <row r="66" spans="1:5" ht="51">
      <c r="A66" t="s">
        <v>57</v>
      </c>
      <c r="E66" s="39" t="s">
        <v>3369</v>
      </c>
    </row>
    <row r="67" spans="1:16" ht="38.25">
      <c r="A67" t="s">
        <v>48</v>
      </c>
      <c s="34" t="s">
        <v>97</v>
      </c>
      <c s="34" t="s">
        <v>3370</v>
      </c>
      <c s="35" t="s">
        <v>5</v>
      </c>
      <c s="6" t="s">
        <v>3371</v>
      </c>
      <c s="36" t="s">
        <v>213</v>
      </c>
      <c s="37">
        <v>1</v>
      </c>
      <c s="36">
        <v>0</v>
      </c>
      <c s="36">
        <f>ROUND(G67*H67,6)</f>
      </c>
      <c r="L67" s="38">
        <v>0</v>
      </c>
      <c s="32">
        <f>ROUND(ROUND(L67,2)*ROUND(G67,3),2)</f>
      </c>
      <c s="36" t="s">
        <v>205</v>
      </c>
      <c>
        <f>(M67*21)/100</f>
      </c>
      <c t="s">
        <v>27</v>
      </c>
    </row>
    <row r="68" spans="1:5" ht="12.75">
      <c r="A68" s="35" t="s">
        <v>55</v>
      </c>
      <c r="E68" s="39" t="s">
        <v>5</v>
      </c>
    </row>
    <row r="69" spans="1:5" ht="12.75">
      <c r="A69" s="35" t="s">
        <v>56</v>
      </c>
      <c r="E69" s="40" t="s">
        <v>3372</v>
      </c>
    </row>
    <row r="70" spans="1:5" ht="51">
      <c r="A70" t="s">
        <v>57</v>
      </c>
      <c r="E70" s="39" t="s">
        <v>3369</v>
      </c>
    </row>
    <row r="71" spans="1:16" ht="12.75">
      <c r="A71" t="s">
        <v>48</v>
      </c>
      <c s="34" t="s">
        <v>101</v>
      </c>
      <c s="34" t="s">
        <v>842</v>
      </c>
      <c s="35" t="s">
        <v>5</v>
      </c>
      <c s="6" t="s">
        <v>843</v>
      </c>
      <c s="36" t="s">
        <v>463</v>
      </c>
      <c s="37">
        <v>32</v>
      </c>
      <c s="36">
        <v>0</v>
      </c>
      <c s="36">
        <f>ROUND(G71*H71,6)</f>
      </c>
      <c r="L71" s="38">
        <v>0</v>
      </c>
      <c s="32">
        <f>ROUND(ROUND(L71,2)*ROUND(G71,3),2)</f>
      </c>
      <c s="36" t="s">
        <v>205</v>
      </c>
      <c>
        <f>(M71*21)/100</f>
      </c>
      <c t="s">
        <v>27</v>
      </c>
    </row>
    <row r="72" spans="1:5" ht="12.75">
      <c r="A72" s="35" t="s">
        <v>55</v>
      </c>
      <c r="E72" s="39" t="s">
        <v>3373</v>
      </c>
    </row>
    <row r="73" spans="1:5" ht="12.75">
      <c r="A73" s="35" t="s">
        <v>56</v>
      </c>
      <c r="E73" s="40" t="s">
        <v>3374</v>
      </c>
    </row>
    <row r="74" spans="1:5" ht="12.75">
      <c r="A74" t="s">
        <v>57</v>
      </c>
      <c r="E74" s="39" t="s">
        <v>418</v>
      </c>
    </row>
    <row r="75" spans="1:16" ht="12.75">
      <c r="A75" t="s">
        <v>48</v>
      </c>
      <c s="34" t="s">
        <v>105</v>
      </c>
      <c s="34" t="s">
        <v>2282</v>
      </c>
      <c s="35" t="s">
        <v>5</v>
      </c>
      <c s="6" t="s">
        <v>2283</v>
      </c>
      <c s="36" t="s">
        <v>213</v>
      </c>
      <c s="37">
        <v>3</v>
      </c>
      <c s="36">
        <v>0</v>
      </c>
      <c s="36">
        <f>ROUND(G75*H75,6)</f>
      </c>
      <c r="L75" s="38">
        <v>0</v>
      </c>
      <c s="32">
        <f>ROUND(ROUND(L75,2)*ROUND(G75,3),2)</f>
      </c>
      <c s="36" t="s">
        <v>918</v>
      </c>
      <c>
        <f>(M75*21)/100</f>
      </c>
      <c t="s">
        <v>27</v>
      </c>
    </row>
    <row r="76" spans="1:5" ht="12.75">
      <c r="A76" s="35" t="s">
        <v>55</v>
      </c>
      <c r="E76" s="39" t="s">
        <v>3375</v>
      </c>
    </row>
    <row r="77" spans="1:5" ht="12.75">
      <c r="A77" s="35" t="s">
        <v>56</v>
      </c>
      <c r="E77" s="40" t="s">
        <v>3376</v>
      </c>
    </row>
    <row r="78" spans="1:5" ht="89.25">
      <c r="A78" t="s">
        <v>57</v>
      </c>
      <c r="E78" s="39" t="s">
        <v>3377</v>
      </c>
    </row>
    <row r="79" spans="1:16" ht="12.75">
      <c r="A79" t="s">
        <v>48</v>
      </c>
      <c s="34" t="s">
        <v>109</v>
      </c>
      <c s="34" t="s">
        <v>839</v>
      </c>
      <c s="35" t="s">
        <v>5</v>
      </c>
      <c s="6" t="s">
        <v>840</v>
      </c>
      <c s="36" t="s">
        <v>463</v>
      </c>
      <c s="37">
        <v>30</v>
      </c>
      <c s="36">
        <v>0</v>
      </c>
      <c s="36">
        <f>ROUND(G79*H79,6)</f>
      </c>
      <c r="L79" s="38">
        <v>0</v>
      </c>
      <c s="32">
        <f>ROUND(ROUND(L79,2)*ROUND(G79,3),2)</f>
      </c>
      <c s="36" t="s">
        <v>205</v>
      </c>
      <c>
        <f>(M79*21)/100</f>
      </c>
      <c t="s">
        <v>27</v>
      </c>
    </row>
    <row r="80" spans="1:5" ht="12.75">
      <c r="A80" s="35" t="s">
        <v>55</v>
      </c>
      <c r="E80" s="39" t="s">
        <v>5</v>
      </c>
    </row>
    <row r="81" spans="1:5" ht="12.75">
      <c r="A81" s="35" t="s">
        <v>56</v>
      </c>
      <c r="E81" s="40" t="s">
        <v>3378</v>
      </c>
    </row>
    <row r="82" spans="1:5" ht="12.75">
      <c r="A82" t="s">
        <v>57</v>
      </c>
      <c r="E82" s="39" t="s">
        <v>418</v>
      </c>
    </row>
    <row r="83" spans="1:16" ht="12.75">
      <c r="A83" t="s">
        <v>48</v>
      </c>
      <c s="34" t="s">
        <v>113</v>
      </c>
      <c s="34" t="s">
        <v>827</v>
      </c>
      <c s="35" t="s">
        <v>5</v>
      </c>
      <c s="6" t="s">
        <v>828</v>
      </c>
      <c s="36" t="s">
        <v>463</v>
      </c>
      <c s="37">
        <v>16</v>
      </c>
      <c s="36">
        <v>0</v>
      </c>
      <c s="36">
        <f>ROUND(G83*H83,6)</f>
      </c>
      <c r="L83" s="38">
        <v>0</v>
      </c>
      <c s="32">
        <f>ROUND(ROUND(L83,2)*ROUND(G83,3),2)</f>
      </c>
      <c s="36" t="s">
        <v>205</v>
      </c>
      <c>
        <f>(M83*21)/100</f>
      </c>
      <c t="s">
        <v>27</v>
      </c>
    </row>
    <row r="84" spans="1:5" ht="12.75">
      <c r="A84" s="35" t="s">
        <v>55</v>
      </c>
      <c r="E84" s="39" t="s">
        <v>5</v>
      </c>
    </row>
    <row r="85" spans="1:5" ht="12.75">
      <c r="A85" s="35" t="s">
        <v>56</v>
      </c>
      <c r="E85" s="40" t="s">
        <v>3379</v>
      </c>
    </row>
    <row r="86" spans="1:5" ht="12.75">
      <c r="A86" t="s">
        <v>57</v>
      </c>
      <c r="E86" s="39" t="s">
        <v>418</v>
      </c>
    </row>
    <row r="87" spans="1:16" ht="12.75">
      <c r="A87" t="s">
        <v>48</v>
      </c>
      <c s="34" t="s">
        <v>117</v>
      </c>
      <c s="34" t="s">
        <v>836</v>
      </c>
      <c s="35" t="s">
        <v>5</v>
      </c>
      <c s="6" t="s">
        <v>837</v>
      </c>
      <c s="36" t="s">
        <v>463</v>
      </c>
      <c s="37">
        <v>16</v>
      </c>
      <c s="36">
        <v>0</v>
      </c>
      <c s="36">
        <f>ROUND(G87*H87,6)</f>
      </c>
      <c r="L87" s="38">
        <v>0</v>
      </c>
      <c s="32">
        <f>ROUND(ROUND(L87,2)*ROUND(G87,3),2)</f>
      </c>
      <c s="36" t="s">
        <v>205</v>
      </c>
      <c>
        <f>(M87*21)/100</f>
      </c>
      <c t="s">
        <v>27</v>
      </c>
    </row>
    <row r="88" spans="1:5" ht="12.75">
      <c r="A88" s="35" t="s">
        <v>55</v>
      </c>
      <c r="E88" s="39" t="s">
        <v>5</v>
      </c>
    </row>
    <row r="89" spans="1:5" ht="12.75">
      <c r="A89" s="35" t="s">
        <v>56</v>
      </c>
      <c r="E89" s="40" t="s">
        <v>3380</v>
      </c>
    </row>
    <row r="90" spans="1:5" ht="12.75">
      <c r="A90" t="s">
        <v>57</v>
      </c>
      <c r="E90" s="39" t="s">
        <v>418</v>
      </c>
    </row>
    <row r="91" spans="1:16" ht="25.5">
      <c r="A91" t="s">
        <v>48</v>
      </c>
      <c s="34" t="s">
        <v>121</v>
      </c>
      <c s="34" t="s">
        <v>845</v>
      </c>
      <c s="35" t="s">
        <v>5</v>
      </c>
      <c s="6" t="s">
        <v>846</v>
      </c>
      <c s="36" t="s">
        <v>213</v>
      </c>
      <c s="37">
        <v>1</v>
      </c>
      <c s="36">
        <v>0</v>
      </c>
      <c s="36">
        <f>ROUND(G91*H91,6)</f>
      </c>
      <c r="L91" s="38">
        <v>0</v>
      </c>
      <c s="32">
        <f>ROUND(ROUND(L91,2)*ROUND(G91,3),2)</f>
      </c>
      <c s="36" t="s">
        <v>205</v>
      </c>
      <c>
        <f>(M91*21)/100</f>
      </c>
      <c t="s">
        <v>27</v>
      </c>
    </row>
    <row r="92" spans="1:5" ht="12.75">
      <c r="A92" s="35" t="s">
        <v>55</v>
      </c>
      <c r="E92" s="39" t="s">
        <v>5</v>
      </c>
    </row>
    <row r="93" spans="1:5" ht="12.75">
      <c r="A93" s="35" t="s">
        <v>56</v>
      </c>
      <c r="E93" s="40" t="s">
        <v>5</v>
      </c>
    </row>
    <row r="94" spans="1:5" ht="12.75">
      <c r="A94" t="s">
        <v>57</v>
      </c>
      <c r="E94" s="39" t="s">
        <v>418</v>
      </c>
    </row>
    <row r="95" spans="1:16" ht="38.25">
      <c r="A95" t="s">
        <v>48</v>
      </c>
      <c s="34" t="s">
        <v>125</v>
      </c>
      <c s="34" t="s">
        <v>848</v>
      </c>
      <c s="35" t="s">
        <v>5</v>
      </c>
      <c s="6" t="s">
        <v>849</v>
      </c>
      <c s="36" t="s">
        <v>213</v>
      </c>
      <c s="37">
        <v>3</v>
      </c>
      <c s="36">
        <v>0</v>
      </c>
      <c s="36">
        <f>ROUND(G95*H95,6)</f>
      </c>
      <c r="L95" s="38">
        <v>0</v>
      </c>
      <c s="32">
        <f>ROUND(ROUND(L95,2)*ROUND(G95,3),2)</f>
      </c>
      <c s="36" t="s">
        <v>205</v>
      </c>
      <c>
        <f>(M95*21)/100</f>
      </c>
      <c t="s">
        <v>27</v>
      </c>
    </row>
    <row r="96" spans="1:5" ht="12.75">
      <c r="A96" s="35" t="s">
        <v>55</v>
      </c>
      <c r="E96" s="39" t="s">
        <v>5</v>
      </c>
    </row>
    <row r="97" spans="1:5" ht="12.75">
      <c r="A97" s="35" t="s">
        <v>56</v>
      </c>
      <c r="E97" s="40" t="s">
        <v>5</v>
      </c>
    </row>
    <row r="98" spans="1:5" ht="12.75">
      <c r="A98" t="s">
        <v>57</v>
      </c>
      <c r="E98" s="39" t="s">
        <v>418</v>
      </c>
    </row>
    <row r="99" spans="1:16" ht="25.5">
      <c r="A99" t="s">
        <v>48</v>
      </c>
      <c s="34" t="s">
        <v>129</v>
      </c>
      <c s="34" t="s">
        <v>3381</v>
      </c>
      <c s="35" t="s">
        <v>5</v>
      </c>
      <c s="6" t="s">
        <v>3382</v>
      </c>
      <c s="36" t="s">
        <v>213</v>
      </c>
      <c s="37">
        <v>1</v>
      </c>
      <c s="36">
        <v>0</v>
      </c>
      <c s="36">
        <f>ROUND(G99*H99,6)</f>
      </c>
      <c r="L99" s="38">
        <v>0</v>
      </c>
      <c s="32">
        <f>ROUND(ROUND(L99,2)*ROUND(G99,3),2)</f>
      </c>
      <c s="36" t="s">
        <v>205</v>
      </c>
      <c>
        <f>(M99*21)/100</f>
      </c>
      <c t="s">
        <v>27</v>
      </c>
    </row>
    <row r="100" spans="1:5" ht="12.75">
      <c r="A100" s="35" t="s">
        <v>55</v>
      </c>
      <c r="E100" s="39" t="s">
        <v>5</v>
      </c>
    </row>
    <row r="101" spans="1:5" ht="12.75">
      <c r="A101" s="35" t="s">
        <v>56</v>
      </c>
      <c r="E101" s="40" t="s">
        <v>5</v>
      </c>
    </row>
    <row r="102" spans="1:5" ht="12.75">
      <c r="A102" t="s">
        <v>57</v>
      </c>
      <c r="E102" s="39" t="s">
        <v>418</v>
      </c>
    </row>
    <row r="103" spans="1:16" ht="25.5">
      <c r="A103" t="s">
        <v>48</v>
      </c>
      <c s="34" t="s">
        <v>133</v>
      </c>
      <c s="34" t="s">
        <v>3383</v>
      </c>
      <c s="35" t="s">
        <v>5</v>
      </c>
      <c s="6" t="s">
        <v>3384</v>
      </c>
      <c s="36" t="s">
        <v>213</v>
      </c>
      <c s="37">
        <v>18</v>
      </c>
      <c s="36">
        <v>0</v>
      </c>
      <c s="36">
        <f>ROUND(G103*H103,6)</f>
      </c>
      <c r="L103" s="38">
        <v>0</v>
      </c>
      <c s="32">
        <f>ROUND(ROUND(L103,2)*ROUND(G103,3),2)</f>
      </c>
      <c s="36" t="s">
        <v>205</v>
      </c>
      <c>
        <f>(M103*21)/100</f>
      </c>
      <c t="s">
        <v>27</v>
      </c>
    </row>
    <row r="104" spans="1:5" ht="12.75">
      <c r="A104" s="35" t="s">
        <v>55</v>
      </c>
      <c r="E104" s="39" t="s">
        <v>5</v>
      </c>
    </row>
    <row r="105" spans="1:5" ht="12.75">
      <c r="A105" s="35" t="s">
        <v>56</v>
      </c>
      <c r="E105" s="40" t="s">
        <v>3385</v>
      </c>
    </row>
    <row r="106" spans="1:5" ht="12.75">
      <c r="A106" t="s">
        <v>57</v>
      </c>
      <c r="E106" s="39" t="s">
        <v>418</v>
      </c>
    </row>
    <row r="107" spans="1:16" ht="25.5">
      <c r="A107" t="s">
        <v>48</v>
      </c>
      <c s="34" t="s">
        <v>137</v>
      </c>
      <c s="34" t="s">
        <v>245</v>
      </c>
      <c s="35" t="s">
        <v>5</v>
      </c>
      <c s="6" t="s">
        <v>246</v>
      </c>
      <c s="36" t="s">
        <v>213</v>
      </c>
      <c s="37">
        <v>18</v>
      </c>
      <c s="36">
        <v>0</v>
      </c>
      <c s="36">
        <f>ROUND(G107*H107,6)</f>
      </c>
      <c r="L107" s="38">
        <v>0</v>
      </c>
      <c s="32">
        <f>ROUND(ROUND(L107,2)*ROUND(G107,3),2)</f>
      </c>
      <c s="36" t="s">
        <v>205</v>
      </c>
      <c>
        <f>(M107*21)/100</f>
      </c>
      <c t="s">
        <v>27</v>
      </c>
    </row>
    <row r="108" spans="1:5" ht="12.75">
      <c r="A108" s="35" t="s">
        <v>55</v>
      </c>
      <c r="E108" s="39" t="s">
        <v>5</v>
      </c>
    </row>
    <row r="109" spans="1:5" ht="12.75">
      <c r="A109" s="35" t="s">
        <v>56</v>
      </c>
      <c r="E109" s="40" t="s">
        <v>3385</v>
      </c>
    </row>
    <row r="110" spans="1:5" ht="12.75">
      <c r="A110" t="s">
        <v>57</v>
      </c>
      <c r="E110" s="39" t="s">
        <v>418</v>
      </c>
    </row>
    <row r="111" spans="1:16" ht="12.75">
      <c r="A111" t="s">
        <v>48</v>
      </c>
      <c s="34" t="s">
        <v>141</v>
      </c>
      <c s="34" t="s">
        <v>367</v>
      </c>
      <c s="35" t="s">
        <v>5</v>
      </c>
      <c s="6" t="s">
        <v>368</v>
      </c>
      <c s="36" t="s">
        <v>218</v>
      </c>
      <c s="37">
        <v>81</v>
      </c>
      <c s="36">
        <v>0</v>
      </c>
      <c s="36">
        <f>ROUND(G111*H111,6)</f>
      </c>
      <c r="L111" s="38">
        <v>0</v>
      </c>
      <c s="32">
        <f>ROUND(ROUND(L111,2)*ROUND(G111,3),2)</f>
      </c>
      <c s="36" t="s">
        <v>205</v>
      </c>
      <c>
        <f>(M111*21)/100</f>
      </c>
      <c t="s">
        <v>27</v>
      </c>
    </row>
    <row r="112" spans="1:5" ht="12.75">
      <c r="A112" s="35" t="s">
        <v>55</v>
      </c>
      <c r="E112" s="39" t="s">
        <v>3386</v>
      </c>
    </row>
    <row r="113" spans="1:5" ht="12.75">
      <c r="A113" s="35" t="s">
        <v>56</v>
      </c>
      <c r="E113" s="40" t="s">
        <v>5</v>
      </c>
    </row>
    <row r="114" spans="1:5" ht="12.75">
      <c r="A114" t="s">
        <v>57</v>
      </c>
      <c r="E114" s="39" t="s">
        <v>418</v>
      </c>
    </row>
    <row r="115" spans="1:16" ht="12.75">
      <c r="A115" t="s">
        <v>48</v>
      </c>
      <c s="34" t="s">
        <v>145</v>
      </c>
      <c s="34" t="s">
        <v>497</v>
      </c>
      <c s="35" t="s">
        <v>5</v>
      </c>
      <c s="6" t="s">
        <v>498</v>
      </c>
      <c s="36" t="s">
        <v>218</v>
      </c>
      <c s="37">
        <v>1525</v>
      </c>
      <c s="36">
        <v>0</v>
      </c>
      <c s="36">
        <f>ROUND(G115*H115,6)</f>
      </c>
      <c r="L115" s="38">
        <v>0</v>
      </c>
      <c s="32">
        <f>ROUND(ROUND(L115,2)*ROUND(G115,3),2)</f>
      </c>
      <c s="36" t="s">
        <v>205</v>
      </c>
      <c>
        <f>(M115*21)/100</f>
      </c>
      <c t="s">
        <v>27</v>
      </c>
    </row>
    <row r="116" spans="1:5" ht="12.75">
      <c r="A116" s="35" t="s">
        <v>55</v>
      </c>
      <c r="E116" s="39" t="s">
        <v>5</v>
      </c>
    </row>
    <row r="117" spans="1:5" ht="12.75">
      <c r="A117" s="35" t="s">
        <v>56</v>
      </c>
      <c r="E117" s="40" t="s">
        <v>3385</v>
      </c>
    </row>
    <row r="118" spans="1:5" ht="12.75">
      <c r="A118" t="s">
        <v>57</v>
      </c>
      <c r="E118" s="39" t="s">
        <v>418</v>
      </c>
    </row>
    <row r="119" spans="1:16" ht="12.75">
      <c r="A119" t="s">
        <v>48</v>
      </c>
      <c s="34" t="s">
        <v>149</v>
      </c>
      <c s="34" t="s">
        <v>851</v>
      </c>
      <c s="35" t="s">
        <v>5</v>
      </c>
      <c s="6" t="s">
        <v>852</v>
      </c>
      <c s="36" t="s">
        <v>213</v>
      </c>
      <c s="37">
        <v>90</v>
      </c>
      <c s="36">
        <v>0</v>
      </c>
      <c s="36">
        <f>ROUND(G119*H119,6)</f>
      </c>
      <c r="L119" s="38">
        <v>0</v>
      </c>
      <c s="32">
        <f>ROUND(ROUND(L119,2)*ROUND(G119,3),2)</f>
      </c>
      <c s="36" t="s">
        <v>205</v>
      </c>
      <c>
        <f>(M119*21)/100</f>
      </c>
      <c t="s">
        <v>27</v>
      </c>
    </row>
    <row r="120" spans="1:5" ht="12.75">
      <c r="A120" s="35" t="s">
        <v>55</v>
      </c>
      <c r="E120" s="39" t="s">
        <v>5</v>
      </c>
    </row>
    <row r="121" spans="1:5" ht="12.75">
      <c r="A121" s="35" t="s">
        <v>56</v>
      </c>
      <c r="E121" s="40" t="s">
        <v>3387</v>
      </c>
    </row>
    <row r="122" spans="1:5" ht="12.75">
      <c r="A122" t="s">
        <v>57</v>
      </c>
      <c r="E122" s="39" t="s">
        <v>418</v>
      </c>
    </row>
    <row r="123" spans="1:16" ht="12.75">
      <c r="A123" t="s">
        <v>48</v>
      </c>
      <c s="34" t="s">
        <v>259</v>
      </c>
      <c s="34" t="s">
        <v>3388</v>
      </c>
      <c s="35" t="s">
        <v>5</v>
      </c>
      <c s="6" t="s">
        <v>3389</v>
      </c>
      <c s="36" t="s">
        <v>213</v>
      </c>
      <c s="37">
        <v>4</v>
      </c>
      <c s="36">
        <v>0</v>
      </c>
      <c s="36">
        <f>ROUND(G123*H123,6)</f>
      </c>
      <c r="L123" s="38">
        <v>0</v>
      </c>
      <c s="32">
        <f>ROUND(ROUND(L123,2)*ROUND(G123,3),2)</f>
      </c>
      <c s="36" t="s">
        <v>205</v>
      </c>
      <c>
        <f>(M123*21)/100</f>
      </c>
      <c t="s">
        <v>27</v>
      </c>
    </row>
    <row r="124" spans="1:5" ht="12.75">
      <c r="A124" s="35" t="s">
        <v>55</v>
      </c>
      <c r="E124" s="39" t="s">
        <v>5</v>
      </c>
    </row>
    <row r="125" spans="1:5" ht="12.75">
      <c r="A125" s="35" t="s">
        <v>56</v>
      </c>
      <c r="E125" s="40" t="s">
        <v>5</v>
      </c>
    </row>
    <row r="126" spans="1:5" ht="12.75">
      <c r="A126" t="s">
        <v>57</v>
      </c>
      <c r="E126" s="39" t="s">
        <v>418</v>
      </c>
    </row>
    <row r="127" spans="1:16" ht="12.75">
      <c r="A127" t="s">
        <v>48</v>
      </c>
      <c s="34" t="s">
        <v>262</v>
      </c>
      <c s="34" t="s">
        <v>3390</v>
      </c>
      <c s="35" t="s">
        <v>5</v>
      </c>
      <c s="6" t="s">
        <v>3391</v>
      </c>
      <c s="36" t="s">
        <v>218</v>
      </c>
      <c s="37">
        <v>200</v>
      </c>
      <c s="36">
        <v>0</v>
      </c>
      <c s="36">
        <f>ROUND(G127*H127,6)</f>
      </c>
      <c r="L127" s="38">
        <v>0</v>
      </c>
      <c s="32">
        <f>ROUND(ROUND(L127,2)*ROUND(G127,3),2)</f>
      </c>
      <c s="36" t="s">
        <v>205</v>
      </c>
      <c>
        <f>(M127*21)/100</f>
      </c>
      <c t="s">
        <v>27</v>
      </c>
    </row>
    <row r="128" spans="1:5" ht="12.75">
      <c r="A128" s="35" t="s">
        <v>55</v>
      </c>
      <c r="E128" s="39" t="s">
        <v>5</v>
      </c>
    </row>
    <row r="129" spans="1:5" ht="12.75">
      <c r="A129" s="35" t="s">
        <v>56</v>
      </c>
      <c r="E129" s="40" t="s">
        <v>5</v>
      </c>
    </row>
    <row r="130" spans="1:5" ht="12.75">
      <c r="A130" t="s">
        <v>57</v>
      </c>
      <c r="E130" s="39" t="s">
        <v>418</v>
      </c>
    </row>
    <row r="131" spans="1:16" ht="12.75">
      <c r="A131" t="s">
        <v>48</v>
      </c>
      <c s="34" t="s">
        <v>266</v>
      </c>
      <c s="34" t="s">
        <v>3392</v>
      </c>
      <c s="35" t="s">
        <v>5</v>
      </c>
      <c s="6" t="s">
        <v>3393</v>
      </c>
      <c s="36" t="s">
        <v>218</v>
      </c>
      <c s="37">
        <v>100</v>
      </c>
      <c s="36">
        <v>0</v>
      </c>
      <c s="36">
        <f>ROUND(G131*H131,6)</f>
      </c>
      <c r="L131" s="38">
        <v>0</v>
      </c>
      <c s="32">
        <f>ROUND(ROUND(L131,2)*ROUND(G131,3),2)</f>
      </c>
      <c s="36" t="s">
        <v>205</v>
      </c>
      <c>
        <f>(M131*21)/100</f>
      </c>
      <c t="s">
        <v>27</v>
      </c>
    </row>
    <row r="132" spans="1:5" ht="12.75">
      <c r="A132" s="35" t="s">
        <v>55</v>
      </c>
      <c r="E132" s="39" t="s">
        <v>5</v>
      </c>
    </row>
    <row r="133" spans="1:5" ht="12.75">
      <c r="A133" s="35" t="s">
        <v>56</v>
      </c>
      <c r="E133" s="40" t="s">
        <v>5</v>
      </c>
    </row>
    <row r="134" spans="1:5" ht="12.75">
      <c r="A134" t="s">
        <v>57</v>
      </c>
      <c r="E134" s="39" t="s">
        <v>418</v>
      </c>
    </row>
    <row r="135" spans="1:16" ht="12.75">
      <c r="A135" t="s">
        <v>48</v>
      </c>
      <c s="34" t="s">
        <v>270</v>
      </c>
      <c s="34" t="s">
        <v>3394</v>
      </c>
      <c s="35" t="s">
        <v>5</v>
      </c>
      <c s="6" t="s">
        <v>3395</v>
      </c>
      <c s="36" t="s">
        <v>213</v>
      </c>
      <c s="37">
        <v>30</v>
      </c>
      <c s="36">
        <v>0</v>
      </c>
      <c s="36">
        <f>ROUND(G135*H135,6)</f>
      </c>
      <c r="L135" s="38">
        <v>0</v>
      </c>
      <c s="32">
        <f>ROUND(ROUND(L135,2)*ROUND(G135,3),2)</f>
      </c>
      <c s="36" t="s">
        <v>205</v>
      </c>
      <c>
        <f>(M135*21)/100</f>
      </c>
      <c t="s">
        <v>27</v>
      </c>
    </row>
    <row r="136" spans="1:5" ht="12.75">
      <c r="A136" s="35" t="s">
        <v>55</v>
      </c>
      <c r="E136" s="39" t="s">
        <v>5</v>
      </c>
    </row>
    <row r="137" spans="1:5" ht="12.75">
      <c r="A137" s="35" t="s">
        <v>56</v>
      </c>
      <c r="E137" s="40" t="s">
        <v>3396</v>
      </c>
    </row>
    <row r="138" spans="1:5" ht="12.75">
      <c r="A138" t="s">
        <v>57</v>
      </c>
      <c r="E138" s="39" t="s">
        <v>418</v>
      </c>
    </row>
    <row r="139" spans="1:16" ht="12.75">
      <c r="A139" t="s">
        <v>48</v>
      </c>
      <c s="34" t="s">
        <v>275</v>
      </c>
      <c s="34" t="s">
        <v>3397</v>
      </c>
      <c s="35" t="s">
        <v>5</v>
      </c>
      <c s="6" t="s">
        <v>3398</v>
      </c>
      <c s="36" t="s">
        <v>213</v>
      </c>
      <c s="37">
        <v>3</v>
      </c>
      <c s="36">
        <v>0</v>
      </c>
      <c s="36">
        <f>ROUND(G139*H139,6)</f>
      </c>
      <c r="L139" s="38">
        <v>0</v>
      </c>
      <c s="32">
        <f>ROUND(ROUND(L139,2)*ROUND(G139,3),2)</f>
      </c>
      <c s="36" t="s">
        <v>205</v>
      </c>
      <c>
        <f>(M139*21)/100</f>
      </c>
      <c t="s">
        <v>27</v>
      </c>
    </row>
    <row r="140" spans="1:5" ht="12.75">
      <c r="A140" s="35" t="s">
        <v>55</v>
      </c>
      <c r="E140" s="39" t="s">
        <v>5</v>
      </c>
    </row>
    <row r="141" spans="1:5" ht="12.75">
      <c r="A141" s="35" t="s">
        <v>56</v>
      </c>
      <c r="E141" s="40" t="s">
        <v>3396</v>
      </c>
    </row>
    <row r="142" spans="1:5" ht="12.75">
      <c r="A142" t="s">
        <v>57</v>
      </c>
      <c r="E142" s="39" t="s">
        <v>418</v>
      </c>
    </row>
    <row r="143" spans="1:16" ht="25.5">
      <c r="A143" t="s">
        <v>48</v>
      </c>
      <c s="34" t="s">
        <v>279</v>
      </c>
      <c s="34" t="s">
        <v>3399</v>
      </c>
      <c s="35" t="s">
        <v>5</v>
      </c>
      <c s="6" t="s">
        <v>3400</v>
      </c>
      <c s="36" t="s">
        <v>213</v>
      </c>
      <c s="37">
        <v>15</v>
      </c>
      <c s="36">
        <v>0</v>
      </c>
      <c s="36">
        <f>ROUND(G143*H143,6)</f>
      </c>
      <c r="L143" s="38">
        <v>0</v>
      </c>
      <c s="32">
        <f>ROUND(ROUND(L143,2)*ROUND(G143,3),2)</f>
      </c>
      <c s="36" t="s">
        <v>205</v>
      </c>
      <c>
        <f>(M143*21)/100</f>
      </c>
      <c t="s">
        <v>27</v>
      </c>
    </row>
    <row r="144" spans="1:5" ht="12.75">
      <c r="A144" s="35" t="s">
        <v>55</v>
      </c>
      <c r="E144" s="39" t="s">
        <v>5</v>
      </c>
    </row>
    <row r="145" spans="1:5" ht="12.75">
      <c r="A145" s="35" t="s">
        <v>56</v>
      </c>
      <c r="E145" s="40" t="s">
        <v>3396</v>
      </c>
    </row>
    <row r="146" spans="1:5" ht="12.75">
      <c r="A146" t="s">
        <v>57</v>
      </c>
      <c r="E146" s="39" t="s">
        <v>418</v>
      </c>
    </row>
    <row r="147" spans="1:16" ht="12.75">
      <c r="A147" t="s">
        <v>48</v>
      </c>
      <c s="34" t="s">
        <v>282</v>
      </c>
      <c s="34" t="s">
        <v>3401</v>
      </c>
      <c s="35" t="s">
        <v>5</v>
      </c>
      <c s="6" t="s">
        <v>3402</v>
      </c>
      <c s="36" t="s">
        <v>213</v>
      </c>
      <c s="37">
        <v>20</v>
      </c>
      <c s="36">
        <v>0</v>
      </c>
      <c s="36">
        <f>ROUND(G147*H147,6)</f>
      </c>
      <c r="L147" s="38">
        <v>0</v>
      </c>
      <c s="32">
        <f>ROUND(ROUND(L147,2)*ROUND(G147,3),2)</f>
      </c>
      <c s="36" t="s">
        <v>205</v>
      </c>
      <c>
        <f>(M147*21)/100</f>
      </c>
      <c t="s">
        <v>27</v>
      </c>
    </row>
    <row r="148" spans="1:5" ht="12.75">
      <c r="A148" s="35" t="s">
        <v>55</v>
      </c>
      <c r="E148" s="39" t="s">
        <v>2342</v>
      </c>
    </row>
    <row r="149" spans="1:5" ht="12.75">
      <c r="A149" s="35" t="s">
        <v>56</v>
      </c>
      <c r="E149" s="40" t="s">
        <v>3403</v>
      </c>
    </row>
    <row r="150" spans="1:5" ht="12.75">
      <c r="A150" t="s">
        <v>57</v>
      </c>
      <c r="E150" s="39" t="s">
        <v>418</v>
      </c>
    </row>
    <row r="151" spans="1:16" ht="12.75">
      <c r="A151" t="s">
        <v>48</v>
      </c>
      <c s="34" t="s">
        <v>285</v>
      </c>
      <c s="34" t="s">
        <v>3404</v>
      </c>
      <c s="35" t="s">
        <v>5</v>
      </c>
      <c s="6" t="s">
        <v>3405</v>
      </c>
      <c s="36" t="s">
        <v>213</v>
      </c>
      <c s="37">
        <v>18</v>
      </c>
      <c s="36">
        <v>0</v>
      </c>
      <c s="36">
        <f>ROUND(G151*H151,6)</f>
      </c>
      <c r="L151" s="38">
        <v>0</v>
      </c>
      <c s="32">
        <f>ROUND(ROUND(L151,2)*ROUND(G151,3),2)</f>
      </c>
      <c s="36" t="s">
        <v>205</v>
      </c>
      <c>
        <f>(M151*21)/100</f>
      </c>
      <c t="s">
        <v>27</v>
      </c>
    </row>
    <row r="152" spans="1:5" ht="12.75">
      <c r="A152" s="35" t="s">
        <v>55</v>
      </c>
      <c r="E152" s="39" t="s">
        <v>3406</v>
      </c>
    </row>
    <row r="153" spans="1:5" ht="12.75">
      <c r="A153" s="35" t="s">
        <v>56</v>
      </c>
      <c r="E153" s="40" t="s">
        <v>3407</v>
      </c>
    </row>
    <row r="154" spans="1:5" ht="12.75">
      <c r="A154" t="s">
        <v>57</v>
      </c>
      <c r="E154" s="39" t="s">
        <v>418</v>
      </c>
    </row>
    <row r="155" spans="1:16" ht="12.75">
      <c r="A155" t="s">
        <v>48</v>
      </c>
      <c s="34" t="s">
        <v>288</v>
      </c>
      <c s="34" t="s">
        <v>674</v>
      </c>
      <c s="35" t="s">
        <v>5</v>
      </c>
      <c s="6" t="s">
        <v>675</v>
      </c>
      <c s="36" t="s">
        <v>213</v>
      </c>
      <c s="37">
        <v>54</v>
      </c>
      <c s="36">
        <v>0</v>
      </c>
      <c s="36">
        <f>ROUND(G155*H155,6)</f>
      </c>
      <c r="L155" s="38">
        <v>0</v>
      </c>
      <c s="32">
        <f>ROUND(ROUND(L155,2)*ROUND(G155,3),2)</f>
      </c>
      <c s="36" t="s">
        <v>205</v>
      </c>
      <c>
        <f>(M155*21)/100</f>
      </c>
      <c t="s">
        <v>27</v>
      </c>
    </row>
    <row r="156" spans="1:5" ht="12.75">
      <c r="A156" s="35" t="s">
        <v>55</v>
      </c>
      <c r="E156" s="39" t="s">
        <v>3406</v>
      </c>
    </row>
    <row r="157" spans="1:5" ht="12.75">
      <c r="A157" s="35" t="s">
        <v>56</v>
      </c>
      <c r="E157" s="40" t="s">
        <v>3408</v>
      </c>
    </row>
    <row r="158" spans="1:5" ht="12.75">
      <c r="A158" t="s">
        <v>57</v>
      </c>
      <c r="E158" s="39" t="s">
        <v>418</v>
      </c>
    </row>
    <row r="159" spans="1:16" ht="12.75">
      <c r="A159" t="s">
        <v>48</v>
      </c>
      <c s="34" t="s">
        <v>292</v>
      </c>
      <c s="34" t="s">
        <v>3409</v>
      </c>
      <c s="35" t="s">
        <v>5</v>
      </c>
      <c s="6" t="s">
        <v>3410</v>
      </c>
      <c s="36" t="s">
        <v>213</v>
      </c>
      <c s="37">
        <v>18</v>
      </c>
      <c s="36">
        <v>0</v>
      </c>
      <c s="36">
        <f>ROUND(G159*H159,6)</f>
      </c>
      <c r="L159" s="38">
        <v>0</v>
      </c>
      <c s="32">
        <f>ROUND(ROUND(L159,2)*ROUND(G159,3),2)</f>
      </c>
      <c s="36" t="s">
        <v>205</v>
      </c>
      <c>
        <f>(M159*21)/100</f>
      </c>
      <c t="s">
        <v>27</v>
      </c>
    </row>
    <row r="160" spans="1:5" ht="12.75">
      <c r="A160" s="35" t="s">
        <v>55</v>
      </c>
      <c r="E160" s="39" t="s">
        <v>5</v>
      </c>
    </row>
    <row r="161" spans="1:5" ht="12.75">
      <c r="A161" s="35" t="s">
        <v>56</v>
      </c>
      <c r="E161" s="40" t="s">
        <v>3365</v>
      </c>
    </row>
    <row r="162" spans="1:5" ht="12.75">
      <c r="A162" t="s">
        <v>57</v>
      </c>
      <c r="E162" s="39" t="s">
        <v>418</v>
      </c>
    </row>
    <row r="163" spans="1:16" ht="12.75">
      <c r="A163" t="s">
        <v>48</v>
      </c>
      <c s="34" t="s">
        <v>295</v>
      </c>
      <c s="34" t="s">
        <v>3411</v>
      </c>
      <c s="35" t="s">
        <v>5</v>
      </c>
      <c s="6" t="s">
        <v>3412</v>
      </c>
      <c s="36" t="s">
        <v>213</v>
      </c>
      <c s="37">
        <v>18</v>
      </c>
      <c s="36">
        <v>0</v>
      </c>
      <c s="36">
        <f>ROUND(G163*H163,6)</f>
      </c>
      <c r="L163" s="38">
        <v>0</v>
      </c>
      <c s="32">
        <f>ROUND(ROUND(L163,2)*ROUND(G163,3),2)</f>
      </c>
      <c s="36" t="s">
        <v>205</v>
      </c>
      <c>
        <f>(M163*21)/100</f>
      </c>
      <c t="s">
        <v>27</v>
      </c>
    </row>
    <row r="164" spans="1:5" ht="12.75">
      <c r="A164" s="35" t="s">
        <v>55</v>
      </c>
      <c r="E164" s="39" t="s">
        <v>5</v>
      </c>
    </row>
    <row r="165" spans="1:5" ht="12.75">
      <c r="A165" s="35" t="s">
        <v>56</v>
      </c>
      <c r="E165" s="40" t="s">
        <v>3365</v>
      </c>
    </row>
    <row r="166" spans="1:5" ht="12.75">
      <c r="A166" t="s">
        <v>57</v>
      </c>
      <c r="E166" s="39" t="s">
        <v>418</v>
      </c>
    </row>
    <row r="167" spans="1:16" ht="12.75">
      <c r="A167" t="s">
        <v>48</v>
      </c>
      <c s="34" t="s">
        <v>298</v>
      </c>
      <c s="34" t="s">
        <v>3413</v>
      </c>
      <c s="35" t="s">
        <v>5</v>
      </c>
      <c s="6" t="s">
        <v>3414</v>
      </c>
      <c s="36" t="s">
        <v>213</v>
      </c>
      <c s="37">
        <v>36</v>
      </c>
      <c s="36">
        <v>0</v>
      </c>
      <c s="36">
        <f>ROUND(G167*H167,6)</f>
      </c>
      <c r="L167" s="38">
        <v>0</v>
      </c>
      <c s="32">
        <f>ROUND(ROUND(L167,2)*ROUND(G167,3),2)</f>
      </c>
      <c s="36" t="s">
        <v>205</v>
      </c>
      <c>
        <f>(M167*21)/100</f>
      </c>
      <c t="s">
        <v>27</v>
      </c>
    </row>
    <row r="168" spans="1:5" ht="12.75">
      <c r="A168" s="35" t="s">
        <v>55</v>
      </c>
      <c r="E168" s="39" t="s">
        <v>5</v>
      </c>
    </row>
    <row r="169" spans="1:5" ht="12.75">
      <c r="A169" s="35" t="s">
        <v>56</v>
      </c>
      <c r="E169" s="40" t="s">
        <v>3365</v>
      </c>
    </row>
    <row r="170" spans="1:5" ht="12.75">
      <c r="A170" t="s">
        <v>57</v>
      </c>
      <c r="E170" s="39" t="s">
        <v>418</v>
      </c>
    </row>
    <row r="171" spans="1:16" ht="12.75">
      <c r="A171" t="s">
        <v>48</v>
      </c>
      <c s="34" t="s">
        <v>301</v>
      </c>
      <c s="34" t="s">
        <v>3415</v>
      </c>
      <c s="35" t="s">
        <v>5</v>
      </c>
      <c s="6" t="s">
        <v>3416</v>
      </c>
      <c s="36" t="s">
        <v>213</v>
      </c>
      <c s="37">
        <v>12</v>
      </c>
      <c s="36">
        <v>0</v>
      </c>
      <c s="36">
        <f>ROUND(G171*H171,6)</f>
      </c>
      <c r="L171" s="38">
        <v>0</v>
      </c>
      <c s="32">
        <f>ROUND(ROUND(L171,2)*ROUND(G171,3),2)</f>
      </c>
      <c s="36" t="s">
        <v>205</v>
      </c>
      <c>
        <f>(M171*21)/100</f>
      </c>
      <c t="s">
        <v>27</v>
      </c>
    </row>
    <row r="172" spans="1:5" ht="12.75">
      <c r="A172" s="35" t="s">
        <v>55</v>
      </c>
      <c r="E172" s="39" t="s">
        <v>5</v>
      </c>
    </row>
    <row r="173" spans="1:5" ht="12.75">
      <c r="A173" s="35" t="s">
        <v>56</v>
      </c>
      <c r="E173" s="40" t="s">
        <v>3365</v>
      </c>
    </row>
    <row r="174" spans="1:5" ht="12.75">
      <c r="A174" t="s">
        <v>57</v>
      </c>
      <c r="E174" s="39" t="s">
        <v>418</v>
      </c>
    </row>
    <row r="175" spans="1:16" ht="12.75">
      <c r="A175" t="s">
        <v>48</v>
      </c>
      <c s="34" t="s">
        <v>304</v>
      </c>
      <c s="34" t="s">
        <v>2279</v>
      </c>
      <c s="35" t="s">
        <v>5</v>
      </c>
      <c s="6" t="s">
        <v>2280</v>
      </c>
      <c s="36" t="s">
        <v>213</v>
      </c>
      <c s="37">
        <v>2</v>
      </c>
      <c s="36">
        <v>0</v>
      </c>
      <c s="36">
        <f>ROUND(G175*H175,6)</f>
      </c>
      <c r="L175" s="38">
        <v>0</v>
      </c>
      <c s="32">
        <f>ROUND(ROUND(L175,2)*ROUND(G175,3),2)</f>
      </c>
      <c s="36" t="s">
        <v>205</v>
      </c>
      <c>
        <f>(M175*21)/100</f>
      </c>
      <c t="s">
        <v>27</v>
      </c>
    </row>
    <row r="176" spans="1:5" ht="12.75">
      <c r="A176" s="35" t="s">
        <v>55</v>
      </c>
      <c r="E176" s="39" t="s">
        <v>2281</v>
      </c>
    </row>
    <row r="177" spans="1:5" ht="12.75">
      <c r="A177" s="35" t="s">
        <v>56</v>
      </c>
      <c r="E177" s="40" t="s">
        <v>5</v>
      </c>
    </row>
    <row r="178" spans="1:5" ht="12.75">
      <c r="A178" t="s">
        <v>57</v>
      </c>
      <c r="E178" s="39" t="s">
        <v>418</v>
      </c>
    </row>
    <row r="179" spans="1:16" ht="38.25">
      <c r="A179" t="s">
        <v>48</v>
      </c>
      <c s="34" t="s">
        <v>307</v>
      </c>
      <c s="34" t="s">
        <v>3417</v>
      </c>
      <c s="35" t="s">
        <v>5</v>
      </c>
      <c s="6" t="s">
        <v>2287</v>
      </c>
      <c s="36" t="s">
        <v>213</v>
      </c>
      <c s="37">
        <v>1</v>
      </c>
      <c s="36">
        <v>0</v>
      </c>
      <c s="36">
        <f>ROUND(G179*H179,6)</f>
      </c>
      <c r="L179" s="38">
        <v>0</v>
      </c>
      <c s="32">
        <f>ROUND(ROUND(L179,2)*ROUND(G179,3),2)</f>
      </c>
      <c s="36" t="s">
        <v>918</v>
      </c>
      <c>
        <f>(M179*21)/100</f>
      </c>
      <c t="s">
        <v>27</v>
      </c>
    </row>
    <row r="180" spans="1:5" ht="12.75">
      <c r="A180" s="35" t="s">
        <v>55</v>
      </c>
      <c r="E180" s="39" t="s">
        <v>2288</v>
      </c>
    </row>
    <row r="181" spans="1:5" ht="12.75">
      <c r="A181" s="35" t="s">
        <v>56</v>
      </c>
      <c r="E181" s="40" t="s">
        <v>5</v>
      </c>
    </row>
    <row r="182" spans="1:5" ht="12.75">
      <c r="A182" t="s">
        <v>57</v>
      </c>
      <c r="E182" s="39" t="s">
        <v>418</v>
      </c>
    </row>
    <row r="183" spans="1:16" ht="12.75">
      <c r="A183" t="s">
        <v>48</v>
      </c>
      <c s="34" t="s">
        <v>310</v>
      </c>
      <c s="34" t="s">
        <v>2289</v>
      </c>
      <c s="35" t="s">
        <v>5</v>
      </c>
      <c s="6" t="s">
        <v>2290</v>
      </c>
      <c s="36" t="s">
        <v>213</v>
      </c>
      <c s="37">
        <v>3</v>
      </c>
      <c s="36">
        <v>0</v>
      </c>
      <c s="36">
        <f>ROUND(G183*H183,6)</f>
      </c>
      <c r="L183" s="38">
        <v>0</v>
      </c>
      <c s="32">
        <f>ROUND(ROUND(L183,2)*ROUND(G183,3),2)</f>
      </c>
      <c s="36" t="s">
        <v>205</v>
      </c>
      <c>
        <f>(M183*21)/100</f>
      </c>
      <c t="s">
        <v>27</v>
      </c>
    </row>
    <row r="184" spans="1:5" ht="12.75">
      <c r="A184" s="35" t="s">
        <v>55</v>
      </c>
      <c r="E184" s="39" t="s">
        <v>5</v>
      </c>
    </row>
    <row r="185" spans="1:5" ht="12.75">
      <c r="A185" s="35" t="s">
        <v>56</v>
      </c>
      <c r="E185" s="40" t="s">
        <v>5</v>
      </c>
    </row>
    <row r="186" spans="1:5" ht="12.75">
      <c r="A186" t="s">
        <v>57</v>
      </c>
      <c r="E186" s="39" t="s">
        <v>418</v>
      </c>
    </row>
    <row r="187" spans="1:16" ht="25.5">
      <c r="A187" t="s">
        <v>48</v>
      </c>
      <c s="34" t="s">
        <v>313</v>
      </c>
      <c s="34" t="s">
        <v>2291</v>
      </c>
      <c s="35" t="s">
        <v>5</v>
      </c>
      <c s="6" t="s">
        <v>2292</v>
      </c>
      <c s="36" t="s">
        <v>213</v>
      </c>
      <c s="37">
        <v>2</v>
      </c>
      <c s="36">
        <v>0</v>
      </c>
      <c s="36">
        <f>ROUND(G187*H187,6)</f>
      </c>
      <c r="L187" s="38">
        <v>0</v>
      </c>
      <c s="32">
        <f>ROUND(ROUND(L187,2)*ROUND(G187,3),2)</f>
      </c>
      <c s="36" t="s">
        <v>205</v>
      </c>
      <c>
        <f>(M187*21)/100</f>
      </c>
      <c t="s">
        <v>27</v>
      </c>
    </row>
    <row r="188" spans="1:5" ht="12.75">
      <c r="A188" s="35" t="s">
        <v>55</v>
      </c>
      <c r="E188" s="39" t="s">
        <v>5</v>
      </c>
    </row>
    <row r="189" spans="1:5" ht="12.75">
      <c r="A189" s="35" t="s">
        <v>56</v>
      </c>
      <c r="E189" s="40" t="s">
        <v>5</v>
      </c>
    </row>
    <row r="190" spans="1:5" ht="12.75">
      <c r="A190" t="s">
        <v>57</v>
      </c>
      <c r="E190" s="39" t="s">
        <v>418</v>
      </c>
    </row>
    <row r="191" spans="1:16" ht="12.75">
      <c r="A191" t="s">
        <v>48</v>
      </c>
      <c s="34" t="s">
        <v>316</v>
      </c>
      <c s="34" t="s">
        <v>432</v>
      </c>
      <c s="35" t="s">
        <v>5</v>
      </c>
      <c s="6" t="s">
        <v>433</v>
      </c>
      <c s="36" t="s">
        <v>218</v>
      </c>
      <c s="37">
        <v>166</v>
      </c>
      <c s="36">
        <v>0</v>
      </c>
      <c s="36">
        <f>ROUND(G191*H191,6)</f>
      </c>
      <c r="L191" s="38">
        <v>0</v>
      </c>
      <c s="32">
        <f>ROUND(ROUND(L191,2)*ROUND(G191,3),2)</f>
      </c>
      <c s="36" t="s">
        <v>205</v>
      </c>
      <c>
        <f>(M191*21)/100</f>
      </c>
      <c t="s">
        <v>27</v>
      </c>
    </row>
    <row r="192" spans="1:5" ht="12.75">
      <c r="A192" s="35" t="s">
        <v>55</v>
      </c>
      <c r="E192" s="39" t="s">
        <v>5</v>
      </c>
    </row>
    <row r="193" spans="1:5" ht="12.75">
      <c r="A193" s="35" t="s">
        <v>56</v>
      </c>
      <c r="E193" s="40" t="s">
        <v>3418</v>
      </c>
    </row>
    <row r="194" spans="1:5" ht="12.75">
      <c r="A194" t="s">
        <v>57</v>
      </c>
      <c r="E194" s="39" t="s">
        <v>418</v>
      </c>
    </row>
    <row r="195" spans="1:16" ht="12.75">
      <c r="A195" t="s">
        <v>48</v>
      </c>
      <c s="34" t="s">
        <v>319</v>
      </c>
      <c s="34" t="s">
        <v>2294</v>
      </c>
      <c s="35" t="s">
        <v>5</v>
      </c>
      <c s="6" t="s">
        <v>2295</v>
      </c>
      <c s="36" t="s">
        <v>218</v>
      </c>
      <c s="37">
        <v>220</v>
      </c>
      <c s="36">
        <v>0</v>
      </c>
      <c s="36">
        <f>ROUND(G195*H195,6)</f>
      </c>
      <c r="L195" s="38">
        <v>0</v>
      </c>
      <c s="32">
        <f>ROUND(ROUND(L195,2)*ROUND(G195,3),2)</f>
      </c>
      <c s="36" t="s">
        <v>205</v>
      </c>
      <c>
        <f>(M195*21)/100</f>
      </c>
      <c t="s">
        <v>27</v>
      </c>
    </row>
    <row r="196" spans="1:5" ht="12.75">
      <c r="A196" s="35" t="s">
        <v>55</v>
      </c>
      <c r="E196" s="39" t="s">
        <v>5</v>
      </c>
    </row>
    <row r="197" spans="1:5" ht="12.75">
      <c r="A197" s="35" t="s">
        <v>56</v>
      </c>
      <c r="E197" s="40" t="s">
        <v>2296</v>
      </c>
    </row>
    <row r="198" spans="1:5" ht="12.75">
      <c r="A198" t="s">
        <v>57</v>
      </c>
      <c r="E198" s="39" t="s">
        <v>418</v>
      </c>
    </row>
    <row r="199" spans="1:16" ht="25.5">
      <c r="A199" t="s">
        <v>48</v>
      </c>
      <c s="34" t="s">
        <v>330</v>
      </c>
      <c s="34" t="s">
        <v>2302</v>
      </c>
      <c s="35" t="s">
        <v>5</v>
      </c>
      <c s="6" t="s">
        <v>2303</v>
      </c>
      <c s="36" t="s">
        <v>213</v>
      </c>
      <c s="37">
        <v>1</v>
      </c>
      <c s="36">
        <v>0</v>
      </c>
      <c s="36">
        <f>ROUND(G199*H199,6)</f>
      </c>
      <c r="L199" s="38">
        <v>0</v>
      </c>
      <c s="32">
        <f>ROUND(ROUND(L199,2)*ROUND(G199,3),2)</f>
      </c>
      <c s="36" t="s">
        <v>205</v>
      </c>
      <c>
        <f>(M199*21)/100</f>
      </c>
      <c t="s">
        <v>27</v>
      </c>
    </row>
    <row r="200" spans="1:5" ht="12.75">
      <c r="A200" s="35" t="s">
        <v>55</v>
      </c>
      <c r="E200" s="39" t="s">
        <v>5</v>
      </c>
    </row>
    <row r="201" spans="1:5" ht="12.75">
      <c r="A201" s="35" t="s">
        <v>56</v>
      </c>
      <c r="E201" s="40" t="s">
        <v>5</v>
      </c>
    </row>
    <row r="202" spans="1:5" ht="12.75">
      <c r="A202" t="s">
        <v>57</v>
      </c>
      <c r="E202" s="39" t="s">
        <v>418</v>
      </c>
    </row>
    <row r="203" spans="1:16" ht="25.5">
      <c r="A203" t="s">
        <v>48</v>
      </c>
      <c s="34" t="s">
        <v>333</v>
      </c>
      <c s="34" t="s">
        <v>493</v>
      </c>
      <c s="35" t="s">
        <v>5</v>
      </c>
      <c s="6" t="s">
        <v>494</v>
      </c>
      <c s="36" t="s">
        <v>213</v>
      </c>
      <c s="37">
        <v>198</v>
      </c>
      <c s="36">
        <v>0</v>
      </c>
      <c s="36">
        <f>ROUND(G203*H203,6)</f>
      </c>
      <c r="L203" s="38">
        <v>0</v>
      </c>
      <c s="32">
        <f>ROUND(ROUND(L203,2)*ROUND(G203,3),2)</f>
      </c>
      <c s="36" t="s">
        <v>205</v>
      </c>
      <c>
        <f>(M203*21)/100</f>
      </c>
      <c t="s">
        <v>27</v>
      </c>
    </row>
    <row r="204" spans="1:5" ht="12.75">
      <c r="A204" s="35" t="s">
        <v>55</v>
      </c>
      <c r="E204" s="39" t="s">
        <v>5</v>
      </c>
    </row>
    <row r="205" spans="1:5" ht="12.75">
      <c r="A205" s="35" t="s">
        <v>56</v>
      </c>
      <c r="E205" s="40" t="s">
        <v>5</v>
      </c>
    </row>
    <row r="206" spans="1:5" ht="12.75">
      <c r="A206" t="s">
        <v>57</v>
      </c>
      <c r="E206" s="39" t="s">
        <v>418</v>
      </c>
    </row>
    <row r="207" spans="1:16" ht="12.75">
      <c r="A207" t="s">
        <v>48</v>
      </c>
      <c s="34" t="s">
        <v>336</v>
      </c>
      <c s="34" t="s">
        <v>2305</v>
      </c>
      <c s="35" t="s">
        <v>5</v>
      </c>
      <c s="6" t="s">
        <v>2306</v>
      </c>
      <c s="36" t="s">
        <v>213</v>
      </c>
      <c s="37">
        <v>36</v>
      </c>
      <c s="36">
        <v>0</v>
      </c>
      <c s="36">
        <f>ROUND(G207*H207,6)</f>
      </c>
      <c r="L207" s="38">
        <v>0</v>
      </c>
      <c s="32">
        <f>ROUND(ROUND(L207,2)*ROUND(G207,3),2)</f>
      </c>
      <c s="36" t="s">
        <v>205</v>
      </c>
      <c>
        <f>(M207*21)/100</f>
      </c>
      <c t="s">
        <v>27</v>
      </c>
    </row>
    <row r="208" spans="1:5" ht="12.75">
      <c r="A208" s="35" t="s">
        <v>55</v>
      </c>
      <c r="E208" s="39" t="s">
        <v>5</v>
      </c>
    </row>
    <row r="209" spans="1:5" ht="12.75">
      <c r="A209" s="35" t="s">
        <v>56</v>
      </c>
      <c r="E209" s="40" t="s">
        <v>5</v>
      </c>
    </row>
    <row r="210" spans="1:5" ht="12.75">
      <c r="A210" t="s">
        <v>57</v>
      </c>
      <c r="E210" s="39" t="s">
        <v>418</v>
      </c>
    </row>
    <row r="211" spans="1:16" ht="12.75">
      <c r="A211" t="s">
        <v>48</v>
      </c>
      <c s="34" t="s">
        <v>339</v>
      </c>
      <c s="34" t="s">
        <v>2308</v>
      </c>
      <c s="35" t="s">
        <v>5</v>
      </c>
      <c s="6" t="s">
        <v>2309</v>
      </c>
      <c s="36" t="s">
        <v>218</v>
      </c>
      <c s="37">
        <v>35</v>
      </c>
      <c s="36">
        <v>0</v>
      </c>
      <c s="36">
        <f>ROUND(G211*H211,6)</f>
      </c>
      <c r="L211" s="38">
        <v>0</v>
      </c>
      <c s="32">
        <f>ROUND(ROUND(L211,2)*ROUND(G211,3),2)</f>
      </c>
      <c s="36" t="s">
        <v>205</v>
      </c>
      <c>
        <f>(M211*21)/100</f>
      </c>
      <c t="s">
        <v>27</v>
      </c>
    </row>
    <row r="212" spans="1:5" ht="12.75">
      <c r="A212" s="35" t="s">
        <v>55</v>
      </c>
      <c r="E212" s="39" t="s">
        <v>5</v>
      </c>
    </row>
    <row r="213" spans="1:5" ht="12.75">
      <c r="A213" s="35" t="s">
        <v>56</v>
      </c>
      <c r="E213" s="40" t="s">
        <v>5</v>
      </c>
    </row>
    <row r="214" spans="1:5" ht="12.75">
      <c r="A214" t="s">
        <v>57</v>
      </c>
      <c r="E214" s="39" t="s">
        <v>418</v>
      </c>
    </row>
    <row r="215" spans="1:16" ht="12.75">
      <c r="A215" t="s">
        <v>48</v>
      </c>
      <c s="34" t="s">
        <v>342</v>
      </c>
      <c s="34" t="s">
        <v>235</v>
      </c>
      <c s="35" t="s">
        <v>5</v>
      </c>
      <c s="6" t="s">
        <v>236</v>
      </c>
      <c s="36" t="s">
        <v>218</v>
      </c>
      <c s="37">
        <v>10</v>
      </c>
      <c s="36">
        <v>0</v>
      </c>
      <c s="36">
        <f>ROUND(G215*H215,6)</f>
      </c>
      <c r="L215" s="38">
        <v>0</v>
      </c>
      <c s="32">
        <f>ROUND(ROUND(L215,2)*ROUND(G215,3),2)</f>
      </c>
      <c s="36" t="s">
        <v>205</v>
      </c>
      <c>
        <f>(M215*21)/100</f>
      </c>
      <c t="s">
        <v>27</v>
      </c>
    </row>
    <row r="216" spans="1:5" ht="12.75">
      <c r="A216" s="35" t="s">
        <v>55</v>
      </c>
      <c r="E216" s="39" t="s">
        <v>5</v>
      </c>
    </row>
    <row r="217" spans="1:5" ht="12.75">
      <c r="A217" s="35" t="s">
        <v>56</v>
      </c>
      <c r="E217" s="40" t="s">
        <v>5</v>
      </c>
    </row>
    <row r="218" spans="1:5" ht="12.75">
      <c r="A218" t="s">
        <v>57</v>
      </c>
      <c r="E218" s="39" t="s">
        <v>418</v>
      </c>
    </row>
    <row r="219" spans="1:16" ht="25.5">
      <c r="A219" t="s">
        <v>48</v>
      </c>
      <c s="34" t="s">
        <v>346</v>
      </c>
      <c s="34" t="s">
        <v>2312</v>
      </c>
      <c s="35" t="s">
        <v>5</v>
      </c>
      <c s="6" t="s">
        <v>2313</v>
      </c>
      <c s="36" t="s">
        <v>218</v>
      </c>
      <c s="37">
        <v>10</v>
      </c>
      <c s="36">
        <v>0</v>
      </c>
      <c s="36">
        <f>ROUND(G219*H219,6)</f>
      </c>
      <c r="L219" s="38">
        <v>0</v>
      </c>
      <c s="32">
        <f>ROUND(ROUND(L219,2)*ROUND(G219,3),2)</f>
      </c>
      <c s="36" t="s">
        <v>205</v>
      </c>
      <c>
        <f>(M219*21)/100</f>
      </c>
      <c t="s">
        <v>27</v>
      </c>
    </row>
    <row r="220" spans="1:5" ht="12.75">
      <c r="A220" s="35" t="s">
        <v>55</v>
      </c>
      <c r="E220" s="39" t="s">
        <v>5</v>
      </c>
    </row>
    <row r="221" spans="1:5" ht="12.75">
      <c r="A221" s="35" t="s">
        <v>56</v>
      </c>
      <c r="E221" s="40" t="s">
        <v>5</v>
      </c>
    </row>
    <row r="222" spans="1:5" ht="12.75">
      <c r="A222" t="s">
        <v>57</v>
      </c>
      <c r="E222" s="39" t="s">
        <v>418</v>
      </c>
    </row>
    <row r="223" spans="1:16" ht="25.5">
      <c r="A223" t="s">
        <v>48</v>
      </c>
      <c s="34" t="s">
        <v>350</v>
      </c>
      <c s="34" t="s">
        <v>2315</v>
      </c>
      <c s="35" t="s">
        <v>5</v>
      </c>
      <c s="6" t="s">
        <v>2316</v>
      </c>
      <c s="36" t="s">
        <v>213</v>
      </c>
      <c s="37">
        <v>1</v>
      </c>
      <c s="36">
        <v>0</v>
      </c>
      <c s="36">
        <f>ROUND(G223*H223,6)</f>
      </c>
      <c r="L223" s="38">
        <v>0</v>
      </c>
      <c s="32">
        <f>ROUND(ROUND(L223,2)*ROUND(G223,3),2)</f>
      </c>
      <c s="36" t="s">
        <v>205</v>
      </c>
      <c>
        <f>(M223*21)/100</f>
      </c>
      <c t="s">
        <v>27</v>
      </c>
    </row>
    <row r="224" spans="1:5" ht="12.75">
      <c r="A224" s="35" t="s">
        <v>55</v>
      </c>
      <c r="E224" s="39" t="s">
        <v>5</v>
      </c>
    </row>
    <row r="225" spans="1:5" ht="12.75">
      <c r="A225" s="35" t="s">
        <v>56</v>
      </c>
      <c r="E225" s="40" t="s">
        <v>5</v>
      </c>
    </row>
    <row r="226" spans="1:5" ht="12.75">
      <c r="A226" t="s">
        <v>57</v>
      </c>
      <c r="E226" s="39" t="s">
        <v>418</v>
      </c>
    </row>
    <row r="227" spans="1:16" ht="25.5">
      <c r="A227" t="s">
        <v>48</v>
      </c>
      <c s="34" t="s">
        <v>353</v>
      </c>
      <c s="34" t="s">
        <v>243</v>
      </c>
      <c s="35" t="s">
        <v>5</v>
      </c>
      <c s="6" t="s">
        <v>244</v>
      </c>
      <c s="36" t="s">
        <v>213</v>
      </c>
      <c s="37">
        <v>1</v>
      </c>
      <c s="36">
        <v>0</v>
      </c>
      <c s="36">
        <f>ROUND(G227*H227,6)</f>
      </c>
      <c r="L227" s="38">
        <v>0</v>
      </c>
      <c s="32">
        <f>ROUND(ROUND(L227,2)*ROUND(G227,3),2)</f>
      </c>
      <c s="36" t="s">
        <v>205</v>
      </c>
      <c>
        <f>(M227*21)/100</f>
      </c>
      <c t="s">
        <v>27</v>
      </c>
    </row>
    <row r="228" spans="1:5" ht="12.75">
      <c r="A228" s="35" t="s">
        <v>55</v>
      </c>
      <c r="E228" s="39" t="s">
        <v>5</v>
      </c>
    </row>
    <row r="229" spans="1:5" ht="12.75">
      <c r="A229" s="35" t="s">
        <v>56</v>
      </c>
      <c r="E229" s="40" t="s">
        <v>5</v>
      </c>
    </row>
    <row r="230" spans="1:5" ht="12.75">
      <c r="A230" t="s">
        <v>57</v>
      </c>
      <c r="E230" s="39" t="s">
        <v>418</v>
      </c>
    </row>
    <row r="231" spans="1:16" ht="12.75">
      <c r="A231" t="s">
        <v>48</v>
      </c>
      <c s="34" t="s">
        <v>354</v>
      </c>
      <c s="34" t="s">
        <v>2319</v>
      </c>
      <c s="35" t="s">
        <v>5</v>
      </c>
      <c s="6" t="s">
        <v>2320</v>
      </c>
      <c s="36" t="s">
        <v>204</v>
      </c>
      <c s="37">
        <v>0.105</v>
      </c>
      <c s="36">
        <v>0</v>
      </c>
      <c s="36">
        <f>ROUND(G231*H231,6)</f>
      </c>
      <c r="L231" s="38">
        <v>0</v>
      </c>
      <c s="32">
        <f>ROUND(ROUND(L231,2)*ROUND(G231,3),2)</f>
      </c>
      <c s="36" t="s">
        <v>205</v>
      </c>
      <c>
        <f>(M231*21)/100</f>
      </c>
      <c t="s">
        <v>27</v>
      </c>
    </row>
    <row r="232" spans="1:5" ht="12.75">
      <c r="A232" s="35" t="s">
        <v>55</v>
      </c>
      <c r="E232" s="39" t="s">
        <v>5</v>
      </c>
    </row>
    <row r="233" spans="1:5" ht="12.75">
      <c r="A233" s="35" t="s">
        <v>56</v>
      </c>
      <c r="E233" s="40" t="s">
        <v>2321</v>
      </c>
    </row>
    <row r="234" spans="1:5" ht="12.75">
      <c r="A234" t="s">
        <v>57</v>
      </c>
      <c r="E234" s="39" t="s">
        <v>418</v>
      </c>
    </row>
    <row r="235" spans="1:16" ht="12.75">
      <c r="A235" t="s">
        <v>48</v>
      </c>
      <c s="34" t="s">
        <v>355</v>
      </c>
      <c s="34" t="s">
        <v>2323</v>
      </c>
      <c s="35" t="s">
        <v>5</v>
      </c>
      <c s="6" t="s">
        <v>2324</v>
      </c>
      <c s="36" t="s">
        <v>678</v>
      </c>
      <c s="37">
        <v>0.5</v>
      </c>
      <c s="36">
        <v>0</v>
      </c>
      <c s="36">
        <f>ROUND(G235*H235,6)</f>
      </c>
      <c r="L235" s="38">
        <v>0</v>
      </c>
      <c s="32">
        <f>ROUND(ROUND(L235,2)*ROUND(G235,3),2)</f>
      </c>
      <c s="36" t="s">
        <v>205</v>
      </c>
      <c>
        <f>(M235*21)/100</f>
      </c>
      <c t="s">
        <v>27</v>
      </c>
    </row>
    <row r="236" spans="1:5" ht="12.75">
      <c r="A236" s="35" t="s">
        <v>55</v>
      </c>
      <c r="E236" s="39" t="s">
        <v>2325</v>
      </c>
    </row>
    <row r="237" spans="1:5" ht="12.75">
      <c r="A237" s="35" t="s">
        <v>56</v>
      </c>
      <c r="E237" s="40" t="s">
        <v>5</v>
      </c>
    </row>
    <row r="238" spans="1:5" ht="12.75">
      <c r="A238" t="s">
        <v>57</v>
      </c>
      <c r="E238" s="39" t="s">
        <v>418</v>
      </c>
    </row>
    <row r="239" spans="1:16" ht="12.75">
      <c r="A239" t="s">
        <v>48</v>
      </c>
      <c s="34" t="s">
        <v>356</v>
      </c>
      <c s="34" t="s">
        <v>2340</v>
      </c>
      <c s="35" t="s">
        <v>5</v>
      </c>
      <c s="6" t="s">
        <v>2341</v>
      </c>
      <c s="36" t="s">
        <v>213</v>
      </c>
      <c s="37">
        <v>4</v>
      </c>
      <c s="36">
        <v>0</v>
      </c>
      <c s="36">
        <f>ROUND(G239*H239,6)</f>
      </c>
      <c r="L239" s="38">
        <v>0</v>
      </c>
      <c s="32">
        <f>ROUND(ROUND(L239,2)*ROUND(G239,3),2)</f>
      </c>
      <c s="36" t="s">
        <v>205</v>
      </c>
      <c>
        <f>(M239*21)/100</f>
      </c>
      <c t="s">
        <v>27</v>
      </c>
    </row>
    <row r="240" spans="1:5" ht="12.75">
      <c r="A240" s="35" t="s">
        <v>55</v>
      </c>
      <c r="E240" s="39" t="s">
        <v>2342</v>
      </c>
    </row>
    <row r="241" spans="1:5" ht="12.75">
      <c r="A241" s="35" t="s">
        <v>56</v>
      </c>
      <c r="E241" s="40" t="s">
        <v>5</v>
      </c>
    </row>
    <row r="242" spans="1:5" ht="12.75">
      <c r="A242" t="s">
        <v>57</v>
      </c>
      <c r="E242" s="39" t="s">
        <v>418</v>
      </c>
    </row>
    <row r="243" spans="1:16" ht="12.75">
      <c r="A243" t="s">
        <v>48</v>
      </c>
      <c s="34" t="s">
        <v>445</v>
      </c>
      <c s="34" t="s">
        <v>3419</v>
      </c>
      <c s="35" t="s">
        <v>5</v>
      </c>
      <c s="6" t="s">
        <v>3420</v>
      </c>
      <c s="36" t="s">
        <v>213</v>
      </c>
      <c s="37">
        <v>1</v>
      </c>
      <c s="36">
        <v>0</v>
      </c>
      <c s="36">
        <f>ROUND(G243*H243,6)</f>
      </c>
      <c r="L243" s="38">
        <v>0</v>
      </c>
      <c s="32">
        <f>ROUND(ROUND(L243,2)*ROUND(G243,3),2)</f>
      </c>
      <c s="36" t="s">
        <v>918</v>
      </c>
      <c>
        <f>(M243*21)/100</f>
      </c>
      <c t="s">
        <v>27</v>
      </c>
    </row>
    <row r="244" spans="1:5" ht="12.75">
      <c r="A244" s="35" t="s">
        <v>55</v>
      </c>
      <c r="E244" s="39" t="s">
        <v>5</v>
      </c>
    </row>
    <row r="245" spans="1:5" ht="12.75">
      <c r="A245" s="35" t="s">
        <v>56</v>
      </c>
      <c r="E245" s="40" t="s">
        <v>5</v>
      </c>
    </row>
    <row r="246" spans="1:5" ht="25.5">
      <c r="A246" t="s">
        <v>57</v>
      </c>
      <c r="E246" s="39" t="s">
        <v>3421</v>
      </c>
    </row>
    <row r="247" spans="1:13" ht="12.75">
      <c r="A247" t="s">
        <v>46</v>
      </c>
      <c r="C247" s="31" t="s">
        <v>47</v>
      </c>
      <c r="E247" s="33" t="s">
        <v>17</v>
      </c>
      <c r="J247" s="32">
        <f>0</f>
      </c>
      <c s="32">
        <f>0</f>
      </c>
      <c s="32">
        <f>0+L248+L252+L256</f>
      </c>
      <c s="32">
        <f>0+M248+M252+M256</f>
      </c>
    </row>
    <row r="248" spans="1:16" ht="25.5">
      <c r="A248" t="s">
        <v>48</v>
      </c>
      <c s="34" t="s">
        <v>457</v>
      </c>
      <c s="34" t="s">
        <v>50</v>
      </c>
      <c s="35" t="s">
        <v>51</v>
      </c>
      <c s="6" t="s">
        <v>52</v>
      </c>
      <c s="36" t="s">
        <v>53</v>
      </c>
      <c s="37">
        <v>52.965</v>
      </c>
      <c s="36">
        <v>0</v>
      </c>
      <c s="36">
        <f>ROUND(G248*H248,6)</f>
      </c>
      <c r="L248" s="38">
        <v>0</v>
      </c>
      <c s="32">
        <f>ROUND(ROUND(L248,2)*ROUND(G248,3),2)</f>
      </c>
      <c s="36" t="s">
        <v>54</v>
      </c>
      <c>
        <f>(M248*21)/100</f>
      </c>
      <c t="s">
        <v>27</v>
      </c>
    </row>
    <row r="249" spans="1:5" ht="25.5">
      <c r="A249" s="35" t="s">
        <v>55</v>
      </c>
      <c r="E249" s="39" t="s">
        <v>351</v>
      </c>
    </row>
    <row r="250" spans="1:5" ht="12.75">
      <c r="A250" s="35" t="s">
        <v>56</v>
      </c>
      <c r="E250" s="40" t="s">
        <v>3422</v>
      </c>
    </row>
    <row r="251" spans="1:5" ht="102">
      <c r="A251" t="s">
        <v>57</v>
      </c>
      <c r="E251" s="39" t="s">
        <v>58</v>
      </c>
    </row>
    <row r="252" spans="1:16" ht="25.5">
      <c r="A252" t="s">
        <v>48</v>
      </c>
      <c s="34" t="s">
        <v>460</v>
      </c>
      <c s="34" t="s">
        <v>106</v>
      </c>
      <c s="35" t="s">
        <v>107</v>
      </c>
      <c s="6" t="s">
        <v>108</v>
      </c>
      <c s="36" t="s">
        <v>53</v>
      </c>
      <c s="37">
        <v>0.35</v>
      </c>
      <c s="36">
        <v>0</v>
      </c>
      <c s="36">
        <f>ROUND(G252*H252,6)</f>
      </c>
      <c r="L252" s="38">
        <v>0</v>
      </c>
      <c s="32">
        <f>ROUND(ROUND(L252,2)*ROUND(G252,3),2)</f>
      </c>
      <c s="36" t="s">
        <v>54</v>
      </c>
      <c>
        <f>(M252*21)/100</f>
      </c>
      <c t="s">
        <v>27</v>
      </c>
    </row>
    <row r="253" spans="1:5" ht="25.5">
      <c r="A253" s="35" t="s">
        <v>55</v>
      </c>
      <c r="E253" s="39" t="s">
        <v>351</v>
      </c>
    </row>
    <row r="254" spans="1:5" ht="12.75">
      <c r="A254" s="35" t="s">
        <v>56</v>
      </c>
      <c r="E254" s="40" t="s">
        <v>5</v>
      </c>
    </row>
    <row r="255" spans="1:5" ht="102">
      <c r="A255" t="s">
        <v>57</v>
      </c>
      <c r="E255" s="39" t="s">
        <v>58</v>
      </c>
    </row>
    <row r="256" spans="1:16" ht="25.5">
      <c r="A256" t="s">
        <v>48</v>
      </c>
      <c s="34" t="s">
        <v>464</v>
      </c>
      <c s="34" t="s">
        <v>122</v>
      </c>
      <c s="35" t="s">
        <v>123</v>
      </c>
      <c s="6" t="s">
        <v>124</v>
      </c>
      <c s="36" t="s">
        <v>53</v>
      </c>
      <c s="37">
        <v>0.4</v>
      </c>
      <c s="36">
        <v>0</v>
      </c>
      <c s="36">
        <f>ROUND(G256*H256,6)</f>
      </c>
      <c r="L256" s="38">
        <v>0</v>
      </c>
      <c s="32">
        <f>ROUND(ROUND(L256,2)*ROUND(G256,3),2)</f>
      </c>
      <c s="36" t="s">
        <v>54</v>
      </c>
      <c>
        <f>(M256*21)/100</f>
      </c>
      <c t="s">
        <v>27</v>
      </c>
    </row>
    <row r="257" spans="1:5" ht="25.5">
      <c r="A257" s="35" t="s">
        <v>55</v>
      </c>
      <c r="E257" s="39" t="s">
        <v>351</v>
      </c>
    </row>
    <row r="258" spans="1:5" ht="12.75">
      <c r="A258" s="35" t="s">
        <v>56</v>
      </c>
      <c r="E258" s="40" t="s">
        <v>3423</v>
      </c>
    </row>
    <row r="259" spans="1:5" ht="102">
      <c r="A259" t="s">
        <v>57</v>
      </c>
      <c r="E259"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3.xml><?xml version="1.0" encoding="utf-8"?>
<worksheet xmlns="http://schemas.openxmlformats.org/spreadsheetml/2006/main" xmlns:r="http://schemas.openxmlformats.org/officeDocument/2006/relationships">
  <dimension ref="A1:T15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3335</v>
      </c>
      <c s="41">
        <f>Rekapitulace!C51</f>
      </c>
      <c s="20" t="s">
        <v>0</v>
      </c>
      <c t="s">
        <v>23</v>
      </c>
      <c t="s">
        <v>27</v>
      </c>
    </row>
    <row r="4" spans="1:16" ht="32" customHeight="1">
      <c r="A4" s="24" t="s">
        <v>20</v>
      </c>
      <c s="25" t="s">
        <v>28</v>
      </c>
      <c s="27" t="s">
        <v>3335</v>
      </c>
      <c r="E4" s="26" t="s">
        <v>3336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COUNTIFS(L8:L152,"=0",A8:A152,"P")+COUNTIFS(L8:L152,"",A8:A152,"P")+SUM(Q8:Q152)</f>
      </c>
    </row>
    <row r="8" spans="1:13" ht="12.75">
      <c r="A8" t="s">
        <v>44</v>
      </c>
      <c r="C8" s="28" t="s">
        <v>3426</v>
      </c>
      <c r="E8" s="30" t="s">
        <v>3425</v>
      </c>
      <c r="J8" s="29">
        <f>0+J9+J26+J135</f>
      </c>
      <c s="29">
        <f>0+K9+K26+K135</f>
      </c>
      <c s="29">
        <f>0+L9+L26+L135</f>
      </c>
      <c s="29">
        <f>0+M9+M26+M135</f>
      </c>
    </row>
    <row r="9" spans="1:13" ht="12.75">
      <c r="A9" t="s">
        <v>46</v>
      </c>
      <c r="C9" s="31" t="s">
        <v>49</v>
      </c>
      <c r="E9" s="33" t="s">
        <v>195</v>
      </c>
      <c r="J9" s="32">
        <f>0</f>
      </c>
      <c s="32">
        <f>0</f>
      </c>
      <c s="32">
        <f>0+L10+L14+L18+L22</f>
      </c>
      <c s="32">
        <f>0+M10+M14+M18+M22</f>
      </c>
    </row>
    <row r="10" spans="1:16" ht="12.75">
      <c r="A10" t="s">
        <v>48</v>
      </c>
      <c s="34" t="s">
        <v>266</v>
      </c>
      <c s="34" t="s">
        <v>1440</v>
      </c>
      <c s="35" t="s">
        <v>5</v>
      </c>
      <c s="6" t="s">
        <v>1441</v>
      </c>
      <c s="36" t="s">
        <v>204</v>
      </c>
      <c s="37">
        <v>2.531</v>
      </c>
      <c s="36">
        <v>0</v>
      </c>
      <c s="36">
        <f>ROUND(G10*H10,6)</f>
      </c>
      <c r="L10" s="38">
        <v>0</v>
      </c>
      <c s="32">
        <f>ROUND(ROUND(L10,2)*ROUND(G10,3),2)</f>
      </c>
      <c s="36" t="s">
        <v>205</v>
      </c>
      <c>
        <f>(M10*21)/100</f>
      </c>
      <c t="s">
        <v>27</v>
      </c>
    </row>
    <row r="11" spans="1:5" ht="12.75">
      <c r="A11" s="35" t="s">
        <v>55</v>
      </c>
      <c r="E11" s="39" t="s">
        <v>5</v>
      </c>
    </row>
    <row r="12" spans="1:5" ht="12.75">
      <c r="A12" s="35" t="s">
        <v>56</v>
      </c>
      <c r="E12" s="40" t="s">
        <v>3427</v>
      </c>
    </row>
    <row r="13" spans="1:5" ht="12.75">
      <c r="A13" t="s">
        <v>57</v>
      </c>
      <c r="E13" s="39" t="s">
        <v>418</v>
      </c>
    </row>
    <row r="14" spans="1:16" ht="12.75">
      <c r="A14" t="s">
        <v>48</v>
      </c>
      <c s="34" t="s">
        <v>270</v>
      </c>
      <c s="34" t="s">
        <v>3428</v>
      </c>
      <c s="35" t="s">
        <v>5</v>
      </c>
      <c s="6" t="s">
        <v>3429</v>
      </c>
      <c s="36" t="s">
        <v>204</v>
      </c>
      <c s="37">
        <v>3.038</v>
      </c>
      <c s="36">
        <v>0</v>
      </c>
      <c s="36">
        <f>ROUND(G14*H14,6)</f>
      </c>
      <c r="L14" s="38">
        <v>0</v>
      </c>
      <c s="32">
        <f>ROUND(ROUND(L14,2)*ROUND(G14,3),2)</f>
      </c>
      <c s="36" t="s">
        <v>205</v>
      </c>
      <c>
        <f>(M14*21)/100</f>
      </c>
      <c t="s">
        <v>27</v>
      </c>
    </row>
    <row r="15" spans="1:5" ht="12.75">
      <c r="A15" s="35" t="s">
        <v>55</v>
      </c>
      <c r="E15" s="39" t="s">
        <v>5</v>
      </c>
    </row>
    <row r="16" spans="1:5" ht="12.75">
      <c r="A16" s="35" t="s">
        <v>56</v>
      </c>
      <c r="E16" s="40" t="s">
        <v>3430</v>
      </c>
    </row>
    <row r="17" spans="1:5" ht="12.75">
      <c r="A17" t="s">
        <v>57</v>
      </c>
      <c r="E17" s="39" t="s">
        <v>418</v>
      </c>
    </row>
    <row r="18" spans="1:16" ht="12.75">
      <c r="A18" t="s">
        <v>48</v>
      </c>
      <c s="34" t="s">
        <v>275</v>
      </c>
      <c s="34" t="s">
        <v>202</v>
      </c>
      <c s="35" t="s">
        <v>5</v>
      </c>
      <c s="6" t="s">
        <v>203</v>
      </c>
      <c s="36" t="s">
        <v>204</v>
      </c>
      <c s="37">
        <v>15.925</v>
      </c>
      <c s="36">
        <v>0</v>
      </c>
      <c s="36">
        <f>ROUND(G18*H18,6)</f>
      </c>
      <c r="L18" s="38">
        <v>0</v>
      </c>
      <c s="32">
        <f>ROUND(ROUND(L18,2)*ROUND(G18,3),2)</f>
      </c>
      <c s="36" t="s">
        <v>205</v>
      </c>
      <c>
        <f>(M18*21)/100</f>
      </c>
      <c t="s">
        <v>27</v>
      </c>
    </row>
    <row r="19" spans="1:5" ht="12.75">
      <c r="A19" s="35" t="s">
        <v>55</v>
      </c>
      <c r="E19" s="39" t="s">
        <v>5</v>
      </c>
    </row>
    <row r="20" spans="1:5" ht="12.75">
      <c r="A20" s="35" t="s">
        <v>56</v>
      </c>
      <c r="E20" s="40" t="s">
        <v>3431</v>
      </c>
    </row>
    <row r="21" spans="1:5" ht="12.75">
      <c r="A21" t="s">
        <v>57</v>
      </c>
      <c r="E21" s="39" t="s">
        <v>418</v>
      </c>
    </row>
    <row r="22" spans="1:16" ht="12.75">
      <c r="A22" t="s">
        <v>48</v>
      </c>
      <c s="34" t="s">
        <v>279</v>
      </c>
      <c s="34" t="s">
        <v>208</v>
      </c>
      <c s="35" t="s">
        <v>5</v>
      </c>
      <c s="6" t="s">
        <v>209</v>
      </c>
      <c s="36" t="s">
        <v>204</v>
      </c>
      <c s="37">
        <v>12.74</v>
      </c>
      <c s="36">
        <v>0</v>
      </c>
      <c s="36">
        <f>ROUND(G22*H22,6)</f>
      </c>
      <c r="L22" s="38">
        <v>0</v>
      </c>
      <c s="32">
        <f>ROUND(ROUND(L22,2)*ROUND(G22,3),2)</f>
      </c>
      <c s="36" t="s">
        <v>205</v>
      </c>
      <c>
        <f>(M22*21)/100</f>
      </c>
      <c t="s">
        <v>27</v>
      </c>
    </row>
    <row r="23" spans="1:5" ht="12.75">
      <c r="A23" s="35" t="s">
        <v>55</v>
      </c>
      <c r="E23" s="39" t="s">
        <v>5</v>
      </c>
    </row>
    <row r="24" spans="1:5" ht="12.75">
      <c r="A24" s="35" t="s">
        <v>56</v>
      </c>
      <c r="E24" s="40" t="s">
        <v>3432</v>
      </c>
    </row>
    <row r="25" spans="1:5" ht="12.75">
      <c r="A25" t="s">
        <v>57</v>
      </c>
      <c r="E25" s="39" t="s">
        <v>418</v>
      </c>
    </row>
    <row r="26" spans="1:13" ht="12.75">
      <c r="A26" t="s">
        <v>46</v>
      </c>
      <c r="C26" s="31" t="s">
        <v>573</v>
      </c>
      <c r="E26" s="33" t="s">
        <v>2278</v>
      </c>
      <c r="J26" s="32">
        <f>0</f>
      </c>
      <c s="32">
        <f>0</f>
      </c>
      <c s="32">
        <f>0+L27+L31+L35+L39+L43+L47+L51+L55+L59+L63+L67+L71+L75+L79+L83+L87+L91+L95+L99+L103+L107+L111+L115+L119+L123+L127+L131</f>
      </c>
      <c s="32">
        <f>0+M27+M31+M35+M39+M43+M47+M51+M55+M59+M63+M67+M71+M75+M79+M83+M87+M91+M95+M99+M103+M107+M111+M115+M119+M123+M127+M131</f>
      </c>
    </row>
    <row r="27" spans="1:16" ht="12.75">
      <c r="A27" t="s">
        <v>48</v>
      </c>
      <c s="34" t="s">
        <v>49</v>
      </c>
      <c s="34" t="s">
        <v>3433</v>
      </c>
      <c s="35" t="s">
        <v>5</v>
      </c>
      <c s="6" t="s">
        <v>3434</v>
      </c>
      <c s="36" t="s">
        <v>213</v>
      </c>
      <c s="37">
        <v>4</v>
      </c>
      <c s="36">
        <v>0</v>
      </c>
      <c s="36">
        <f>ROUND(G27*H27,6)</f>
      </c>
      <c r="L27" s="38">
        <v>0</v>
      </c>
      <c s="32">
        <f>ROUND(ROUND(L27,2)*ROUND(G27,3),2)</f>
      </c>
      <c s="36" t="s">
        <v>205</v>
      </c>
      <c>
        <f>(M27*21)/100</f>
      </c>
      <c t="s">
        <v>27</v>
      </c>
    </row>
    <row r="28" spans="1:5" ht="12.75">
      <c r="A28" s="35" t="s">
        <v>55</v>
      </c>
      <c r="E28" s="39" t="s">
        <v>5</v>
      </c>
    </row>
    <row r="29" spans="1:5" ht="12.75">
      <c r="A29" s="35" t="s">
        <v>56</v>
      </c>
      <c r="E29" s="40" t="s">
        <v>3435</v>
      </c>
    </row>
    <row r="30" spans="1:5" ht="12.75">
      <c r="A30" t="s">
        <v>57</v>
      </c>
      <c r="E30" s="39" t="s">
        <v>418</v>
      </c>
    </row>
    <row r="31" spans="1:16" ht="12.75">
      <c r="A31" t="s">
        <v>48</v>
      </c>
      <c s="34" t="s">
        <v>27</v>
      </c>
      <c s="34" t="s">
        <v>3436</v>
      </c>
      <c s="35" t="s">
        <v>5</v>
      </c>
      <c s="6" t="s">
        <v>3437</v>
      </c>
      <c s="36" t="s">
        <v>213</v>
      </c>
      <c s="37">
        <v>17</v>
      </c>
      <c s="36">
        <v>0</v>
      </c>
      <c s="36">
        <f>ROUND(G31*H31,6)</f>
      </c>
      <c r="L31" s="38">
        <v>0</v>
      </c>
      <c s="32">
        <f>ROUND(ROUND(L31,2)*ROUND(G31,3),2)</f>
      </c>
      <c s="36" t="s">
        <v>205</v>
      </c>
      <c>
        <f>(M31*21)/100</f>
      </c>
      <c t="s">
        <v>27</v>
      </c>
    </row>
    <row r="32" spans="1:5" ht="12.75">
      <c r="A32" s="35" t="s">
        <v>55</v>
      </c>
      <c r="E32" s="39" t="s">
        <v>5</v>
      </c>
    </row>
    <row r="33" spans="1:5" ht="12.75">
      <c r="A33" s="35" t="s">
        <v>56</v>
      </c>
      <c r="E33" s="40" t="s">
        <v>3438</v>
      </c>
    </row>
    <row r="34" spans="1:5" ht="12.75">
      <c r="A34" t="s">
        <v>57</v>
      </c>
      <c r="E34" s="39" t="s">
        <v>418</v>
      </c>
    </row>
    <row r="35" spans="1:16" ht="12.75">
      <c r="A35" t="s">
        <v>48</v>
      </c>
      <c s="34" t="s">
        <v>26</v>
      </c>
      <c s="34" t="s">
        <v>239</v>
      </c>
      <c s="35" t="s">
        <v>5</v>
      </c>
      <c s="6" t="s">
        <v>240</v>
      </c>
      <c s="36" t="s">
        <v>204</v>
      </c>
      <c s="37">
        <v>0.448</v>
      </c>
      <c s="36">
        <v>0</v>
      </c>
      <c s="36">
        <f>ROUND(G35*H35,6)</f>
      </c>
      <c r="L35" s="38">
        <v>0</v>
      </c>
      <c s="32">
        <f>ROUND(ROUND(L35,2)*ROUND(G35,3),2)</f>
      </c>
      <c s="36" t="s">
        <v>205</v>
      </c>
      <c>
        <f>(M35*21)/100</f>
      </c>
      <c t="s">
        <v>27</v>
      </c>
    </row>
    <row r="36" spans="1:5" ht="12.75">
      <c r="A36" s="35" t="s">
        <v>55</v>
      </c>
      <c r="E36" s="39" t="s">
        <v>5</v>
      </c>
    </row>
    <row r="37" spans="1:5" ht="12.75">
      <c r="A37" s="35" t="s">
        <v>56</v>
      </c>
      <c r="E37" s="40" t="s">
        <v>3439</v>
      </c>
    </row>
    <row r="38" spans="1:5" ht="12.75">
      <c r="A38" t="s">
        <v>57</v>
      </c>
      <c r="E38" s="39" t="s">
        <v>418</v>
      </c>
    </row>
    <row r="39" spans="1:16" ht="12.75">
      <c r="A39" t="s">
        <v>48</v>
      </c>
      <c s="34" t="s">
        <v>65</v>
      </c>
      <c s="34" t="s">
        <v>3440</v>
      </c>
      <c s="35" t="s">
        <v>5</v>
      </c>
      <c s="6" t="s">
        <v>3441</v>
      </c>
      <c s="36" t="s">
        <v>213</v>
      </c>
      <c s="37">
        <v>6</v>
      </c>
      <c s="36">
        <v>0</v>
      </c>
      <c s="36">
        <f>ROUND(G39*H39,6)</f>
      </c>
      <c r="L39" s="38">
        <v>0</v>
      </c>
      <c s="32">
        <f>ROUND(ROUND(L39,2)*ROUND(G39,3),2)</f>
      </c>
      <c s="36" t="s">
        <v>205</v>
      </c>
      <c>
        <f>(M39*21)/100</f>
      </c>
      <c t="s">
        <v>27</v>
      </c>
    </row>
    <row r="40" spans="1:5" ht="12.75">
      <c r="A40" s="35" t="s">
        <v>55</v>
      </c>
      <c r="E40" s="39" t="s">
        <v>3442</v>
      </c>
    </row>
    <row r="41" spans="1:5" ht="12.75">
      <c r="A41" s="35" t="s">
        <v>56</v>
      </c>
      <c r="E41" s="40" t="s">
        <v>3443</v>
      </c>
    </row>
    <row r="42" spans="1:5" ht="12.75">
      <c r="A42" t="s">
        <v>57</v>
      </c>
      <c r="E42" s="39" t="s">
        <v>418</v>
      </c>
    </row>
    <row r="43" spans="1:16" ht="25.5">
      <c r="A43" t="s">
        <v>48</v>
      </c>
      <c s="34" t="s">
        <v>69</v>
      </c>
      <c s="34" t="s">
        <v>3444</v>
      </c>
      <c s="35" t="s">
        <v>5</v>
      </c>
      <c s="6" t="s">
        <v>3445</v>
      </c>
      <c s="36" t="s">
        <v>213</v>
      </c>
      <c s="37">
        <v>9</v>
      </c>
      <c s="36">
        <v>0</v>
      </c>
      <c s="36">
        <f>ROUND(G43*H43,6)</f>
      </c>
      <c r="L43" s="38">
        <v>0</v>
      </c>
      <c s="32">
        <f>ROUND(ROUND(L43,2)*ROUND(G43,3),2)</f>
      </c>
      <c s="36" t="s">
        <v>205</v>
      </c>
      <c>
        <f>(M43*21)/100</f>
      </c>
      <c t="s">
        <v>27</v>
      </c>
    </row>
    <row r="44" spans="1:5" ht="25.5">
      <c r="A44" s="35" t="s">
        <v>55</v>
      </c>
      <c r="E44" s="39" t="s">
        <v>3446</v>
      </c>
    </row>
    <row r="45" spans="1:5" ht="12.75">
      <c r="A45" s="35" t="s">
        <v>56</v>
      </c>
      <c r="E45" s="40" t="s">
        <v>3447</v>
      </c>
    </row>
    <row r="46" spans="1:5" ht="12.75">
      <c r="A46" t="s">
        <v>57</v>
      </c>
      <c r="E46" s="39" t="s">
        <v>418</v>
      </c>
    </row>
    <row r="47" spans="1:16" ht="25.5">
      <c r="A47" t="s">
        <v>48</v>
      </c>
      <c s="34" t="s">
        <v>73</v>
      </c>
      <c s="34" t="s">
        <v>3448</v>
      </c>
      <c s="35" t="s">
        <v>5</v>
      </c>
      <c s="6" t="s">
        <v>3449</v>
      </c>
      <c s="36" t="s">
        <v>213</v>
      </c>
      <c s="37">
        <v>5</v>
      </c>
      <c s="36">
        <v>0</v>
      </c>
      <c s="36">
        <f>ROUND(G47*H47,6)</f>
      </c>
      <c r="L47" s="38">
        <v>0</v>
      </c>
      <c s="32">
        <f>ROUND(ROUND(L47,2)*ROUND(G47,3),2)</f>
      </c>
      <c s="36" t="s">
        <v>205</v>
      </c>
      <c>
        <f>(M47*21)/100</f>
      </c>
      <c t="s">
        <v>27</v>
      </c>
    </row>
    <row r="48" spans="1:5" ht="12.75">
      <c r="A48" s="35" t="s">
        <v>55</v>
      </c>
      <c r="E48" s="39" t="s">
        <v>5</v>
      </c>
    </row>
    <row r="49" spans="1:5" ht="12.75">
      <c r="A49" s="35" t="s">
        <v>56</v>
      </c>
      <c r="E49" s="40" t="s">
        <v>3450</v>
      </c>
    </row>
    <row r="50" spans="1:5" ht="12.75">
      <c r="A50" t="s">
        <v>57</v>
      </c>
      <c r="E50" s="39" t="s">
        <v>418</v>
      </c>
    </row>
    <row r="51" spans="1:16" ht="12.75">
      <c r="A51" t="s">
        <v>48</v>
      </c>
      <c s="34" t="s">
        <v>77</v>
      </c>
      <c s="34" t="s">
        <v>3451</v>
      </c>
      <c s="35" t="s">
        <v>5</v>
      </c>
      <c s="6" t="s">
        <v>3452</v>
      </c>
      <c s="36" t="s">
        <v>213</v>
      </c>
      <c s="37">
        <v>46</v>
      </c>
      <c s="36">
        <v>0</v>
      </c>
      <c s="36">
        <f>ROUND(G51*H51,6)</f>
      </c>
      <c r="L51" s="38">
        <v>0</v>
      </c>
      <c s="32">
        <f>ROUND(ROUND(L51,2)*ROUND(G51,3),2)</f>
      </c>
      <c s="36" t="s">
        <v>205</v>
      </c>
      <c>
        <f>(M51*21)/100</f>
      </c>
      <c t="s">
        <v>27</v>
      </c>
    </row>
    <row r="52" spans="1:5" ht="12.75">
      <c r="A52" s="35" t="s">
        <v>55</v>
      </c>
      <c r="E52" s="39" t="s">
        <v>5</v>
      </c>
    </row>
    <row r="53" spans="1:5" ht="12.75">
      <c r="A53" s="35" t="s">
        <v>56</v>
      </c>
      <c r="E53" s="40" t="s">
        <v>3453</v>
      </c>
    </row>
    <row r="54" spans="1:5" ht="12.75">
      <c r="A54" t="s">
        <v>57</v>
      </c>
      <c r="E54" s="39" t="s">
        <v>418</v>
      </c>
    </row>
    <row r="55" spans="1:16" ht="25.5">
      <c r="A55" t="s">
        <v>48</v>
      </c>
      <c s="34" t="s">
        <v>81</v>
      </c>
      <c s="34" t="s">
        <v>3454</v>
      </c>
      <c s="35" t="s">
        <v>5</v>
      </c>
      <c s="6" t="s">
        <v>3455</v>
      </c>
      <c s="36" t="s">
        <v>213</v>
      </c>
      <c s="37">
        <v>19</v>
      </c>
      <c s="36">
        <v>0</v>
      </c>
      <c s="36">
        <f>ROUND(G55*H55,6)</f>
      </c>
      <c r="L55" s="38">
        <v>0</v>
      </c>
      <c s="32">
        <f>ROUND(ROUND(L55,2)*ROUND(G55,3),2)</f>
      </c>
      <c s="36" t="s">
        <v>205</v>
      </c>
      <c>
        <f>(M55*21)/100</f>
      </c>
      <c t="s">
        <v>27</v>
      </c>
    </row>
    <row r="56" spans="1:5" ht="12.75">
      <c r="A56" s="35" t="s">
        <v>55</v>
      </c>
      <c r="E56" s="39" t="s">
        <v>5</v>
      </c>
    </row>
    <row r="57" spans="1:5" ht="25.5">
      <c r="A57" s="35" t="s">
        <v>56</v>
      </c>
      <c r="E57" s="40" t="s">
        <v>3456</v>
      </c>
    </row>
    <row r="58" spans="1:5" ht="12.75">
      <c r="A58" t="s">
        <v>57</v>
      </c>
      <c r="E58" s="39" t="s">
        <v>418</v>
      </c>
    </row>
    <row r="59" spans="1:16" ht="12.75">
      <c r="A59" t="s">
        <v>48</v>
      </c>
      <c s="34" t="s">
        <v>85</v>
      </c>
      <c s="34" t="s">
        <v>3343</v>
      </c>
      <c s="35" t="s">
        <v>5</v>
      </c>
      <c s="6" t="s">
        <v>3344</v>
      </c>
      <c s="36" t="s">
        <v>218</v>
      </c>
      <c s="37">
        <v>310</v>
      </c>
      <c s="36">
        <v>0</v>
      </c>
      <c s="36">
        <f>ROUND(G59*H59,6)</f>
      </c>
      <c r="L59" s="38">
        <v>0</v>
      </c>
      <c s="32">
        <f>ROUND(ROUND(L59,2)*ROUND(G59,3),2)</f>
      </c>
      <c s="36" t="s">
        <v>205</v>
      </c>
      <c>
        <f>(M59*21)/100</f>
      </c>
      <c t="s">
        <v>27</v>
      </c>
    </row>
    <row r="60" spans="1:5" ht="12.75">
      <c r="A60" s="35" t="s">
        <v>55</v>
      </c>
      <c r="E60" s="39" t="s">
        <v>5</v>
      </c>
    </row>
    <row r="61" spans="1:5" ht="12.75">
      <c r="A61" s="35" t="s">
        <v>56</v>
      </c>
      <c r="E61" s="40" t="s">
        <v>3457</v>
      </c>
    </row>
    <row r="62" spans="1:5" ht="12.75">
      <c r="A62" t="s">
        <v>57</v>
      </c>
      <c r="E62" s="39" t="s">
        <v>418</v>
      </c>
    </row>
    <row r="63" spans="1:16" ht="12.75">
      <c r="A63" t="s">
        <v>48</v>
      </c>
      <c s="34" t="s">
        <v>89</v>
      </c>
      <c s="34" t="s">
        <v>432</v>
      </c>
      <c s="35" t="s">
        <v>5</v>
      </c>
      <c s="6" t="s">
        <v>433</v>
      </c>
      <c s="36" t="s">
        <v>218</v>
      </c>
      <c s="37">
        <v>65</v>
      </c>
      <c s="36">
        <v>0</v>
      </c>
      <c s="36">
        <f>ROUND(G63*H63,6)</f>
      </c>
      <c r="L63" s="38">
        <v>0</v>
      </c>
      <c s="32">
        <f>ROUND(ROUND(L63,2)*ROUND(G63,3),2)</f>
      </c>
      <c s="36" t="s">
        <v>205</v>
      </c>
      <c>
        <f>(M63*21)/100</f>
      </c>
      <c t="s">
        <v>27</v>
      </c>
    </row>
    <row r="64" spans="1:5" ht="12.75">
      <c r="A64" s="35" t="s">
        <v>55</v>
      </c>
      <c r="E64" s="39" t="s">
        <v>5</v>
      </c>
    </row>
    <row r="65" spans="1:5" ht="12.75">
      <c r="A65" s="35" t="s">
        <v>56</v>
      </c>
      <c r="E65" s="40" t="s">
        <v>3458</v>
      </c>
    </row>
    <row r="66" spans="1:5" ht="12.75">
      <c r="A66" t="s">
        <v>57</v>
      </c>
      <c r="E66" s="39" t="s">
        <v>418</v>
      </c>
    </row>
    <row r="67" spans="1:16" ht="12.75">
      <c r="A67" t="s">
        <v>48</v>
      </c>
      <c s="34" t="s">
        <v>93</v>
      </c>
      <c s="34" t="s">
        <v>2294</v>
      </c>
      <c s="35" t="s">
        <v>5</v>
      </c>
      <c s="6" t="s">
        <v>2295</v>
      </c>
      <c s="36" t="s">
        <v>218</v>
      </c>
      <c s="37">
        <v>732</v>
      </c>
      <c s="36">
        <v>0</v>
      </c>
      <c s="36">
        <f>ROUND(G67*H67,6)</f>
      </c>
      <c r="L67" s="38">
        <v>0</v>
      </c>
      <c s="32">
        <f>ROUND(ROUND(L67,2)*ROUND(G67,3),2)</f>
      </c>
      <c s="36" t="s">
        <v>205</v>
      </c>
      <c>
        <f>(M67*21)/100</f>
      </c>
      <c t="s">
        <v>27</v>
      </c>
    </row>
    <row r="68" spans="1:5" ht="12.75">
      <c r="A68" s="35" t="s">
        <v>55</v>
      </c>
      <c r="E68" s="39" t="s">
        <v>5</v>
      </c>
    </row>
    <row r="69" spans="1:5" ht="12.75">
      <c r="A69" s="35" t="s">
        <v>56</v>
      </c>
      <c r="E69" s="40" t="s">
        <v>3459</v>
      </c>
    </row>
    <row r="70" spans="1:5" ht="12.75">
      <c r="A70" t="s">
        <v>57</v>
      </c>
      <c r="E70" s="39" t="s">
        <v>418</v>
      </c>
    </row>
    <row r="71" spans="1:16" ht="25.5">
      <c r="A71" t="s">
        <v>48</v>
      </c>
      <c s="34" t="s">
        <v>97</v>
      </c>
      <c s="34" t="s">
        <v>493</v>
      </c>
      <c s="35" t="s">
        <v>5</v>
      </c>
      <c s="6" t="s">
        <v>494</v>
      </c>
      <c s="36" t="s">
        <v>213</v>
      </c>
      <c s="37">
        <v>168</v>
      </c>
      <c s="36">
        <v>0</v>
      </c>
      <c s="36">
        <f>ROUND(G71*H71,6)</f>
      </c>
      <c r="L71" s="38">
        <v>0</v>
      </c>
      <c s="32">
        <f>ROUND(ROUND(L71,2)*ROUND(G71,3),2)</f>
      </c>
      <c s="36" t="s">
        <v>205</v>
      </c>
      <c>
        <f>(M71*21)/100</f>
      </c>
      <c t="s">
        <v>27</v>
      </c>
    </row>
    <row r="72" spans="1:5" ht="12.75">
      <c r="A72" s="35" t="s">
        <v>55</v>
      </c>
      <c r="E72" s="39" t="s">
        <v>5</v>
      </c>
    </row>
    <row r="73" spans="1:5" ht="25.5">
      <c r="A73" s="35" t="s">
        <v>56</v>
      </c>
      <c r="E73" s="40" t="s">
        <v>3460</v>
      </c>
    </row>
    <row r="74" spans="1:5" ht="12.75">
      <c r="A74" t="s">
        <v>57</v>
      </c>
      <c r="E74" s="39" t="s">
        <v>418</v>
      </c>
    </row>
    <row r="75" spans="1:16" ht="25.5">
      <c r="A75" t="s">
        <v>48</v>
      </c>
      <c s="34" t="s">
        <v>101</v>
      </c>
      <c s="34" t="s">
        <v>495</v>
      </c>
      <c s="35" t="s">
        <v>5</v>
      </c>
      <c s="6" t="s">
        <v>496</v>
      </c>
      <c s="36" t="s">
        <v>213</v>
      </c>
      <c s="37">
        <v>12</v>
      </c>
      <c s="36">
        <v>0</v>
      </c>
      <c s="36">
        <f>ROUND(G75*H75,6)</f>
      </c>
      <c r="L75" s="38">
        <v>0</v>
      </c>
      <c s="32">
        <f>ROUND(ROUND(L75,2)*ROUND(G75,3),2)</f>
      </c>
      <c s="36" t="s">
        <v>205</v>
      </c>
      <c>
        <f>(M75*21)/100</f>
      </c>
      <c t="s">
        <v>27</v>
      </c>
    </row>
    <row r="76" spans="1:5" ht="12.75">
      <c r="A76" s="35" t="s">
        <v>55</v>
      </c>
      <c r="E76" s="39" t="s">
        <v>5</v>
      </c>
    </row>
    <row r="77" spans="1:5" ht="12.75">
      <c r="A77" s="35" t="s">
        <v>56</v>
      </c>
      <c r="E77" s="40" t="s">
        <v>3461</v>
      </c>
    </row>
    <row r="78" spans="1:5" ht="12.75">
      <c r="A78" t="s">
        <v>57</v>
      </c>
      <c r="E78" s="39" t="s">
        <v>418</v>
      </c>
    </row>
    <row r="79" spans="1:16" ht="25.5">
      <c r="A79" t="s">
        <v>48</v>
      </c>
      <c s="34" t="s">
        <v>105</v>
      </c>
      <c s="34" t="s">
        <v>375</v>
      </c>
      <c s="35" t="s">
        <v>5</v>
      </c>
      <c s="6" t="s">
        <v>376</v>
      </c>
      <c s="36" t="s">
        <v>218</v>
      </c>
      <c s="37">
        <v>164</v>
      </c>
      <c s="36">
        <v>0</v>
      </c>
      <c s="36">
        <f>ROUND(G79*H79,6)</f>
      </c>
      <c r="L79" s="38">
        <v>0</v>
      </c>
      <c s="32">
        <f>ROUND(ROUND(L79,2)*ROUND(G79,3),2)</f>
      </c>
      <c s="36" t="s">
        <v>205</v>
      </c>
      <c>
        <f>(M79*21)/100</f>
      </c>
      <c t="s">
        <v>27</v>
      </c>
    </row>
    <row r="80" spans="1:5" ht="12.75">
      <c r="A80" s="35" t="s">
        <v>55</v>
      </c>
      <c r="E80" s="39" t="s">
        <v>5</v>
      </c>
    </row>
    <row r="81" spans="1:5" ht="12.75">
      <c r="A81" s="35" t="s">
        <v>56</v>
      </c>
      <c r="E81" s="40" t="s">
        <v>3462</v>
      </c>
    </row>
    <row r="82" spans="1:5" ht="12.75">
      <c r="A82" t="s">
        <v>57</v>
      </c>
      <c r="E82" s="39" t="s">
        <v>418</v>
      </c>
    </row>
    <row r="83" spans="1:16" ht="25.5">
      <c r="A83" t="s">
        <v>48</v>
      </c>
      <c s="34" t="s">
        <v>109</v>
      </c>
      <c s="34" t="s">
        <v>3463</v>
      </c>
      <c s="35" t="s">
        <v>5</v>
      </c>
      <c s="6" t="s">
        <v>3464</v>
      </c>
      <c s="36" t="s">
        <v>213</v>
      </c>
      <c s="37">
        <v>22</v>
      </c>
      <c s="36">
        <v>0</v>
      </c>
      <c s="36">
        <f>ROUND(G83*H83,6)</f>
      </c>
      <c r="L83" s="38">
        <v>0</v>
      </c>
      <c s="32">
        <f>ROUND(ROUND(L83,2)*ROUND(G83,3),2)</f>
      </c>
      <c s="36" t="s">
        <v>205</v>
      </c>
      <c>
        <f>(M83*21)/100</f>
      </c>
      <c t="s">
        <v>27</v>
      </c>
    </row>
    <row r="84" spans="1:5" ht="12.75">
      <c r="A84" s="35" t="s">
        <v>55</v>
      </c>
      <c r="E84" s="39" t="s">
        <v>5</v>
      </c>
    </row>
    <row r="85" spans="1:5" ht="12.75">
      <c r="A85" s="35" t="s">
        <v>56</v>
      </c>
      <c r="E85" s="40" t="s">
        <v>3465</v>
      </c>
    </row>
    <row r="86" spans="1:5" ht="12.75">
      <c r="A86" t="s">
        <v>57</v>
      </c>
      <c r="E86" s="39" t="s">
        <v>418</v>
      </c>
    </row>
    <row r="87" spans="1:16" ht="12.75">
      <c r="A87" t="s">
        <v>48</v>
      </c>
      <c s="34" t="s">
        <v>113</v>
      </c>
      <c s="34" t="s">
        <v>839</v>
      </c>
      <c s="35" t="s">
        <v>5</v>
      </c>
      <c s="6" t="s">
        <v>840</v>
      </c>
      <c s="36" t="s">
        <v>463</v>
      </c>
      <c s="37">
        <v>10</v>
      </c>
      <c s="36">
        <v>0</v>
      </c>
      <c s="36">
        <f>ROUND(G87*H87,6)</f>
      </c>
      <c r="L87" s="38">
        <v>0</v>
      </c>
      <c s="32">
        <f>ROUND(ROUND(L87,2)*ROUND(G87,3),2)</f>
      </c>
      <c s="36" t="s">
        <v>205</v>
      </c>
      <c>
        <f>(M87*21)/100</f>
      </c>
      <c t="s">
        <v>27</v>
      </c>
    </row>
    <row r="88" spans="1:5" ht="12.75">
      <c r="A88" s="35" t="s">
        <v>55</v>
      </c>
      <c r="E88" s="39" t="s">
        <v>5</v>
      </c>
    </row>
    <row r="89" spans="1:5" ht="12.75">
      <c r="A89" s="35" t="s">
        <v>56</v>
      </c>
      <c r="E89" s="40" t="s">
        <v>3466</v>
      </c>
    </row>
    <row r="90" spans="1:5" ht="12.75">
      <c r="A90" t="s">
        <v>57</v>
      </c>
      <c r="E90" s="39" t="s">
        <v>418</v>
      </c>
    </row>
    <row r="91" spans="1:16" ht="12.75">
      <c r="A91" t="s">
        <v>48</v>
      </c>
      <c s="34" t="s">
        <v>117</v>
      </c>
      <c s="34" t="s">
        <v>827</v>
      </c>
      <c s="35" t="s">
        <v>5</v>
      </c>
      <c s="6" t="s">
        <v>828</v>
      </c>
      <c s="36" t="s">
        <v>463</v>
      </c>
      <c s="37">
        <v>8</v>
      </c>
      <c s="36">
        <v>0</v>
      </c>
      <c s="36">
        <f>ROUND(G91*H91,6)</f>
      </c>
      <c r="L91" s="38">
        <v>0</v>
      </c>
      <c s="32">
        <f>ROUND(ROUND(L91,2)*ROUND(G91,3),2)</f>
      </c>
      <c s="36" t="s">
        <v>205</v>
      </c>
      <c>
        <f>(M91*21)/100</f>
      </c>
      <c t="s">
        <v>27</v>
      </c>
    </row>
    <row r="92" spans="1:5" ht="12.75">
      <c r="A92" s="35" t="s">
        <v>55</v>
      </c>
      <c r="E92" s="39" t="s">
        <v>5</v>
      </c>
    </row>
    <row r="93" spans="1:5" ht="12.75">
      <c r="A93" s="35" t="s">
        <v>56</v>
      </c>
      <c r="E93" s="40" t="s">
        <v>2329</v>
      </c>
    </row>
    <row r="94" spans="1:5" ht="12.75">
      <c r="A94" t="s">
        <v>57</v>
      </c>
      <c r="E94" s="39" t="s">
        <v>418</v>
      </c>
    </row>
    <row r="95" spans="1:16" ht="12.75">
      <c r="A95" t="s">
        <v>48</v>
      </c>
      <c s="34" t="s">
        <v>121</v>
      </c>
      <c s="34" t="s">
        <v>836</v>
      </c>
      <c s="35" t="s">
        <v>5</v>
      </c>
      <c s="6" t="s">
        <v>837</v>
      </c>
      <c s="36" t="s">
        <v>463</v>
      </c>
      <c s="37">
        <v>4</v>
      </c>
      <c s="36">
        <v>0</v>
      </c>
      <c s="36">
        <f>ROUND(G95*H95,6)</f>
      </c>
      <c r="L95" s="38">
        <v>0</v>
      </c>
      <c s="32">
        <f>ROUND(ROUND(L95,2)*ROUND(G95,3),2)</f>
      </c>
      <c s="36" t="s">
        <v>205</v>
      </c>
      <c>
        <f>(M95*21)/100</f>
      </c>
      <c t="s">
        <v>27</v>
      </c>
    </row>
    <row r="96" spans="1:5" ht="12.75">
      <c r="A96" s="35" t="s">
        <v>55</v>
      </c>
      <c r="E96" s="39" t="s">
        <v>5</v>
      </c>
    </row>
    <row r="97" spans="1:5" ht="12.75">
      <c r="A97" s="35" t="s">
        <v>56</v>
      </c>
      <c r="E97" s="40" t="s">
        <v>3467</v>
      </c>
    </row>
    <row r="98" spans="1:5" ht="12.75">
      <c r="A98" t="s">
        <v>57</v>
      </c>
      <c r="E98" s="39" t="s">
        <v>418</v>
      </c>
    </row>
    <row r="99" spans="1:16" ht="25.5">
      <c r="A99" t="s">
        <v>48</v>
      </c>
      <c s="34" t="s">
        <v>125</v>
      </c>
      <c s="34" t="s">
        <v>845</v>
      </c>
      <c s="35" t="s">
        <v>5</v>
      </c>
      <c s="6" t="s">
        <v>846</v>
      </c>
      <c s="36" t="s">
        <v>213</v>
      </c>
      <c s="37">
        <v>1</v>
      </c>
      <c s="36">
        <v>0</v>
      </c>
      <c s="36">
        <f>ROUND(G99*H99,6)</f>
      </c>
      <c r="L99" s="38">
        <v>0</v>
      </c>
      <c s="32">
        <f>ROUND(ROUND(L99,2)*ROUND(G99,3),2)</f>
      </c>
      <c s="36" t="s">
        <v>205</v>
      </c>
      <c>
        <f>(M99*21)/100</f>
      </c>
      <c t="s">
        <v>27</v>
      </c>
    </row>
    <row r="100" spans="1:5" ht="12.75">
      <c r="A100" s="35" t="s">
        <v>55</v>
      </c>
      <c r="E100" s="39" t="s">
        <v>5</v>
      </c>
    </row>
    <row r="101" spans="1:5" ht="12.75">
      <c r="A101" s="35" t="s">
        <v>56</v>
      </c>
      <c r="E101" s="40" t="s">
        <v>5</v>
      </c>
    </row>
    <row r="102" spans="1:5" ht="12.75">
      <c r="A102" t="s">
        <v>57</v>
      </c>
      <c r="E102" s="39" t="s">
        <v>418</v>
      </c>
    </row>
    <row r="103" spans="1:16" ht="25.5">
      <c r="A103" t="s">
        <v>48</v>
      </c>
      <c s="34" t="s">
        <v>129</v>
      </c>
      <c s="34" t="s">
        <v>3381</v>
      </c>
      <c s="35" t="s">
        <v>5</v>
      </c>
      <c s="6" t="s">
        <v>3382</v>
      </c>
      <c s="36" t="s">
        <v>213</v>
      </c>
      <c s="37">
        <v>1</v>
      </c>
      <c s="36">
        <v>0</v>
      </c>
      <c s="36">
        <f>ROUND(G103*H103,6)</f>
      </c>
      <c r="L103" s="38">
        <v>0</v>
      </c>
      <c s="32">
        <f>ROUND(ROUND(L103,2)*ROUND(G103,3),2)</f>
      </c>
      <c s="36" t="s">
        <v>205</v>
      </c>
      <c>
        <f>(M103*21)/100</f>
      </c>
      <c t="s">
        <v>27</v>
      </c>
    </row>
    <row r="104" spans="1:5" ht="12.75">
      <c r="A104" s="35" t="s">
        <v>55</v>
      </c>
      <c r="E104" s="39" t="s">
        <v>5</v>
      </c>
    </row>
    <row r="105" spans="1:5" ht="12.75">
      <c r="A105" s="35" t="s">
        <v>56</v>
      </c>
      <c r="E105" s="40" t="s">
        <v>5</v>
      </c>
    </row>
    <row r="106" spans="1:5" ht="12.75">
      <c r="A106" t="s">
        <v>57</v>
      </c>
      <c r="E106" s="39" t="s">
        <v>418</v>
      </c>
    </row>
    <row r="107" spans="1:16" ht="12.75">
      <c r="A107" t="s">
        <v>48</v>
      </c>
      <c s="34" t="s">
        <v>133</v>
      </c>
      <c s="34" t="s">
        <v>481</v>
      </c>
      <c s="35" t="s">
        <v>5</v>
      </c>
      <c s="6" t="s">
        <v>482</v>
      </c>
      <c s="36" t="s">
        <v>218</v>
      </c>
      <c s="37">
        <v>10</v>
      </c>
      <c s="36">
        <v>0</v>
      </c>
      <c s="36">
        <f>ROUND(G107*H107,6)</f>
      </c>
      <c r="L107" s="38">
        <v>0</v>
      </c>
      <c s="32">
        <f>ROUND(ROUND(L107,2)*ROUND(G107,3),2)</f>
      </c>
      <c s="36" t="s">
        <v>205</v>
      </c>
      <c>
        <f>(M107*21)/100</f>
      </c>
      <c t="s">
        <v>27</v>
      </c>
    </row>
    <row r="108" spans="1:5" ht="12.75">
      <c r="A108" s="35" t="s">
        <v>55</v>
      </c>
      <c r="E108" s="39" t="s">
        <v>5</v>
      </c>
    </row>
    <row r="109" spans="1:5" ht="25.5">
      <c r="A109" s="35" t="s">
        <v>56</v>
      </c>
      <c r="E109" s="40" t="s">
        <v>3468</v>
      </c>
    </row>
    <row r="110" spans="1:5" ht="12.75">
      <c r="A110" t="s">
        <v>57</v>
      </c>
      <c r="E110" s="39" t="s">
        <v>418</v>
      </c>
    </row>
    <row r="111" spans="1:16" ht="12.75">
      <c r="A111" t="s">
        <v>48</v>
      </c>
      <c s="34" t="s">
        <v>137</v>
      </c>
      <c s="34" t="s">
        <v>3469</v>
      </c>
      <c s="35" t="s">
        <v>5</v>
      </c>
      <c s="6" t="s">
        <v>3470</v>
      </c>
      <c s="36" t="s">
        <v>218</v>
      </c>
      <c s="37">
        <v>60</v>
      </c>
      <c s="36">
        <v>0</v>
      </c>
      <c s="36">
        <f>ROUND(G111*H111,6)</f>
      </c>
      <c r="L111" s="38">
        <v>0</v>
      </c>
      <c s="32">
        <f>ROUND(ROUND(L111,2)*ROUND(G111,3),2)</f>
      </c>
      <c s="36" t="s">
        <v>205</v>
      </c>
      <c>
        <f>(M111*21)/100</f>
      </c>
      <c t="s">
        <v>27</v>
      </c>
    </row>
    <row r="112" spans="1:5" ht="12.75">
      <c r="A112" s="35" t="s">
        <v>55</v>
      </c>
      <c r="E112" s="39" t="s">
        <v>5</v>
      </c>
    </row>
    <row r="113" spans="1:5" ht="12.75">
      <c r="A113" s="35" t="s">
        <v>56</v>
      </c>
      <c r="E113" s="40" t="s">
        <v>3471</v>
      </c>
    </row>
    <row r="114" spans="1:5" ht="12.75">
      <c r="A114" t="s">
        <v>57</v>
      </c>
      <c r="E114" s="39" t="s">
        <v>418</v>
      </c>
    </row>
    <row r="115" spans="1:16" ht="12.75">
      <c r="A115" t="s">
        <v>48</v>
      </c>
      <c s="34" t="s">
        <v>141</v>
      </c>
      <c s="34" t="s">
        <v>3401</v>
      </c>
      <c s="35" t="s">
        <v>5</v>
      </c>
      <c s="6" t="s">
        <v>3402</v>
      </c>
      <c s="36" t="s">
        <v>213</v>
      </c>
      <c s="37">
        <v>18</v>
      </c>
      <c s="36">
        <v>0</v>
      </c>
      <c s="36">
        <f>ROUND(G115*H115,6)</f>
      </c>
      <c r="L115" s="38">
        <v>0</v>
      </c>
      <c s="32">
        <f>ROUND(ROUND(L115,2)*ROUND(G115,3),2)</f>
      </c>
      <c s="36" t="s">
        <v>205</v>
      </c>
      <c>
        <f>(M115*21)/100</f>
      </c>
      <c t="s">
        <v>27</v>
      </c>
    </row>
    <row r="116" spans="1:5" ht="12.75">
      <c r="A116" s="35" t="s">
        <v>55</v>
      </c>
      <c r="E116" s="39" t="s">
        <v>5</v>
      </c>
    </row>
    <row r="117" spans="1:5" ht="12.75">
      <c r="A117" s="35" t="s">
        <v>56</v>
      </c>
      <c r="E117" s="40" t="s">
        <v>3472</v>
      </c>
    </row>
    <row r="118" spans="1:5" ht="12.75">
      <c r="A118" t="s">
        <v>57</v>
      </c>
      <c r="E118" s="39" t="s">
        <v>418</v>
      </c>
    </row>
    <row r="119" spans="1:16" ht="12.75">
      <c r="A119" t="s">
        <v>48</v>
      </c>
      <c s="34" t="s">
        <v>145</v>
      </c>
      <c s="34" t="s">
        <v>851</v>
      </c>
      <c s="35" t="s">
        <v>5</v>
      </c>
      <c s="6" t="s">
        <v>852</v>
      </c>
      <c s="36" t="s">
        <v>213</v>
      </c>
      <c s="37">
        <v>7</v>
      </c>
      <c s="36">
        <v>0</v>
      </c>
      <c s="36">
        <f>ROUND(G119*H119,6)</f>
      </c>
      <c r="L119" s="38">
        <v>0</v>
      </c>
      <c s="32">
        <f>ROUND(ROUND(L119,2)*ROUND(G119,3),2)</f>
      </c>
      <c s="36" t="s">
        <v>205</v>
      </c>
      <c>
        <f>(M119*21)/100</f>
      </c>
      <c t="s">
        <v>27</v>
      </c>
    </row>
    <row r="120" spans="1:5" ht="12.75">
      <c r="A120" s="35" t="s">
        <v>55</v>
      </c>
      <c r="E120" s="39" t="s">
        <v>5</v>
      </c>
    </row>
    <row r="121" spans="1:5" ht="12.75">
      <c r="A121" s="35" t="s">
        <v>56</v>
      </c>
      <c r="E121" s="40" t="s">
        <v>3473</v>
      </c>
    </row>
    <row r="122" spans="1:5" ht="12.75">
      <c r="A122" t="s">
        <v>57</v>
      </c>
      <c r="E122" s="39" t="s">
        <v>418</v>
      </c>
    </row>
    <row r="123" spans="1:16" ht="25.5">
      <c r="A123" t="s">
        <v>48</v>
      </c>
      <c s="34" t="s">
        <v>149</v>
      </c>
      <c s="34" t="s">
        <v>2315</v>
      </c>
      <c s="35" t="s">
        <v>5</v>
      </c>
      <c s="6" t="s">
        <v>2316</v>
      </c>
      <c s="36" t="s">
        <v>213</v>
      </c>
      <c s="37">
        <v>3</v>
      </c>
      <c s="36">
        <v>0</v>
      </c>
      <c s="36">
        <f>ROUND(G123*H123,6)</f>
      </c>
      <c r="L123" s="38">
        <v>0</v>
      </c>
      <c s="32">
        <f>ROUND(ROUND(L123,2)*ROUND(G123,3),2)</f>
      </c>
      <c s="36" t="s">
        <v>205</v>
      </c>
      <c>
        <f>(M123*21)/100</f>
      </c>
      <c t="s">
        <v>27</v>
      </c>
    </row>
    <row r="124" spans="1:5" ht="12.75">
      <c r="A124" s="35" t="s">
        <v>55</v>
      </c>
      <c r="E124" s="39" t="s">
        <v>5</v>
      </c>
    </row>
    <row r="125" spans="1:5" ht="12.75">
      <c r="A125" s="35" t="s">
        <v>56</v>
      </c>
      <c r="E125" s="40" t="s">
        <v>3474</v>
      </c>
    </row>
    <row r="126" spans="1:5" ht="12.75">
      <c r="A126" t="s">
        <v>57</v>
      </c>
      <c r="E126" s="39" t="s">
        <v>418</v>
      </c>
    </row>
    <row r="127" spans="1:16" ht="12.75">
      <c r="A127" t="s">
        <v>48</v>
      </c>
      <c s="34" t="s">
        <v>259</v>
      </c>
      <c s="34" t="s">
        <v>216</v>
      </c>
      <c s="35" t="s">
        <v>5</v>
      </c>
      <c s="6" t="s">
        <v>217</v>
      </c>
      <c s="36" t="s">
        <v>218</v>
      </c>
      <c s="37">
        <v>91</v>
      </c>
      <c s="36">
        <v>0</v>
      </c>
      <c s="36">
        <f>ROUND(G127*H127,6)</f>
      </c>
      <c r="L127" s="38">
        <v>0</v>
      </c>
      <c s="32">
        <f>ROUND(ROUND(L127,2)*ROUND(G127,3),2)</f>
      </c>
      <c s="36" t="s">
        <v>205</v>
      </c>
      <c>
        <f>(M127*21)/100</f>
      </c>
      <c t="s">
        <v>27</v>
      </c>
    </row>
    <row r="128" spans="1:5" ht="12.75">
      <c r="A128" s="35" t="s">
        <v>55</v>
      </c>
      <c r="E128" s="39" t="s">
        <v>5</v>
      </c>
    </row>
    <row r="129" spans="1:5" ht="12.75">
      <c r="A129" s="35" t="s">
        <v>56</v>
      </c>
      <c r="E129" s="40" t="s">
        <v>3475</v>
      </c>
    </row>
    <row r="130" spans="1:5" ht="12.75">
      <c r="A130" t="s">
        <v>57</v>
      </c>
      <c r="E130" s="39" t="s">
        <v>418</v>
      </c>
    </row>
    <row r="131" spans="1:16" ht="38.25">
      <c r="A131" t="s">
        <v>48</v>
      </c>
      <c s="34" t="s">
        <v>262</v>
      </c>
      <c s="34" t="s">
        <v>848</v>
      </c>
      <c s="35" t="s">
        <v>5</v>
      </c>
      <c s="6" t="s">
        <v>849</v>
      </c>
      <c s="36" t="s">
        <v>213</v>
      </c>
      <c s="37">
        <v>1</v>
      </c>
      <c s="36">
        <v>0</v>
      </c>
      <c s="36">
        <f>ROUND(G131*H131,6)</f>
      </c>
      <c r="L131" s="38">
        <v>0</v>
      </c>
      <c s="32">
        <f>ROUND(ROUND(L131,2)*ROUND(G131,3),2)</f>
      </c>
      <c s="36" t="s">
        <v>205</v>
      </c>
      <c>
        <f>(M131*21)/100</f>
      </c>
      <c t="s">
        <v>27</v>
      </c>
    </row>
    <row r="132" spans="1:5" ht="12.75">
      <c r="A132" s="35" t="s">
        <v>55</v>
      </c>
      <c r="E132" s="39" t="s">
        <v>5</v>
      </c>
    </row>
    <row r="133" spans="1:5" ht="12.75">
      <c r="A133" s="35" t="s">
        <v>56</v>
      </c>
      <c r="E133" s="40" t="s">
        <v>5</v>
      </c>
    </row>
    <row r="134" spans="1:5" ht="12.75">
      <c r="A134" t="s">
        <v>57</v>
      </c>
      <c r="E134" s="39" t="s">
        <v>418</v>
      </c>
    </row>
    <row r="135" spans="1:13" ht="12.75">
      <c r="A135" t="s">
        <v>46</v>
      </c>
      <c r="C135" s="31" t="s">
        <v>47</v>
      </c>
      <c r="E135" s="33" t="s">
        <v>17</v>
      </c>
      <c r="J135" s="32">
        <f>0</f>
      </c>
      <c s="32">
        <f>0</f>
      </c>
      <c s="32">
        <f>0+L136+L140+L144+L148+L152</f>
      </c>
      <c s="32">
        <f>0+M136+M140+M144+M148+M152</f>
      </c>
    </row>
    <row r="136" spans="1:16" ht="25.5">
      <c r="A136" t="s">
        <v>48</v>
      </c>
      <c s="34" t="s">
        <v>282</v>
      </c>
      <c s="34" t="s">
        <v>66</v>
      </c>
      <c s="35" t="s">
        <v>67</v>
      </c>
      <c s="6" t="s">
        <v>68</v>
      </c>
      <c s="36" t="s">
        <v>53</v>
      </c>
      <c s="37">
        <v>1.12</v>
      </c>
      <c s="36">
        <v>0</v>
      </c>
      <c s="36">
        <f>ROUND(G136*H136,6)</f>
      </c>
      <c r="L136" s="38">
        <v>0</v>
      </c>
      <c s="32">
        <f>ROUND(ROUND(L136,2)*ROUND(G136,3),2)</f>
      </c>
      <c s="36" t="s">
        <v>54</v>
      </c>
      <c>
        <f>(M136*21)/100</f>
      </c>
      <c t="s">
        <v>27</v>
      </c>
    </row>
    <row r="137" spans="1:5" ht="25.5">
      <c r="A137" s="35" t="s">
        <v>55</v>
      </c>
      <c r="E137" s="39" t="s">
        <v>351</v>
      </c>
    </row>
    <row r="138" spans="1:5" ht="12.75">
      <c r="A138" s="35" t="s">
        <v>56</v>
      </c>
      <c r="E138" s="40" t="s">
        <v>3476</v>
      </c>
    </row>
    <row r="139" spans="1:5" ht="102">
      <c r="A139" t="s">
        <v>57</v>
      </c>
      <c r="E139" s="39" t="s">
        <v>58</v>
      </c>
    </row>
    <row r="140" spans="1:16" ht="25.5">
      <c r="A140" t="s">
        <v>48</v>
      </c>
      <c s="34" t="s">
        <v>285</v>
      </c>
      <c s="34" t="s">
        <v>50</v>
      </c>
      <c s="35" t="s">
        <v>51</v>
      </c>
      <c s="6" t="s">
        <v>52</v>
      </c>
      <c s="36" t="s">
        <v>53</v>
      </c>
      <c s="37">
        <v>11.201</v>
      </c>
      <c s="36">
        <v>0</v>
      </c>
      <c s="36">
        <f>ROUND(G140*H140,6)</f>
      </c>
      <c r="L140" s="38">
        <v>0</v>
      </c>
      <c s="32">
        <f>ROUND(ROUND(L140,2)*ROUND(G140,3),2)</f>
      </c>
      <c s="36" t="s">
        <v>54</v>
      </c>
      <c>
        <f>(M140*21)/100</f>
      </c>
      <c t="s">
        <v>27</v>
      </c>
    </row>
    <row r="141" spans="1:5" ht="25.5">
      <c r="A141" s="35" t="s">
        <v>55</v>
      </c>
      <c r="E141" s="39" t="s">
        <v>351</v>
      </c>
    </row>
    <row r="142" spans="1:5" ht="12.75">
      <c r="A142" s="35" t="s">
        <v>56</v>
      </c>
      <c r="E142" s="40" t="s">
        <v>3477</v>
      </c>
    </row>
    <row r="143" spans="1:5" ht="102">
      <c r="A143" t="s">
        <v>57</v>
      </c>
      <c r="E143" s="39" t="s">
        <v>58</v>
      </c>
    </row>
    <row r="144" spans="1:16" ht="25.5">
      <c r="A144" t="s">
        <v>48</v>
      </c>
      <c s="34" t="s">
        <v>288</v>
      </c>
      <c s="34" t="s">
        <v>98</v>
      </c>
      <c s="35" t="s">
        <v>99</v>
      </c>
      <c s="6" t="s">
        <v>100</v>
      </c>
      <c s="36" t="s">
        <v>53</v>
      </c>
      <c s="37">
        <v>1.2</v>
      </c>
      <c s="36">
        <v>0</v>
      </c>
      <c s="36">
        <f>ROUND(G144*H144,6)</f>
      </c>
      <c r="L144" s="38">
        <v>0</v>
      </c>
      <c s="32">
        <f>ROUND(ROUND(L144,2)*ROUND(G144,3),2)</f>
      </c>
      <c s="36" t="s">
        <v>54</v>
      </c>
      <c>
        <f>(M144*21)/100</f>
      </c>
      <c t="s">
        <v>27</v>
      </c>
    </row>
    <row r="145" spans="1:5" ht="25.5">
      <c r="A145" s="35" t="s">
        <v>55</v>
      </c>
      <c r="E145" s="39" t="s">
        <v>351</v>
      </c>
    </row>
    <row r="146" spans="1:5" ht="12.75">
      <c r="A146" s="35" t="s">
        <v>56</v>
      </c>
      <c r="E146" s="40" t="s">
        <v>3478</v>
      </c>
    </row>
    <row r="147" spans="1:5" ht="102">
      <c r="A147" t="s">
        <v>57</v>
      </c>
      <c r="E147" s="39" t="s">
        <v>58</v>
      </c>
    </row>
    <row r="148" spans="1:16" ht="25.5">
      <c r="A148" t="s">
        <v>48</v>
      </c>
      <c s="34" t="s">
        <v>292</v>
      </c>
      <c s="34" t="s">
        <v>106</v>
      </c>
      <c s="35" t="s">
        <v>107</v>
      </c>
      <c s="6" t="s">
        <v>108</v>
      </c>
      <c s="36" t="s">
        <v>53</v>
      </c>
      <c s="37">
        <v>0.1</v>
      </c>
      <c s="36">
        <v>0</v>
      </c>
      <c s="36">
        <f>ROUND(G148*H148,6)</f>
      </c>
      <c r="L148" s="38">
        <v>0</v>
      </c>
      <c s="32">
        <f>ROUND(ROUND(L148,2)*ROUND(G148,3),2)</f>
      </c>
      <c s="36" t="s">
        <v>54</v>
      </c>
      <c>
        <f>(M148*21)/100</f>
      </c>
      <c t="s">
        <v>27</v>
      </c>
    </row>
    <row r="149" spans="1:5" ht="25.5">
      <c r="A149" s="35" t="s">
        <v>55</v>
      </c>
      <c r="E149" s="39" t="s">
        <v>351</v>
      </c>
    </row>
    <row r="150" spans="1:5" ht="12.75">
      <c r="A150" s="35" t="s">
        <v>56</v>
      </c>
      <c r="E150" s="40" t="s">
        <v>5</v>
      </c>
    </row>
    <row r="151" spans="1:5" ht="102">
      <c r="A151" t="s">
        <v>57</v>
      </c>
      <c r="E151" s="39" t="s">
        <v>58</v>
      </c>
    </row>
    <row r="152" spans="1:16" ht="25.5">
      <c r="A152" t="s">
        <v>48</v>
      </c>
      <c s="34" t="s">
        <v>295</v>
      </c>
      <c s="34" t="s">
        <v>122</v>
      </c>
      <c s="35" t="s">
        <v>123</v>
      </c>
      <c s="6" t="s">
        <v>124</v>
      </c>
      <c s="36" t="s">
        <v>53</v>
      </c>
      <c s="37">
        <v>0.26</v>
      </c>
      <c s="36">
        <v>0</v>
      </c>
      <c s="36">
        <f>ROUND(G152*H152,6)</f>
      </c>
      <c r="L152" s="38">
        <v>0</v>
      </c>
      <c s="32">
        <f>ROUND(ROUND(L152,2)*ROUND(G152,3),2)</f>
      </c>
      <c s="36" t="s">
        <v>54</v>
      </c>
      <c>
        <f>(M152*21)/100</f>
      </c>
      <c t="s">
        <v>27</v>
      </c>
    </row>
    <row r="153" spans="1:5" ht="25.5">
      <c r="A153" s="35" t="s">
        <v>55</v>
      </c>
      <c r="E153" s="39" t="s">
        <v>351</v>
      </c>
    </row>
    <row r="154" spans="1:5" ht="12.75">
      <c r="A154" s="35" t="s">
        <v>56</v>
      </c>
      <c r="E154" s="40" t="s">
        <v>3479</v>
      </c>
    </row>
    <row r="155" spans="1:5" ht="102">
      <c r="A155" t="s">
        <v>57</v>
      </c>
      <c r="E155"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4.xml><?xml version="1.0" encoding="utf-8"?>
<worksheet xmlns="http://schemas.openxmlformats.org/spreadsheetml/2006/main" xmlns:r="http://schemas.openxmlformats.org/officeDocument/2006/relationships">
  <dimension ref="A1:T15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3335</v>
      </c>
      <c s="41">
        <f>Rekapitulace!C51</f>
      </c>
      <c s="20" t="s">
        <v>0</v>
      </c>
      <c t="s">
        <v>23</v>
      </c>
      <c t="s">
        <v>27</v>
      </c>
    </row>
    <row r="4" spans="1:16" ht="32" customHeight="1">
      <c r="A4" s="24" t="s">
        <v>20</v>
      </c>
      <c s="25" t="s">
        <v>28</v>
      </c>
      <c s="27" t="s">
        <v>3335</v>
      </c>
      <c r="E4" s="26" t="s">
        <v>3336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COUNTIFS(L8:L156,"=0",A8:A156,"P")+COUNTIFS(L8:L156,"",A8:A156,"P")+SUM(Q8:Q156)</f>
      </c>
    </row>
    <row r="8" spans="1:13" ht="12.75">
      <c r="A8" t="s">
        <v>44</v>
      </c>
      <c r="C8" s="28" t="s">
        <v>3482</v>
      </c>
      <c r="E8" s="30" t="s">
        <v>3481</v>
      </c>
      <c r="J8" s="29">
        <f>0+J9+J26+J139</f>
      </c>
      <c s="29">
        <f>0+K9+K26+K139</f>
      </c>
      <c s="29">
        <f>0+L9+L26+L139</f>
      </c>
      <c s="29">
        <f>0+M9+M26+M139</f>
      </c>
    </row>
    <row r="9" spans="1:13" ht="12.75">
      <c r="A9" t="s">
        <v>46</v>
      </c>
      <c r="C9" s="31" t="s">
        <v>49</v>
      </c>
      <c r="E9" s="33" t="s">
        <v>195</v>
      </c>
      <c r="J9" s="32">
        <f>0</f>
      </c>
      <c s="32">
        <f>0</f>
      </c>
      <c s="32">
        <f>0+L10+L14+L18+L22</f>
      </c>
      <c s="32">
        <f>0+M10+M14+M18+M22</f>
      </c>
    </row>
    <row r="10" spans="1:16" ht="12.75">
      <c r="A10" t="s">
        <v>48</v>
      </c>
      <c s="34" t="s">
        <v>270</v>
      </c>
      <c s="34" t="s">
        <v>1440</v>
      </c>
      <c s="35" t="s">
        <v>5</v>
      </c>
      <c s="6" t="s">
        <v>1441</v>
      </c>
      <c s="36" t="s">
        <v>204</v>
      </c>
      <c s="37">
        <v>1.519</v>
      </c>
      <c s="36">
        <v>0</v>
      </c>
      <c s="36">
        <f>ROUND(G10*H10,6)</f>
      </c>
      <c r="L10" s="38">
        <v>0</v>
      </c>
      <c s="32">
        <f>ROUND(ROUND(L10,2)*ROUND(G10,3),2)</f>
      </c>
      <c s="36" t="s">
        <v>205</v>
      </c>
      <c>
        <f>(M10*21)/100</f>
      </c>
      <c t="s">
        <v>27</v>
      </c>
    </row>
    <row r="11" spans="1:5" ht="12.75">
      <c r="A11" s="35" t="s">
        <v>55</v>
      </c>
      <c r="E11" s="39" t="s">
        <v>5</v>
      </c>
    </row>
    <row r="12" spans="1:5" ht="12.75">
      <c r="A12" s="35" t="s">
        <v>56</v>
      </c>
      <c r="E12" s="40" t="s">
        <v>3483</v>
      </c>
    </row>
    <row r="13" spans="1:5" ht="12.75">
      <c r="A13" t="s">
        <v>57</v>
      </c>
      <c r="E13" s="39" t="s">
        <v>418</v>
      </c>
    </row>
    <row r="14" spans="1:16" ht="12.75">
      <c r="A14" t="s">
        <v>48</v>
      </c>
      <c s="34" t="s">
        <v>275</v>
      </c>
      <c s="34" t="s">
        <v>3428</v>
      </c>
      <c s="35" t="s">
        <v>5</v>
      </c>
      <c s="6" t="s">
        <v>3429</v>
      </c>
      <c s="36" t="s">
        <v>204</v>
      </c>
      <c s="37">
        <v>1.519</v>
      </c>
      <c s="36">
        <v>0</v>
      </c>
      <c s="36">
        <f>ROUND(G14*H14,6)</f>
      </c>
      <c r="L14" s="38">
        <v>0</v>
      </c>
      <c s="32">
        <f>ROUND(ROUND(L14,2)*ROUND(G14,3),2)</f>
      </c>
      <c s="36" t="s">
        <v>205</v>
      </c>
      <c>
        <f>(M14*21)/100</f>
      </c>
      <c t="s">
        <v>27</v>
      </c>
    </row>
    <row r="15" spans="1:5" ht="12.75">
      <c r="A15" s="35" t="s">
        <v>55</v>
      </c>
      <c r="E15" s="39" t="s">
        <v>5</v>
      </c>
    </row>
    <row r="16" spans="1:5" ht="12.75">
      <c r="A16" s="35" t="s">
        <v>56</v>
      </c>
      <c r="E16" s="40" t="s">
        <v>3483</v>
      </c>
    </row>
    <row r="17" spans="1:5" ht="12.75">
      <c r="A17" t="s">
        <v>57</v>
      </c>
      <c r="E17" s="39" t="s">
        <v>418</v>
      </c>
    </row>
    <row r="18" spans="1:16" ht="12.75">
      <c r="A18" t="s">
        <v>48</v>
      </c>
      <c s="34" t="s">
        <v>279</v>
      </c>
      <c s="34" t="s">
        <v>202</v>
      </c>
      <c s="35" t="s">
        <v>5</v>
      </c>
      <c s="6" t="s">
        <v>203</v>
      </c>
      <c s="36" t="s">
        <v>204</v>
      </c>
      <c s="37">
        <v>6.65</v>
      </c>
      <c s="36">
        <v>0</v>
      </c>
      <c s="36">
        <f>ROUND(G18*H18,6)</f>
      </c>
      <c r="L18" s="38">
        <v>0</v>
      </c>
      <c s="32">
        <f>ROUND(ROUND(L18,2)*ROUND(G18,3),2)</f>
      </c>
      <c s="36" t="s">
        <v>205</v>
      </c>
      <c>
        <f>(M18*21)/100</f>
      </c>
      <c t="s">
        <v>27</v>
      </c>
    </row>
    <row r="19" spans="1:5" ht="12.75">
      <c r="A19" s="35" t="s">
        <v>55</v>
      </c>
      <c r="E19" s="39" t="s">
        <v>5</v>
      </c>
    </row>
    <row r="20" spans="1:5" ht="12.75">
      <c r="A20" s="35" t="s">
        <v>56</v>
      </c>
      <c r="E20" s="40" t="s">
        <v>3484</v>
      </c>
    </row>
    <row r="21" spans="1:5" ht="12.75">
      <c r="A21" t="s">
        <v>57</v>
      </c>
      <c r="E21" s="39" t="s">
        <v>418</v>
      </c>
    </row>
    <row r="22" spans="1:16" ht="12.75">
      <c r="A22" t="s">
        <v>48</v>
      </c>
      <c s="34" t="s">
        <v>282</v>
      </c>
      <c s="34" t="s">
        <v>208</v>
      </c>
      <c s="35" t="s">
        <v>5</v>
      </c>
      <c s="6" t="s">
        <v>209</v>
      </c>
      <c s="36" t="s">
        <v>204</v>
      </c>
      <c s="37">
        <v>5.32</v>
      </c>
      <c s="36">
        <v>0</v>
      </c>
      <c s="36">
        <f>ROUND(G22*H22,6)</f>
      </c>
      <c r="L22" s="38">
        <v>0</v>
      </c>
      <c s="32">
        <f>ROUND(ROUND(L22,2)*ROUND(G22,3),2)</f>
      </c>
      <c s="36" t="s">
        <v>205</v>
      </c>
      <c>
        <f>(M22*21)/100</f>
      </c>
      <c t="s">
        <v>27</v>
      </c>
    </row>
    <row r="23" spans="1:5" ht="12.75">
      <c r="A23" s="35" t="s">
        <v>55</v>
      </c>
      <c r="E23" s="39" t="s">
        <v>5</v>
      </c>
    </row>
    <row r="24" spans="1:5" ht="12.75">
      <c r="A24" s="35" t="s">
        <v>56</v>
      </c>
      <c r="E24" s="40" t="s">
        <v>3485</v>
      </c>
    </row>
    <row r="25" spans="1:5" ht="12.75">
      <c r="A25" t="s">
        <v>57</v>
      </c>
      <c r="E25" s="39" t="s">
        <v>418</v>
      </c>
    </row>
    <row r="26" spans="1:13" ht="12.75">
      <c r="A26" t="s">
        <v>46</v>
      </c>
      <c r="C26" s="31" t="s">
        <v>573</v>
      </c>
      <c r="E26" s="33" t="s">
        <v>2278</v>
      </c>
      <c r="J26" s="32">
        <f>0</f>
      </c>
      <c s="32">
        <f>0</f>
      </c>
      <c s="32">
        <f>0+L27+L31+L35+L39+L43+L47+L51+L55+L59+L63+L67+L71+L75+L79+L83+L87+L91+L95+L99+L103+L107+L111+L115+L119+L123+L127+L131+L135</f>
      </c>
      <c s="32">
        <f>0+M27+M31+M35+M39+M43+M47+M51+M55+M59+M63+M67+M71+M75+M79+M83+M87+M91+M95+M99+M103+M107+M111+M115+M119+M123+M127+M131+M135</f>
      </c>
    </row>
    <row r="27" spans="1:16" ht="12.75">
      <c r="A27" t="s">
        <v>48</v>
      </c>
      <c s="34" t="s">
        <v>49</v>
      </c>
      <c s="34" t="s">
        <v>3433</v>
      </c>
      <c s="35" t="s">
        <v>5</v>
      </c>
      <c s="6" t="s">
        <v>3434</v>
      </c>
      <c s="36" t="s">
        <v>213</v>
      </c>
      <c s="37">
        <v>9</v>
      </c>
      <c s="36">
        <v>0</v>
      </c>
      <c s="36">
        <f>ROUND(G27*H27,6)</f>
      </c>
      <c r="L27" s="38">
        <v>0</v>
      </c>
      <c s="32">
        <f>ROUND(ROUND(L27,2)*ROUND(G27,3),2)</f>
      </c>
      <c s="36" t="s">
        <v>205</v>
      </c>
      <c>
        <f>(M27*21)/100</f>
      </c>
      <c t="s">
        <v>27</v>
      </c>
    </row>
    <row r="28" spans="1:5" ht="12.75">
      <c r="A28" s="35" t="s">
        <v>55</v>
      </c>
      <c r="E28" s="39" t="s">
        <v>881</v>
      </c>
    </row>
    <row r="29" spans="1:5" ht="12.75">
      <c r="A29" s="35" t="s">
        <v>56</v>
      </c>
      <c r="E29" s="40" t="s">
        <v>3486</v>
      </c>
    </row>
    <row r="30" spans="1:5" ht="12.75">
      <c r="A30" t="s">
        <v>57</v>
      </c>
      <c r="E30" s="39" t="s">
        <v>418</v>
      </c>
    </row>
    <row r="31" spans="1:16" ht="12.75">
      <c r="A31" t="s">
        <v>48</v>
      </c>
      <c s="34" t="s">
        <v>27</v>
      </c>
      <c s="34" t="s">
        <v>3436</v>
      </c>
      <c s="35" t="s">
        <v>5</v>
      </c>
      <c s="6" t="s">
        <v>3437</v>
      </c>
      <c s="36" t="s">
        <v>213</v>
      </c>
      <c s="37">
        <v>21</v>
      </c>
      <c s="36">
        <v>0</v>
      </c>
      <c s="36">
        <f>ROUND(G31*H31,6)</f>
      </c>
      <c r="L31" s="38">
        <v>0</v>
      </c>
      <c s="32">
        <f>ROUND(ROUND(L31,2)*ROUND(G31,3),2)</f>
      </c>
      <c s="36" t="s">
        <v>205</v>
      </c>
      <c>
        <f>(M31*21)/100</f>
      </c>
      <c t="s">
        <v>27</v>
      </c>
    </row>
    <row r="32" spans="1:5" ht="12.75">
      <c r="A32" s="35" t="s">
        <v>55</v>
      </c>
      <c r="E32" s="39" t="s">
        <v>5</v>
      </c>
    </row>
    <row r="33" spans="1:5" ht="12.75">
      <c r="A33" s="35" t="s">
        <v>56</v>
      </c>
      <c r="E33" s="40" t="s">
        <v>3487</v>
      </c>
    </row>
    <row r="34" spans="1:5" ht="12.75">
      <c r="A34" t="s">
        <v>57</v>
      </c>
      <c r="E34" s="39" t="s">
        <v>418</v>
      </c>
    </row>
    <row r="35" spans="1:16" ht="12.75">
      <c r="A35" t="s">
        <v>48</v>
      </c>
      <c s="34" t="s">
        <v>26</v>
      </c>
      <c s="34" t="s">
        <v>239</v>
      </c>
      <c s="35" t="s">
        <v>5</v>
      </c>
      <c s="6" t="s">
        <v>240</v>
      </c>
      <c s="36" t="s">
        <v>204</v>
      </c>
      <c s="37">
        <v>1.008</v>
      </c>
      <c s="36">
        <v>0</v>
      </c>
      <c s="36">
        <f>ROUND(G35*H35,6)</f>
      </c>
      <c r="L35" s="38">
        <v>0</v>
      </c>
      <c s="32">
        <f>ROUND(ROUND(L35,2)*ROUND(G35,3),2)</f>
      </c>
      <c s="36" t="s">
        <v>205</v>
      </c>
      <c>
        <f>(M35*21)/100</f>
      </c>
      <c t="s">
        <v>27</v>
      </c>
    </row>
    <row r="36" spans="1:5" ht="12.75">
      <c r="A36" s="35" t="s">
        <v>55</v>
      </c>
      <c r="E36" s="39" t="s">
        <v>5</v>
      </c>
    </row>
    <row r="37" spans="1:5" ht="12.75">
      <c r="A37" s="35" t="s">
        <v>56</v>
      </c>
      <c r="E37" s="40" t="s">
        <v>3488</v>
      </c>
    </row>
    <row r="38" spans="1:5" ht="12.75">
      <c r="A38" t="s">
        <v>57</v>
      </c>
      <c r="E38" s="39" t="s">
        <v>418</v>
      </c>
    </row>
    <row r="39" spans="1:16" ht="12.75">
      <c r="A39" t="s">
        <v>48</v>
      </c>
      <c s="34" t="s">
        <v>65</v>
      </c>
      <c s="34" t="s">
        <v>3440</v>
      </c>
      <c s="35" t="s">
        <v>5</v>
      </c>
      <c s="6" t="s">
        <v>3441</v>
      </c>
      <c s="36" t="s">
        <v>213</v>
      </c>
      <c s="37">
        <v>3</v>
      </c>
      <c s="36">
        <v>0</v>
      </c>
      <c s="36">
        <f>ROUND(G39*H39,6)</f>
      </c>
      <c r="L39" s="38">
        <v>0</v>
      </c>
      <c s="32">
        <f>ROUND(ROUND(L39,2)*ROUND(G39,3),2)</f>
      </c>
      <c s="36" t="s">
        <v>205</v>
      </c>
      <c>
        <f>(M39*21)/100</f>
      </c>
      <c t="s">
        <v>27</v>
      </c>
    </row>
    <row r="40" spans="1:5" ht="12.75">
      <c r="A40" s="35" t="s">
        <v>55</v>
      </c>
      <c r="E40" s="39" t="s">
        <v>3442</v>
      </c>
    </row>
    <row r="41" spans="1:5" ht="12.75">
      <c r="A41" s="35" t="s">
        <v>56</v>
      </c>
      <c r="E41" s="40" t="s">
        <v>3443</v>
      </c>
    </row>
    <row r="42" spans="1:5" ht="12.75">
      <c r="A42" t="s">
        <v>57</v>
      </c>
      <c r="E42" s="39" t="s">
        <v>418</v>
      </c>
    </row>
    <row r="43" spans="1:16" ht="25.5">
      <c r="A43" t="s">
        <v>48</v>
      </c>
      <c s="34" t="s">
        <v>69</v>
      </c>
      <c s="34" t="s">
        <v>3444</v>
      </c>
      <c s="35" t="s">
        <v>5</v>
      </c>
      <c s="6" t="s">
        <v>3445</v>
      </c>
      <c s="36" t="s">
        <v>213</v>
      </c>
      <c s="37">
        <v>4</v>
      </c>
      <c s="36">
        <v>0</v>
      </c>
      <c s="36">
        <f>ROUND(G43*H43,6)</f>
      </c>
      <c r="L43" s="38">
        <v>0</v>
      </c>
      <c s="32">
        <f>ROUND(ROUND(L43,2)*ROUND(G43,3),2)</f>
      </c>
      <c s="36" t="s">
        <v>205</v>
      </c>
      <c>
        <f>(M43*21)/100</f>
      </c>
      <c t="s">
        <v>27</v>
      </c>
    </row>
    <row r="44" spans="1:5" ht="12.75">
      <c r="A44" s="35" t="s">
        <v>55</v>
      </c>
      <c r="E44" s="39" t="s">
        <v>3489</v>
      </c>
    </row>
    <row r="45" spans="1:5" ht="12.75">
      <c r="A45" s="35" t="s">
        <v>56</v>
      </c>
      <c r="E45" s="40" t="s">
        <v>3490</v>
      </c>
    </row>
    <row r="46" spans="1:5" ht="12.75">
      <c r="A46" t="s">
        <v>57</v>
      </c>
      <c r="E46" s="39" t="s">
        <v>418</v>
      </c>
    </row>
    <row r="47" spans="1:16" ht="12.75">
      <c r="A47" t="s">
        <v>48</v>
      </c>
      <c s="34" t="s">
        <v>73</v>
      </c>
      <c s="34" t="s">
        <v>3491</v>
      </c>
      <c s="35" t="s">
        <v>5</v>
      </c>
      <c s="6" t="s">
        <v>3492</v>
      </c>
      <c s="36" t="s">
        <v>213</v>
      </c>
      <c s="37">
        <v>2</v>
      </c>
      <c s="36">
        <v>0</v>
      </c>
      <c s="36">
        <f>ROUND(G47*H47,6)</f>
      </c>
      <c r="L47" s="38">
        <v>0</v>
      </c>
      <c s="32">
        <f>ROUND(ROUND(L47,2)*ROUND(G47,3),2)</f>
      </c>
      <c s="36" t="s">
        <v>205</v>
      </c>
      <c>
        <f>(M47*21)/100</f>
      </c>
      <c t="s">
        <v>27</v>
      </c>
    </row>
    <row r="48" spans="1:5" ht="12.75">
      <c r="A48" s="35" t="s">
        <v>55</v>
      </c>
      <c r="E48" s="39" t="s">
        <v>3493</v>
      </c>
    </row>
    <row r="49" spans="1:5" ht="12.75">
      <c r="A49" s="35" t="s">
        <v>56</v>
      </c>
      <c r="E49" s="40" t="s">
        <v>3494</v>
      </c>
    </row>
    <row r="50" spans="1:5" ht="12.75">
      <c r="A50" t="s">
        <v>57</v>
      </c>
      <c r="E50" s="39" t="s">
        <v>418</v>
      </c>
    </row>
    <row r="51" spans="1:16" ht="25.5">
      <c r="A51" t="s">
        <v>48</v>
      </c>
      <c s="34" t="s">
        <v>77</v>
      </c>
      <c s="34" t="s">
        <v>3448</v>
      </c>
      <c s="35" t="s">
        <v>5</v>
      </c>
      <c s="6" t="s">
        <v>3449</v>
      </c>
      <c s="36" t="s">
        <v>213</v>
      </c>
      <c s="37">
        <v>3</v>
      </c>
      <c s="36">
        <v>0</v>
      </c>
      <c s="36">
        <f>ROUND(G51*H51,6)</f>
      </c>
      <c r="L51" s="38">
        <v>0</v>
      </c>
      <c s="32">
        <f>ROUND(ROUND(L51,2)*ROUND(G51,3),2)</f>
      </c>
      <c s="36" t="s">
        <v>205</v>
      </c>
      <c>
        <f>(M51*21)/100</f>
      </c>
      <c t="s">
        <v>27</v>
      </c>
    </row>
    <row r="52" spans="1:5" ht="12.75">
      <c r="A52" s="35" t="s">
        <v>55</v>
      </c>
      <c r="E52" s="39" t="s">
        <v>5</v>
      </c>
    </row>
    <row r="53" spans="1:5" ht="12.75">
      <c r="A53" s="35" t="s">
        <v>56</v>
      </c>
      <c r="E53" s="40" t="s">
        <v>3495</v>
      </c>
    </row>
    <row r="54" spans="1:5" ht="12.75">
      <c r="A54" t="s">
        <v>57</v>
      </c>
      <c r="E54" s="39" t="s">
        <v>418</v>
      </c>
    </row>
    <row r="55" spans="1:16" ht="12.75">
      <c r="A55" t="s">
        <v>48</v>
      </c>
      <c s="34" t="s">
        <v>81</v>
      </c>
      <c s="34" t="s">
        <v>3451</v>
      </c>
      <c s="35" t="s">
        <v>5</v>
      </c>
      <c s="6" t="s">
        <v>3452</v>
      </c>
      <c s="36" t="s">
        <v>213</v>
      </c>
      <c s="37">
        <v>121</v>
      </c>
      <c s="36">
        <v>0</v>
      </c>
      <c s="36">
        <f>ROUND(G55*H55,6)</f>
      </c>
      <c r="L55" s="38">
        <v>0</v>
      </c>
      <c s="32">
        <f>ROUND(ROUND(L55,2)*ROUND(G55,3),2)</f>
      </c>
      <c s="36" t="s">
        <v>205</v>
      </c>
      <c>
        <f>(M55*21)/100</f>
      </c>
      <c t="s">
        <v>27</v>
      </c>
    </row>
    <row r="56" spans="1:5" ht="12.75">
      <c r="A56" s="35" t="s">
        <v>55</v>
      </c>
      <c r="E56" s="39" t="s">
        <v>5</v>
      </c>
    </row>
    <row r="57" spans="1:5" ht="12.75">
      <c r="A57" s="35" t="s">
        <v>56</v>
      </c>
      <c r="E57" s="40" t="s">
        <v>3496</v>
      </c>
    </row>
    <row r="58" spans="1:5" ht="12.75">
      <c r="A58" t="s">
        <v>57</v>
      </c>
      <c r="E58" s="39" t="s">
        <v>418</v>
      </c>
    </row>
    <row r="59" spans="1:16" ht="25.5">
      <c r="A59" t="s">
        <v>48</v>
      </c>
      <c s="34" t="s">
        <v>85</v>
      </c>
      <c s="34" t="s">
        <v>3454</v>
      </c>
      <c s="35" t="s">
        <v>5</v>
      </c>
      <c s="6" t="s">
        <v>3455</v>
      </c>
      <c s="36" t="s">
        <v>213</v>
      </c>
      <c s="37">
        <v>4</v>
      </c>
      <c s="36">
        <v>0</v>
      </c>
      <c s="36">
        <f>ROUND(G59*H59,6)</f>
      </c>
      <c r="L59" s="38">
        <v>0</v>
      </c>
      <c s="32">
        <f>ROUND(ROUND(L59,2)*ROUND(G59,3),2)</f>
      </c>
      <c s="36" t="s">
        <v>205</v>
      </c>
      <c>
        <f>(M59*21)/100</f>
      </c>
      <c t="s">
        <v>27</v>
      </c>
    </row>
    <row r="60" spans="1:5" ht="12.75">
      <c r="A60" s="35" t="s">
        <v>55</v>
      </c>
      <c r="E60" s="39" t="s">
        <v>5</v>
      </c>
    </row>
    <row r="61" spans="1:5" ht="25.5">
      <c r="A61" s="35" t="s">
        <v>56</v>
      </c>
      <c r="E61" s="40" t="s">
        <v>3497</v>
      </c>
    </row>
    <row r="62" spans="1:5" ht="12.75">
      <c r="A62" t="s">
        <v>57</v>
      </c>
      <c r="E62" s="39" t="s">
        <v>418</v>
      </c>
    </row>
    <row r="63" spans="1:16" ht="12.75">
      <c r="A63" t="s">
        <v>48</v>
      </c>
      <c s="34" t="s">
        <v>89</v>
      </c>
      <c s="34" t="s">
        <v>3343</v>
      </c>
      <c s="35" t="s">
        <v>5</v>
      </c>
      <c s="6" t="s">
        <v>3344</v>
      </c>
      <c s="36" t="s">
        <v>218</v>
      </c>
      <c s="37">
        <v>310</v>
      </c>
      <c s="36">
        <v>0</v>
      </c>
      <c s="36">
        <f>ROUND(G63*H63,6)</f>
      </c>
      <c r="L63" s="38">
        <v>0</v>
      </c>
      <c s="32">
        <f>ROUND(ROUND(L63,2)*ROUND(G63,3),2)</f>
      </c>
      <c s="36" t="s">
        <v>205</v>
      </c>
      <c>
        <f>(M63*21)/100</f>
      </c>
      <c t="s">
        <v>27</v>
      </c>
    </row>
    <row r="64" spans="1:5" ht="12.75">
      <c r="A64" s="35" t="s">
        <v>55</v>
      </c>
      <c r="E64" s="39" t="s">
        <v>5</v>
      </c>
    </row>
    <row r="65" spans="1:5" ht="12.75">
      <c r="A65" s="35" t="s">
        <v>56</v>
      </c>
      <c r="E65" s="40" t="s">
        <v>3457</v>
      </c>
    </row>
    <row r="66" spans="1:5" ht="12.75">
      <c r="A66" t="s">
        <v>57</v>
      </c>
      <c r="E66" s="39" t="s">
        <v>418</v>
      </c>
    </row>
    <row r="67" spans="1:16" ht="12.75">
      <c r="A67" t="s">
        <v>48</v>
      </c>
      <c s="34" t="s">
        <v>93</v>
      </c>
      <c s="34" t="s">
        <v>432</v>
      </c>
      <c s="35" t="s">
        <v>5</v>
      </c>
      <c s="6" t="s">
        <v>433</v>
      </c>
      <c s="36" t="s">
        <v>218</v>
      </c>
      <c s="37">
        <v>30</v>
      </c>
      <c s="36">
        <v>0</v>
      </c>
      <c s="36">
        <f>ROUND(G67*H67,6)</f>
      </c>
      <c r="L67" s="38">
        <v>0</v>
      </c>
      <c s="32">
        <f>ROUND(ROUND(L67,2)*ROUND(G67,3),2)</f>
      </c>
      <c s="36" t="s">
        <v>205</v>
      </c>
      <c>
        <f>(M67*21)/100</f>
      </c>
      <c t="s">
        <v>27</v>
      </c>
    </row>
    <row r="68" spans="1:5" ht="12.75">
      <c r="A68" s="35" t="s">
        <v>55</v>
      </c>
      <c r="E68" s="39" t="s">
        <v>5</v>
      </c>
    </row>
    <row r="69" spans="1:5" ht="12.75">
      <c r="A69" s="35" t="s">
        <v>56</v>
      </c>
      <c r="E69" s="40" t="s">
        <v>3498</v>
      </c>
    </row>
    <row r="70" spans="1:5" ht="12.75">
      <c r="A70" t="s">
        <v>57</v>
      </c>
      <c r="E70" s="39" t="s">
        <v>418</v>
      </c>
    </row>
    <row r="71" spans="1:16" ht="12.75">
      <c r="A71" t="s">
        <v>48</v>
      </c>
      <c s="34" t="s">
        <v>97</v>
      </c>
      <c s="34" t="s">
        <v>2294</v>
      </c>
      <c s="35" t="s">
        <v>5</v>
      </c>
      <c s="6" t="s">
        <v>2295</v>
      </c>
      <c s="36" t="s">
        <v>218</v>
      </c>
      <c s="37">
        <v>850</v>
      </c>
      <c s="36">
        <v>0</v>
      </c>
      <c s="36">
        <f>ROUND(G71*H71,6)</f>
      </c>
      <c r="L71" s="38">
        <v>0</v>
      </c>
      <c s="32">
        <f>ROUND(ROUND(L71,2)*ROUND(G71,3),2)</f>
      </c>
      <c s="36" t="s">
        <v>205</v>
      </c>
      <c>
        <f>(M71*21)/100</f>
      </c>
      <c t="s">
        <v>27</v>
      </c>
    </row>
    <row r="72" spans="1:5" ht="12.75">
      <c r="A72" s="35" t="s">
        <v>55</v>
      </c>
      <c r="E72" s="39" t="s">
        <v>5</v>
      </c>
    </row>
    <row r="73" spans="1:5" ht="12.75">
      <c r="A73" s="35" t="s">
        <v>56</v>
      </c>
      <c r="E73" s="40" t="s">
        <v>3499</v>
      </c>
    </row>
    <row r="74" spans="1:5" ht="12.75">
      <c r="A74" t="s">
        <v>57</v>
      </c>
      <c r="E74" s="39" t="s">
        <v>418</v>
      </c>
    </row>
    <row r="75" spans="1:16" ht="25.5">
      <c r="A75" t="s">
        <v>48</v>
      </c>
      <c s="34" t="s">
        <v>101</v>
      </c>
      <c s="34" t="s">
        <v>493</v>
      </c>
      <c s="35" t="s">
        <v>5</v>
      </c>
      <c s="6" t="s">
        <v>494</v>
      </c>
      <c s="36" t="s">
        <v>213</v>
      </c>
      <c s="37">
        <v>262</v>
      </c>
      <c s="36">
        <v>0</v>
      </c>
      <c s="36">
        <f>ROUND(G75*H75,6)</f>
      </c>
      <c r="L75" s="38">
        <v>0</v>
      </c>
      <c s="32">
        <f>ROUND(ROUND(L75,2)*ROUND(G75,3),2)</f>
      </c>
      <c s="36" t="s">
        <v>205</v>
      </c>
      <c>
        <f>(M75*21)/100</f>
      </c>
      <c t="s">
        <v>27</v>
      </c>
    </row>
    <row r="76" spans="1:5" ht="12.75">
      <c r="A76" s="35" t="s">
        <v>55</v>
      </c>
      <c r="E76" s="39" t="s">
        <v>5</v>
      </c>
    </row>
    <row r="77" spans="1:5" ht="25.5">
      <c r="A77" s="35" t="s">
        <v>56</v>
      </c>
      <c r="E77" s="40" t="s">
        <v>3500</v>
      </c>
    </row>
    <row r="78" spans="1:5" ht="12.75">
      <c r="A78" t="s">
        <v>57</v>
      </c>
      <c r="E78" s="39" t="s">
        <v>418</v>
      </c>
    </row>
    <row r="79" spans="1:16" ht="25.5">
      <c r="A79" t="s">
        <v>48</v>
      </c>
      <c s="34" t="s">
        <v>105</v>
      </c>
      <c s="34" t="s">
        <v>495</v>
      </c>
      <c s="35" t="s">
        <v>5</v>
      </c>
      <c s="6" t="s">
        <v>496</v>
      </c>
      <c s="36" t="s">
        <v>213</v>
      </c>
      <c s="37">
        <v>8</v>
      </c>
      <c s="36">
        <v>0</v>
      </c>
      <c s="36">
        <f>ROUND(G79*H79,6)</f>
      </c>
      <c r="L79" s="38">
        <v>0</v>
      </c>
      <c s="32">
        <f>ROUND(ROUND(L79,2)*ROUND(G79,3),2)</f>
      </c>
      <c s="36" t="s">
        <v>205</v>
      </c>
      <c>
        <f>(M79*21)/100</f>
      </c>
      <c t="s">
        <v>27</v>
      </c>
    </row>
    <row r="80" spans="1:5" ht="12.75">
      <c r="A80" s="35" t="s">
        <v>55</v>
      </c>
      <c r="E80" s="39" t="s">
        <v>5</v>
      </c>
    </row>
    <row r="81" spans="1:5" ht="12.75">
      <c r="A81" s="35" t="s">
        <v>56</v>
      </c>
      <c r="E81" s="40" t="s">
        <v>3501</v>
      </c>
    </row>
    <row r="82" spans="1:5" ht="12.75">
      <c r="A82" t="s">
        <v>57</v>
      </c>
      <c r="E82" s="39" t="s">
        <v>418</v>
      </c>
    </row>
    <row r="83" spans="1:16" ht="25.5">
      <c r="A83" t="s">
        <v>48</v>
      </c>
      <c s="34" t="s">
        <v>109</v>
      </c>
      <c s="34" t="s">
        <v>375</v>
      </c>
      <c s="35" t="s">
        <v>5</v>
      </c>
      <c s="6" t="s">
        <v>376</v>
      </c>
      <c s="36" t="s">
        <v>218</v>
      </c>
      <c s="37">
        <v>320</v>
      </c>
      <c s="36">
        <v>0</v>
      </c>
      <c s="36">
        <f>ROUND(G83*H83,6)</f>
      </c>
      <c r="L83" s="38">
        <v>0</v>
      </c>
      <c s="32">
        <f>ROUND(ROUND(L83,2)*ROUND(G83,3),2)</f>
      </c>
      <c s="36" t="s">
        <v>205</v>
      </c>
      <c>
        <f>(M83*21)/100</f>
      </c>
      <c t="s">
        <v>27</v>
      </c>
    </row>
    <row r="84" spans="1:5" ht="12.75">
      <c r="A84" s="35" t="s">
        <v>55</v>
      </c>
      <c r="E84" s="39" t="s">
        <v>5</v>
      </c>
    </row>
    <row r="85" spans="1:5" ht="12.75">
      <c r="A85" s="35" t="s">
        <v>56</v>
      </c>
      <c r="E85" s="40" t="s">
        <v>3502</v>
      </c>
    </row>
    <row r="86" spans="1:5" ht="12.75">
      <c r="A86" t="s">
        <v>57</v>
      </c>
      <c r="E86" s="39" t="s">
        <v>418</v>
      </c>
    </row>
    <row r="87" spans="1:16" ht="25.5">
      <c r="A87" t="s">
        <v>48</v>
      </c>
      <c s="34" t="s">
        <v>113</v>
      </c>
      <c s="34" t="s">
        <v>3463</v>
      </c>
      <c s="35" t="s">
        <v>5</v>
      </c>
      <c s="6" t="s">
        <v>3464</v>
      </c>
      <c s="36" t="s">
        <v>213</v>
      </c>
      <c s="37">
        <v>7</v>
      </c>
      <c s="36">
        <v>0</v>
      </c>
      <c s="36">
        <f>ROUND(G87*H87,6)</f>
      </c>
      <c r="L87" s="38">
        <v>0</v>
      </c>
      <c s="32">
        <f>ROUND(ROUND(L87,2)*ROUND(G87,3),2)</f>
      </c>
      <c s="36" t="s">
        <v>205</v>
      </c>
      <c>
        <f>(M87*21)/100</f>
      </c>
      <c t="s">
        <v>27</v>
      </c>
    </row>
    <row r="88" spans="1:5" ht="12.75">
      <c r="A88" s="35" t="s">
        <v>55</v>
      </c>
      <c r="E88" s="39" t="s">
        <v>5</v>
      </c>
    </row>
    <row r="89" spans="1:5" ht="12.75">
      <c r="A89" s="35" t="s">
        <v>56</v>
      </c>
      <c r="E89" s="40" t="s">
        <v>3465</v>
      </c>
    </row>
    <row r="90" spans="1:5" ht="12.75">
      <c r="A90" t="s">
        <v>57</v>
      </c>
      <c r="E90" s="39" t="s">
        <v>418</v>
      </c>
    </row>
    <row r="91" spans="1:16" ht="12.75">
      <c r="A91" t="s">
        <v>48</v>
      </c>
      <c s="34" t="s">
        <v>117</v>
      </c>
      <c s="34" t="s">
        <v>839</v>
      </c>
      <c s="35" t="s">
        <v>5</v>
      </c>
      <c s="6" t="s">
        <v>840</v>
      </c>
      <c s="36" t="s">
        <v>463</v>
      </c>
      <c s="37">
        <v>10</v>
      </c>
      <c s="36">
        <v>0</v>
      </c>
      <c s="36">
        <f>ROUND(G91*H91,6)</f>
      </c>
      <c r="L91" s="38">
        <v>0</v>
      </c>
      <c s="32">
        <f>ROUND(ROUND(L91,2)*ROUND(G91,3),2)</f>
      </c>
      <c s="36" t="s">
        <v>205</v>
      </c>
      <c>
        <f>(M91*21)/100</f>
      </c>
      <c t="s">
        <v>27</v>
      </c>
    </row>
    <row r="92" spans="1:5" ht="12.75">
      <c r="A92" s="35" t="s">
        <v>55</v>
      </c>
      <c r="E92" s="39" t="s">
        <v>5</v>
      </c>
    </row>
    <row r="93" spans="1:5" ht="12.75">
      <c r="A93" s="35" t="s">
        <v>56</v>
      </c>
      <c r="E93" s="40" t="s">
        <v>3466</v>
      </c>
    </row>
    <row r="94" spans="1:5" ht="12.75">
      <c r="A94" t="s">
        <v>57</v>
      </c>
      <c r="E94" s="39" t="s">
        <v>418</v>
      </c>
    </row>
    <row r="95" spans="1:16" ht="12.75">
      <c r="A95" t="s">
        <v>48</v>
      </c>
      <c s="34" t="s">
        <v>121</v>
      </c>
      <c s="34" t="s">
        <v>827</v>
      </c>
      <c s="35" t="s">
        <v>5</v>
      </c>
      <c s="6" t="s">
        <v>828</v>
      </c>
      <c s="36" t="s">
        <v>463</v>
      </c>
      <c s="37">
        <v>8</v>
      </c>
      <c s="36">
        <v>0</v>
      </c>
      <c s="36">
        <f>ROUND(G95*H95,6)</f>
      </c>
      <c r="L95" s="38">
        <v>0</v>
      </c>
      <c s="32">
        <f>ROUND(ROUND(L95,2)*ROUND(G95,3),2)</f>
      </c>
      <c s="36" t="s">
        <v>205</v>
      </c>
      <c>
        <f>(M95*21)/100</f>
      </c>
      <c t="s">
        <v>27</v>
      </c>
    </row>
    <row r="96" spans="1:5" ht="12.75">
      <c r="A96" s="35" t="s">
        <v>55</v>
      </c>
      <c r="E96" s="39" t="s">
        <v>5</v>
      </c>
    </row>
    <row r="97" spans="1:5" ht="12.75">
      <c r="A97" s="35" t="s">
        <v>56</v>
      </c>
      <c r="E97" s="40" t="s">
        <v>2329</v>
      </c>
    </row>
    <row r="98" spans="1:5" ht="12.75">
      <c r="A98" t="s">
        <v>57</v>
      </c>
      <c r="E98" s="39" t="s">
        <v>418</v>
      </c>
    </row>
    <row r="99" spans="1:16" ht="12.75">
      <c r="A99" t="s">
        <v>48</v>
      </c>
      <c s="34" t="s">
        <v>125</v>
      </c>
      <c s="34" t="s">
        <v>836</v>
      </c>
      <c s="35" t="s">
        <v>5</v>
      </c>
      <c s="6" t="s">
        <v>837</v>
      </c>
      <c s="36" t="s">
        <v>463</v>
      </c>
      <c s="37">
        <v>4</v>
      </c>
      <c s="36">
        <v>0</v>
      </c>
      <c s="36">
        <f>ROUND(G99*H99,6)</f>
      </c>
      <c r="L99" s="38">
        <v>0</v>
      </c>
      <c s="32">
        <f>ROUND(ROUND(L99,2)*ROUND(G99,3),2)</f>
      </c>
      <c s="36" t="s">
        <v>205</v>
      </c>
      <c>
        <f>(M99*21)/100</f>
      </c>
      <c t="s">
        <v>27</v>
      </c>
    </row>
    <row r="100" spans="1:5" ht="12.75">
      <c r="A100" s="35" t="s">
        <v>55</v>
      </c>
      <c r="E100" s="39" t="s">
        <v>5</v>
      </c>
    </row>
    <row r="101" spans="1:5" ht="12.75">
      <c r="A101" s="35" t="s">
        <v>56</v>
      </c>
      <c r="E101" s="40" t="s">
        <v>3467</v>
      </c>
    </row>
    <row r="102" spans="1:5" ht="12.75">
      <c r="A102" t="s">
        <v>57</v>
      </c>
      <c r="E102" s="39" t="s">
        <v>418</v>
      </c>
    </row>
    <row r="103" spans="1:16" ht="25.5">
      <c r="A103" t="s">
        <v>48</v>
      </c>
      <c s="34" t="s">
        <v>129</v>
      </c>
      <c s="34" t="s">
        <v>845</v>
      </c>
      <c s="35" t="s">
        <v>5</v>
      </c>
      <c s="6" t="s">
        <v>846</v>
      </c>
      <c s="36" t="s">
        <v>213</v>
      </c>
      <c s="37">
        <v>1</v>
      </c>
      <c s="36">
        <v>0</v>
      </c>
      <c s="36">
        <f>ROUND(G103*H103,6)</f>
      </c>
      <c r="L103" s="38">
        <v>0</v>
      </c>
      <c s="32">
        <f>ROUND(ROUND(L103,2)*ROUND(G103,3),2)</f>
      </c>
      <c s="36" t="s">
        <v>205</v>
      </c>
      <c>
        <f>(M103*21)/100</f>
      </c>
      <c t="s">
        <v>27</v>
      </c>
    </row>
    <row r="104" spans="1:5" ht="12.75">
      <c r="A104" s="35" t="s">
        <v>55</v>
      </c>
      <c r="E104" s="39" t="s">
        <v>5</v>
      </c>
    </row>
    <row r="105" spans="1:5" ht="12.75">
      <c r="A105" s="35" t="s">
        <v>56</v>
      </c>
      <c r="E105" s="40" t="s">
        <v>5</v>
      </c>
    </row>
    <row r="106" spans="1:5" ht="12.75">
      <c r="A106" t="s">
        <v>57</v>
      </c>
      <c r="E106" s="39" t="s">
        <v>418</v>
      </c>
    </row>
    <row r="107" spans="1:16" ht="25.5">
      <c r="A107" t="s">
        <v>48</v>
      </c>
      <c s="34" t="s">
        <v>133</v>
      </c>
      <c s="34" t="s">
        <v>3381</v>
      </c>
      <c s="35" t="s">
        <v>5</v>
      </c>
      <c s="6" t="s">
        <v>3382</v>
      </c>
      <c s="36" t="s">
        <v>213</v>
      </c>
      <c s="37">
        <v>1</v>
      </c>
      <c s="36">
        <v>0</v>
      </c>
      <c s="36">
        <f>ROUND(G107*H107,6)</f>
      </c>
      <c r="L107" s="38">
        <v>0</v>
      </c>
      <c s="32">
        <f>ROUND(ROUND(L107,2)*ROUND(G107,3),2)</f>
      </c>
      <c s="36" t="s">
        <v>205</v>
      </c>
      <c>
        <f>(M107*21)/100</f>
      </c>
      <c t="s">
        <v>27</v>
      </c>
    </row>
    <row r="108" spans="1:5" ht="12.75">
      <c r="A108" s="35" t="s">
        <v>55</v>
      </c>
      <c r="E108" s="39" t="s">
        <v>5</v>
      </c>
    </row>
    <row r="109" spans="1:5" ht="12.75">
      <c r="A109" s="35" t="s">
        <v>56</v>
      </c>
      <c r="E109" s="40" t="s">
        <v>5</v>
      </c>
    </row>
    <row r="110" spans="1:5" ht="12.75">
      <c r="A110" t="s">
        <v>57</v>
      </c>
      <c r="E110" s="39" t="s">
        <v>418</v>
      </c>
    </row>
    <row r="111" spans="1:16" ht="12.75">
      <c r="A111" t="s">
        <v>48</v>
      </c>
      <c s="34" t="s">
        <v>137</v>
      </c>
      <c s="34" t="s">
        <v>481</v>
      </c>
      <c s="35" t="s">
        <v>5</v>
      </c>
      <c s="6" t="s">
        <v>482</v>
      </c>
      <c s="36" t="s">
        <v>218</v>
      </c>
      <c s="37">
        <v>7</v>
      </c>
      <c s="36">
        <v>0</v>
      </c>
      <c s="36">
        <f>ROUND(G111*H111,6)</f>
      </c>
      <c r="L111" s="38">
        <v>0</v>
      </c>
      <c s="32">
        <f>ROUND(ROUND(L111,2)*ROUND(G111,3),2)</f>
      </c>
      <c s="36" t="s">
        <v>205</v>
      </c>
      <c>
        <f>(M111*21)/100</f>
      </c>
      <c t="s">
        <v>27</v>
      </c>
    </row>
    <row r="112" spans="1:5" ht="12.75">
      <c r="A112" s="35" t="s">
        <v>55</v>
      </c>
      <c r="E112" s="39" t="s">
        <v>5</v>
      </c>
    </row>
    <row r="113" spans="1:5" ht="25.5">
      <c r="A113" s="35" t="s">
        <v>56</v>
      </c>
      <c r="E113" s="40" t="s">
        <v>3503</v>
      </c>
    </row>
    <row r="114" spans="1:5" ht="12.75">
      <c r="A114" t="s">
        <v>57</v>
      </c>
      <c r="E114" s="39" t="s">
        <v>418</v>
      </c>
    </row>
    <row r="115" spans="1:16" ht="12.75">
      <c r="A115" t="s">
        <v>48</v>
      </c>
      <c s="34" t="s">
        <v>141</v>
      </c>
      <c s="34" t="s">
        <v>3469</v>
      </c>
      <c s="35" t="s">
        <v>5</v>
      </c>
      <c s="6" t="s">
        <v>3470</v>
      </c>
      <c s="36" t="s">
        <v>218</v>
      </c>
      <c s="37">
        <v>30</v>
      </c>
      <c s="36">
        <v>0</v>
      </c>
      <c s="36">
        <f>ROUND(G115*H115,6)</f>
      </c>
      <c r="L115" s="38">
        <v>0</v>
      </c>
      <c s="32">
        <f>ROUND(ROUND(L115,2)*ROUND(G115,3),2)</f>
      </c>
      <c s="36" t="s">
        <v>205</v>
      </c>
      <c>
        <f>(M115*21)/100</f>
      </c>
      <c t="s">
        <v>27</v>
      </c>
    </row>
    <row r="116" spans="1:5" ht="12.75">
      <c r="A116" s="35" t="s">
        <v>55</v>
      </c>
      <c r="E116" s="39" t="s">
        <v>5</v>
      </c>
    </row>
    <row r="117" spans="1:5" ht="12.75">
      <c r="A117" s="35" t="s">
        <v>56</v>
      </c>
      <c r="E117" s="40" t="s">
        <v>3504</v>
      </c>
    </row>
    <row r="118" spans="1:5" ht="12.75">
      <c r="A118" t="s">
        <v>57</v>
      </c>
      <c r="E118" s="39" t="s">
        <v>418</v>
      </c>
    </row>
    <row r="119" spans="1:16" ht="12.75">
      <c r="A119" t="s">
        <v>48</v>
      </c>
      <c s="34" t="s">
        <v>145</v>
      </c>
      <c s="34" t="s">
        <v>3401</v>
      </c>
      <c s="35" t="s">
        <v>5</v>
      </c>
      <c s="6" t="s">
        <v>3402</v>
      </c>
      <c s="36" t="s">
        <v>213</v>
      </c>
      <c s="37">
        <v>9</v>
      </c>
      <c s="36">
        <v>0</v>
      </c>
      <c s="36">
        <f>ROUND(G119*H119,6)</f>
      </c>
      <c r="L119" s="38">
        <v>0</v>
      </c>
      <c s="32">
        <f>ROUND(ROUND(L119,2)*ROUND(G119,3),2)</f>
      </c>
      <c s="36" t="s">
        <v>205</v>
      </c>
      <c>
        <f>(M119*21)/100</f>
      </c>
      <c t="s">
        <v>27</v>
      </c>
    </row>
    <row r="120" spans="1:5" ht="12.75">
      <c r="A120" s="35" t="s">
        <v>55</v>
      </c>
      <c r="E120" s="39" t="s">
        <v>5</v>
      </c>
    </row>
    <row r="121" spans="1:5" ht="12.75">
      <c r="A121" s="35" t="s">
        <v>56</v>
      </c>
      <c r="E121" s="40" t="s">
        <v>3505</v>
      </c>
    </row>
    <row r="122" spans="1:5" ht="12.75">
      <c r="A122" t="s">
        <v>57</v>
      </c>
      <c r="E122" s="39" t="s">
        <v>418</v>
      </c>
    </row>
    <row r="123" spans="1:16" ht="12.75">
      <c r="A123" t="s">
        <v>48</v>
      </c>
      <c s="34" t="s">
        <v>149</v>
      </c>
      <c s="34" t="s">
        <v>851</v>
      </c>
      <c s="35" t="s">
        <v>5</v>
      </c>
      <c s="6" t="s">
        <v>852</v>
      </c>
      <c s="36" t="s">
        <v>213</v>
      </c>
      <c s="37">
        <v>9</v>
      </c>
      <c s="36">
        <v>0</v>
      </c>
      <c s="36">
        <f>ROUND(G123*H123,6)</f>
      </c>
      <c r="L123" s="38">
        <v>0</v>
      </c>
      <c s="32">
        <f>ROUND(ROUND(L123,2)*ROUND(G123,3),2)</f>
      </c>
      <c s="36" t="s">
        <v>205</v>
      </c>
      <c>
        <f>(M123*21)/100</f>
      </c>
      <c t="s">
        <v>27</v>
      </c>
    </row>
    <row r="124" spans="1:5" ht="12.75">
      <c r="A124" s="35" t="s">
        <v>55</v>
      </c>
      <c r="E124" s="39" t="s">
        <v>5</v>
      </c>
    </row>
    <row r="125" spans="1:5" ht="12.75">
      <c r="A125" s="35" t="s">
        <v>56</v>
      </c>
      <c r="E125" s="40" t="s">
        <v>3506</v>
      </c>
    </row>
    <row r="126" spans="1:5" ht="12.75">
      <c r="A126" t="s">
        <v>57</v>
      </c>
      <c r="E126" s="39" t="s">
        <v>418</v>
      </c>
    </row>
    <row r="127" spans="1:16" ht="25.5">
      <c r="A127" t="s">
        <v>48</v>
      </c>
      <c s="34" t="s">
        <v>259</v>
      </c>
      <c s="34" t="s">
        <v>2315</v>
      </c>
      <c s="35" t="s">
        <v>5</v>
      </c>
      <c s="6" t="s">
        <v>2316</v>
      </c>
      <c s="36" t="s">
        <v>213</v>
      </c>
      <c s="37">
        <v>3</v>
      </c>
      <c s="36">
        <v>0</v>
      </c>
      <c s="36">
        <f>ROUND(G127*H127,6)</f>
      </c>
      <c r="L127" s="38">
        <v>0</v>
      </c>
      <c s="32">
        <f>ROUND(ROUND(L127,2)*ROUND(G127,3),2)</f>
      </c>
      <c s="36" t="s">
        <v>205</v>
      </c>
      <c>
        <f>(M127*21)/100</f>
      </c>
      <c t="s">
        <v>27</v>
      </c>
    </row>
    <row r="128" spans="1:5" ht="12.75">
      <c r="A128" s="35" t="s">
        <v>55</v>
      </c>
      <c r="E128" s="39" t="s">
        <v>5</v>
      </c>
    </row>
    <row r="129" spans="1:5" ht="12.75">
      <c r="A129" s="35" t="s">
        <v>56</v>
      </c>
      <c r="E129" s="40" t="s">
        <v>3474</v>
      </c>
    </row>
    <row r="130" spans="1:5" ht="12.75">
      <c r="A130" t="s">
        <v>57</v>
      </c>
      <c r="E130" s="39" t="s">
        <v>418</v>
      </c>
    </row>
    <row r="131" spans="1:16" ht="12.75">
      <c r="A131" t="s">
        <v>48</v>
      </c>
      <c s="34" t="s">
        <v>262</v>
      </c>
      <c s="34" t="s">
        <v>216</v>
      </c>
      <c s="35" t="s">
        <v>5</v>
      </c>
      <c s="6" t="s">
        <v>217</v>
      </c>
      <c s="36" t="s">
        <v>218</v>
      </c>
      <c s="37">
        <v>38</v>
      </c>
      <c s="36">
        <v>0</v>
      </c>
      <c s="36">
        <f>ROUND(G131*H131,6)</f>
      </c>
      <c r="L131" s="38">
        <v>0</v>
      </c>
      <c s="32">
        <f>ROUND(ROUND(L131,2)*ROUND(G131,3),2)</f>
      </c>
      <c s="36" t="s">
        <v>205</v>
      </c>
      <c>
        <f>(M131*21)/100</f>
      </c>
      <c t="s">
        <v>27</v>
      </c>
    </row>
    <row r="132" spans="1:5" ht="12.75">
      <c r="A132" s="35" t="s">
        <v>55</v>
      </c>
      <c r="E132" s="39" t="s">
        <v>5</v>
      </c>
    </row>
    <row r="133" spans="1:5" ht="12.75">
      <c r="A133" s="35" t="s">
        <v>56</v>
      </c>
      <c r="E133" s="40" t="s">
        <v>3507</v>
      </c>
    </row>
    <row r="134" spans="1:5" ht="12.75">
      <c r="A134" t="s">
        <v>57</v>
      </c>
      <c r="E134" s="39" t="s">
        <v>418</v>
      </c>
    </row>
    <row r="135" spans="1:16" ht="38.25">
      <c r="A135" t="s">
        <v>48</v>
      </c>
      <c s="34" t="s">
        <v>266</v>
      </c>
      <c s="34" t="s">
        <v>848</v>
      </c>
      <c s="35" t="s">
        <v>5</v>
      </c>
      <c s="6" t="s">
        <v>849</v>
      </c>
      <c s="36" t="s">
        <v>213</v>
      </c>
      <c s="37">
        <v>1</v>
      </c>
      <c s="36">
        <v>0</v>
      </c>
      <c s="36">
        <f>ROUND(G135*H135,6)</f>
      </c>
      <c r="L135" s="38">
        <v>0</v>
      </c>
      <c s="32">
        <f>ROUND(ROUND(L135,2)*ROUND(G135,3),2)</f>
      </c>
      <c s="36" t="s">
        <v>205</v>
      </c>
      <c>
        <f>(M135*21)/100</f>
      </c>
      <c t="s">
        <v>27</v>
      </c>
    </row>
    <row r="136" spans="1:5" ht="12.75">
      <c r="A136" s="35" t="s">
        <v>55</v>
      </c>
      <c r="E136" s="39" t="s">
        <v>5</v>
      </c>
    </row>
    <row r="137" spans="1:5" ht="12.75">
      <c r="A137" s="35" t="s">
        <v>56</v>
      </c>
      <c r="E137" s="40" t="s">
        <v>5</v>
      </c>
    </row>
    <row r="138" spans="1:5" ht="12.75">
      <c r="A138" t="s">
        <v>57</v>
      </c>
      <c r="E138" s="39" t="s">
        <v>418</v>
      </c>
    </row>
    <row r="139" spans="1:13" ht="12.75">
      <c r="A139" t="s">
        <v>46</v>
      </c>
      <c r="C139" s="31" t="s">
        <v>47</v>
      </c>
      <c r="E139" s="33" t="s">
        <v>17</v>
      </c>
      <c r="J139" s="32">
        <f>0</f>
      </c>
      <c s="32">
        <f>0</f>
      </c>
      <c s="32">
        <f>0+L140+L144+L148+L152+L156</f>
      </c>
      <c s="32">
        <f>0+M140+M144+M148+M152+M156</f>
      </c>
    </row>
    <row r="140" spans="1:16" ht="25.5">
      <c r="A140" t="s">
        <v>48</v>
      </c>
      <c s="34" t="s">
        <v>285</v>
      </c>
      <c s="34" t="s">
        <v>66</v>
      </c>
      <c s="35" t="s">
        <v>67</v>
      </c>
      <c s="6" t="s">
        <v>68</v>
      </c>
      <c s="36" t="s">
        <v>53</v>
      </c>
      <c s="37">
        <v>2.52</v>
      </c>
      <c s="36">
        <v>0</v>
      </c>
      <c s="36">
        <f>ROUND(G140*H140,6)</f>
      </c>
      <c r="L140" s="38">
        <v>0</v>
      </c>
      <c s="32">
        <f>ROUND(ROUND(L140,2)*ROUND(G140,3),2)</f>
      </c>
      <c s="36" t="s">
        <v>54</v>
      </c>
      <c>
        <f>(M140*21)/100</f>
      </c>
      <c t="s">
        <v>27</v>
      </c>
    </row>
    <row r="141" spans="1:5" ht="25.5">
      <c r="A141" s="35" t="s">
        <v>55</v>
      </c>
      <c r="E141" s="39" t="s">
        <v>351</v>
      </c>
    </row>
    <row r="142" spans="1:5" ht="12.75">
      <c r="A142" s="35" t="s">
        <v>56</v>
      </c>
      <c r="E142" s="40" t="s">
        <v>3508</v>
      </c>
    </row>
    <row r="143" spans="1:5" ht="102">
      <c r="A143" t="s">
        <v>57</v>
      </c>
      <c r="E143" s="39" t="s">
        <v>58</v>
      </c>
    </row>
    <row r="144" spans="1:16" ht="25.5">
      <c r="A144" t="s">
        <v>48</v>
      </c>
      <c s="34" t="s">
        <v>288</v>
      </c>
      <c s="34" t="s">
        <v>50</v>
      </c>
      <c s="35" t="s">
        <v>51</v>
      </c>
      <c s="6" t="s">
        <v>52</v>
      </c>
      <c s="36" t="s">
        <v>53</v>
      </c>
      <c s="37">
        <v>5.128</v>
      </c>
      <c s="36">
        <v>0</v>
      </c>
      <c s="36">
        <f>ROUND(G144*H144,6)</f>
      </c>
      <c r="L144" s="38">
        <v>0</v>
      </c>
      <c s="32">
        <f>ROUND(ROUND(L144,2)*ROUND(G144,3),2)</f>
      </c>
      <c s="36" t="s">
        <v>54</v>
      </c>
      <c>
        <f>(M144*21)/100</f>
      </c>
      <c t="s">
        <v>27</v>
      </c>
    </row>
    <row r="145" spans="1:5" ht="25.5">
      <c r="A145" s="35" t="s">
        <v>55</v>
      </c>
      <c r="E145" s="39" t="s">
        <v>351</v>
      </c>
    </row>
    <row r="146" spans="1:5" ht="12.75">
      <c r="A146" s="35" t="s">
        <v>56</v>
      </c>
      <c r="E146" s="40" t="s">
        <v>3509</v>
      </c>
    </row>
    <row r="147" spans="1:5" ht="102">
      <c r="A147" t="s">
        <v>57</v>
      </c>
      <c r="E147" s="39" t="s">
        <v>58</v>
      </c>
    </row>
    <row r="148" spans="1:16" ht="25.5">
      <c r="A148" t="s">
        <v>48</v>
      </c>
      <c s="34" t="s">
        <v>292</v>
      </c>
      <c s="34" t="s">
        <v>98</v>
      </c>
      <c s="35" t="s">
        <v>99</v>
      </c>
      <c s="6" t="s">
        <v>100</v>
      </c>
      <c s="36" t="s">
        <v>53</v>
      </c>
      <c s="37">
        <v>2.7</v>
      </c>
      <c s="36">
        <v>0</v>
      </c>
      <c s="36">
        <f>ROUND(G148*H148,6)</f>
      </c>
      <c r="L148" s="38">
        <v>0</v>
      </c>
      <c s="32">
        <f>ROUND(ROUND(L148,2)*ROUND(G148,3),2)</f>
      </c>
      <c s="36" t="s">
        <v>54</v>
      </c>
      <c>
        <f>(M148*21)/100</f>
      </c>
      <c t="s">
        <v>27</v>
      </c>
    </row>
    <row r="149" spans="1:5" ht="25.5">
      <c r="A149" s="35" t="s">
        <v>55</v>
      </c>
      <c r="E149" s="39" t="s">
        <v>351</v>
      </c>
    </row>
    <row r="150" spans="1:5" ht="12.75">
      <c r="A150" s="35" t="s">
        <v>56</v>
      </c>
      <c r="E150" s="40" t="s">
        <v>3510</v>
      </c>
    </row>
    <row r="151" spans="1:5" ht="102">
      <c r="A151" t="s">
        <v>57</v>
      </c>
      <c r="E151" s="39" t="s">
        <v>58</v>
      </c>
    </row>
    <row r="152" spans="1:16" ht="25.5">
      <c r="A152" t="s">
        <v>48</v>
      </c>
      <c s="34" t="s">
        <v>295</v>
      </c>
      <c s="34" t="s">
        <v>106</v>
      </c>
      <c s="35" t="s">
        <v>107</v>
      </c>
      <c s="6" t="s">
        <v>108</v>
      </c>
      <c s="36" t="s">
        <v>53</v>
      </c>
      <c s="37">
        <v>0.1</v>
      </c>
      <c s="36">
        <v>0</v>
      </c>
      <c s="36">
        <f>ROUND(G152*H152,6)</f>
      </c>
      <c r="L152" s="38">
        <v>0</v>
      </c>
      <c s="32">
        <f>ROUND(ROUND(L152,2)*ROUND(G152,3),2)</f>
      </c>
      <c s="36" t="s">
        <v>54</v>
      </c>
      <c>
        <f>(M152*21)/100</f>
      </c>
      <c t="s">
        <v>27</v>
      </c>
    </row>
    <row r="153" spans="1:5" ht="25.5">
      <c r="A153" s="35" t="s">
        <v>55</v>
      </c>
      <c r="E153" s="39" t="s">
        <v>351</v>
      </c>
    </row>
    <row r="154" spans="1:5" ht="12.75">
      <c r="A154" s="35" t="s">
        <v>56</v>
      </c>
      <c r="E154" s="40" t="s">
        <v>5</v>
      </c>
    </row>
    <row r="155" spans="1:5" ht="102">
      <c r="A155" t="s">
        <v>57</v>
      </c>
      <c r="E155" s="39" t="s">
        <v>58</v>
      </c>
    </row>
    <row r="156" spans="1:16" ht="25.5">
      <c r="A156" t="s">
        <v>48</v>
      </c>
      <c s="34" t="s">
        <v>298</v>
      </c>
      <c s="34" t="s">
        <v>122</v>
      </c>
      <c s="35" t="s">
        <v>123</v>
      </c>
      <c s="6" t="s">
        <v>124</v>
      </c>
      <c s="36" t="s">
        <v>53</v>
      </c>
      <c s="37">
        <v>0.35</v>
      </c>
      <c s="36">
        <v>0</v>
      </c>
      <c s="36">
        <f>ROUND(G156*H156,6)</f>
      </c>
      <c r="L156" s="38">
        <v>0</v>
      </c>
      <c s="32">
        <f>ROUND(ROUND(L156,2)*ROUND(G156,3),2)</f>
      </c>
      <c s="36" t="s">
        <v>54</v>
      </c>
      <c>
        <f>(M156*21)/100</f>
      </c>
      <c t="s">
        <v>27</v>
      </c>
    </row>
    <row r="157" spans="1:5" ht="25.5">
      <c r="A157" s="35" t="s">
        <v>55</v>
      </c>
      <c r="E157" s="39" t="s">
        <v>351</v>
      </c>
    </row>
    <row r="158" spans="1:5" ht="12.75">
      <c r="A158" s="35" t="s">
        <v>56</v>
      </c>
      <c r="E158" s="40" t="s">
        <v>3511</v>
      </c>
    </row>
    <row r="159" spans="1:5" ht="102">
      <c r="A159" t="s">
        <v>57</v>
      </c>
      <c r="E159"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5.xml><?xml version="1.0" encoding="utf-8"?>
<worksheet xmlns="http://schemas.openxmlformats.org/spreadsheetml/2006/main" xmlns:r="http://schemas.openxmlformats.org/officeDocument/2006/relationships">
  <dimension ref="A1:T15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3335</v>
      </c>
      <c s="41">
        <f>Rekapitulace!C51</f>
      </c>
      <c s="20" t="s">
        <v>0</v>
      </c>
      <c t="s">
        <v>23</v>
      </c>
      <c t="s">
        <v>27</v>
      </c>
    </row>
    <row r="4" spans="1:16" ht="32" customHeight="1">
      <c r="A4" s="24" t="s">
        <v>20</v>
      </c>
      <c s="25" t="s">
        <v>28</v>
      </c>
      <c s="27" t="s">
        <v>3335</v>
      </c>
      <c r="E4" s="26" t="s">
        <v>3336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COUNTIFS(L8:L156,"=0",A8:A156,"P")+COUNTIFS(L8:L156,"",A8:A156,"P")+SUM(Q8:Q156)</f>
      </c>
    </row>
    <row r="8" spans="1:13" ht="12.75">
      <c r="A8" t="s">
        <v>44</v>
      </c>
      <c r="C8" s="28" t="s">
        <v>3514</v>
      </c>
      <c r="E8" s="30" t="s">
        <v>3513</v>
      </c>
      <c r="J8" s="29">
        <f>0+J9+J26+J139</f>
      </c>
      <c s="29">
        <f>0+K9+K26+K139</f>
      </c>
      <c s="29">
        <f>0+L9+L26+L139</f>
      </c>
      <c s="29">
        <f>0+M9+M26+M139</f>
      </c>
    </row>
    <row r="9" spans="1:13" ht="12.75">
      <c r="A9" t="s">
        <v>46</v>
      </c>
      <c r="C9" s="31" t="s">
        <v>49</v>
      </c>
      <c r="E9" s="33" t="s">
        <v>195</v>
      </c>
      <c r="J9" s="32">
        <f>0</f>
      </c>
      <c s="32">
        <f>0</f>
      </c>
      <c s="32">
        <f>0+L10+L14+L18+L22</f>
      </c>
      <c s="32">
        <f>0+M10+M14+M18+M22</f>
      </c>
    </row>
    <row r="10" spans="1:16" ht="12.75">
      <c r="A10" t="s">
        <v>48</v>
      </c>
      <c s="34" t="s">
        <v>270</v>
      </c>
      <c s="34" t="s">
        <v>1440</v>
      </c>
      <c s="35" t="s">
        <v>5</v>
      </c>
      <c s="6" t="s">
        <v>1441</v>
      </c>
      <c s="36" t="s">
        <v>204</v>
      </c>
      <c s="37">
        <v>1.519</v>
      </c>
      <c s="36">
        <v>0</v>
      </c>
      <c s="36">
        <f>ROUND(G10*H10,6)</f>
      </c>
      <c r="L10" s="38">
        <v>0</v>
      </c>
      <c s="32">
        <f>ROUND(ROUND(L10,2)*ROUND(G10,3),2)</f>
      </c>
      <c s="36" t="s">
        <v>205</v>
      </c>
      <c>
        <f>(M10*21)/100</f>
      </c>
      <c t="s">
        <v>27</v>
      </c>
    </row>
    <row r="11" spans="1:5" ht="12.75">
      <c r="A11" s="35" t="s">
        <v>55</v>
      </c>
      <c r="E11" s="39" t="s">
        <v>5</v>
      </c>
    </row>
    <row r="12" spans="1:5" ht="12.75">
      <c r="A12" s="35" t="s">
        <v>56</v>
      </c>
      <c r="E12" s="40" t="s">
        <v>3483</v>
      </c>
    </row>
    <row r="13" spans="1:5" ht="12.75">
      <c r="A13" t="s">
        <v>57</v>
      </c>
      <c r="E13" s="39" t="s">
        <v>418</v>
      </c>
    </row>
    <row r="14" spans="1:16" ht="12.75">
      <c r="A14" t="s">
        <v>48</v>
      </c>
      <c s="34" t="s">
        <v>275</v>
      </c>
      <c s="34" t="s">
        <v>3428</v>
      </c>
      <c s="35" t="s">
        <v>5</v>
      </c>
      <c s="6" t="s">
        <v>3429</v>
      </c>
      <c s="36" t="s">
        <v>204</v>
      </c>
      <c s="37">
        <v>1.519</v>
      </c>
      <c s="36">
        <v>0</v>
      </c>
      <c s="36">
        <f>ROUND(G14*H14,6)</f>
      </c>
      <c r="L14" s="38">
        <v>0</v>
      </c>
      <c s="32">
        <f>ROUND(ROUND(L14,2)*ROUND(G14,3),2)</f>
      </c>
      <c s="36" t="s">
        <v>205</v>
      </c>
      <c>
        <f>(M14*21)/100</f>
      </c>
      <c t="s">
        <v>27</v>
      </c>
    </row>
    <row r="15" spans="1:5" ht="12.75">
      <c r="A15" s="35" t="s">
        <v>55</v>
      </c>
      <c r="E15" s="39" t="s">
        <v>5</v>
      </c>
    </row>
    <row r="16" spans="1:5" ht="12.75">
      <c r="A16" s="35" t="s">
        <v>56</v>
      </c>
      <c r="E16" s="40" t="s">
        <v>3483</v>
      </c>
    </row>
    <row r="17" spans="1:5" ht="12.75">
      <c r="A17" t="s">
        <v>57</v>
      </c>
      <c r="E17" s="39" t="s">
        <v>418</v>
      </c>
    </row>
    <row r="18" spans="1:16" ht="12.75">
      <c r="A18" t="s">
        <v>48</v>
      </c>
      <c s="34" t="s">
        <v>279</v>
      </c>
      <c s="34" t="s">
        <v>202</v>
      </c>
      <c s="35" t="s">
        <v>5</v>
      </c>
      <c s="6" t="s">
        <v>203</v>
      </c>
      <c s="36" t="s">
        <v>204</v>
      </c>
      <c s="37">
        <v>6.65</v>
      </c>
      <c s="36">
        <v>0</v>
      </c>
      <c s="36">
        <f>ROUND(G18*H18,6)</f>
      </c>
      <c r="L18" s="38">
        <v>0</v>
      </c>
      <c s="32">
        <f>ROUND(ROUND(L18,2)*ROUND(G18,3),2)</f>
      </c>
      <c s="36" t="s">
        <v>205</v>
      </c>
      <c>
        <f>(M18*21)/100</f>
      </c>
      <c t="s">
        <v>27</v>
      </c>
    </row>
    <row r="19" spans="1:5" ht="12.75">
      <c r="A19" s="35" t="s">
        <v>55</v>
      </c>
      <c r="E19" s="39" t="s">
        <v>5</v>
      </c>
    </row>
    <row r="20" spans="1:5" ht="12.75">
      <c r="A20" s="35" t="s">
        <v>56</v>
      </c>
      <c r="E20" s="40" t="s">
        <v>3484</v>
      </c>
    </row>
    <row r="21" spans="1:5" ht="12.75">
      <c r="A21" t="s">
        <v>57</v>
      </c>
      <c r="E21" s="39" t="s">
        <v>418</v>
      </c>
    </row>
    <row r="22" spans="1:16" ht="12.75">
      <c r="A22" t="s">
        <v>48</v>
      </c>
      <c s="34" t="s">
        <v>282</v>
      </c>
      <c s="34" t="s">
        <v>208</v>
      </c>
      <c s="35" t="s">
        <v>5</v>
      </c>
      <c s="6" t="s">
        <v>209</v>
      </c>
      <c s="36" t="s">
        <v>204</v>
      </c>
      <c s="37">
        <v>5.32</v>
      </c>
      <c s="36">
        <v>0</v>
      </c>
      <c s="36">
        <f>ROUND(G22*H22,6)</f>
      </c>
      <c r="L22" s="38">
        <v>0</v>
      </c>
      <c s="32">
        <f>ROUND(ROUND(L22,2)*ROUND(G22,3),2)</f>
      </c>
      <c s="36" t="s">
        <v>205</v>
      </c>
      <c>
        <f>(M22*21)/100</f>
      </c>
      <c t="s">
        <v>27</v>
      </c>
    </row>
    <row r="23" spans="1:5" ht="12.75">
      <c r="A23" s="35" t="s">
        <v>55</v>
      </c>
      <c r="E23" s="39" t="s">
        <v>5</v>
      </c>
    </row>
    <row r="24" spans="1:5" ht="12.75">
      <c r="A24" s="35" t="s">
        <v>56</v>
      </c>
      <c r="E24" s="40" t="s">
        <v>3485</v>
      </c>
    </row>
    <row r="25" spans="1:5" ht="12.75">
      <c r="A25" t="s">
        <v>57</v>
      </c>
      <c r="E25" s="39" t="s">
        <v>418</v>
      </c>
    </row>
    <row r="26" spans="1:13" ht="12.75">
      <c r="A26" t="s">
        <v>46</v>
      </c>
      <c r="C26" s="31" t="s">
        <v>573</v>
      </c>
      <c r="E26" s="33" t="s">
        <v>2278</v>
      </c>
      <c r="J26" s="32">
        <f>0</f>
      </c>
      <c s="32">
        <f>0</f>
      </c>
      <c s="32">
        <f>0+L27+L31+L35+L39+L43+L47+L51+L55+L59+L63+L67+L71+L75+L79+L83+L87+L91+L95+L99+L103+L107+L111+L115+L119+L123+L127+L131+L135</f>
      </c>
      <c s="32">
        <f>0+M27+M31+M35+M39+M43+M47+M51+M55+M59+M63+M67+M71+M75+M79+M83+M87+M91+M95+M99+M103+M107+M111+M115+M119+M123+M127+M131+M135</f>
      </c>
    </row>
    <row r="27" spans="1:16" ht="12.75">
      <c r="A27" t="s">
        <v>48</v>
      </c>
      <c s="34" t="s">
        <v>49</v>
      </c>
      <c s="34" t="s">
        <v>3433</v>
      </c>
      <c s="35" t="s">
        <v>5</v>
      </c>
      <c s="6" t="s">
        <v>3434</v>
      </c>
      <c s="36" t="s">
        <v>213</v>
      </c>
      <c s="37">
        <v>9</v>
      </c>
      <c s="36">
        <v>0</v>
      </c>
      <c s="36">
        <f>ROUND(G27*H27,6)</f>
      </c>
      <c r="L27" s="38">
        <v>0</v>
      </c>
      <c s="32">
        <f>ROUND(ROUND(L27,2)*ROUND(G27,3),2)</f>
      </c>
      <c s="36" t="s">
        <v>205</v>
      </c>
      <c>
        <f>(M27*21)/100</f>
      </c>
      <c t="s">
        <v>27</v>
      </c>
    </row>
    <row r="28" spans="1:5" ht="12.75">
      <c r="A28" s="35" t="s">
        <v>55</v>
      </c>
      <c r="E28" s="39" t="s">
        <v>881</v>
      </c>
    </row>
    <row r="29" spans="1:5" ht="12.75">
      <c r="A29" s="35" t="s">
        <v>56</v>
      </c>
      <c r="E29" s="40" t="s">
        <v>3486</v>
      </c>
    </row>
    <row r="30" spans="1:5" ht="12.75">
      <c r="A30" t="s">
        <v>57</v>
      </c>
      <c r="E30" s="39" t="s">
        <v>418</v>
      </c>
    </row>
    <row r="31" spans="1:16" ht="12.75">
      <c r="A31" t="s">
        <v>48</v>
      </c>
      <c s="34" t="s">
        <v>27</v>
      </c>
      <c s="34" t="s">
        <v>3436</v>
      </c>
      <c s="35" t="s">
        <v>5</v>
      </c>
      <c s="6" t="s">
        <v>3437</v>
      </c>
      <c s="36" t="s">
        <v>213</v>
      </c>
      <c s="37">
        <v>21</v>
      </c>
      <c s="36">
        <v>0</v>
      </c>
      <c s="36">
        <f>ROUND(G31*H31,6)</f>
      </c>
      <c r="L31" s="38">
        <v>0</v>
      </c>
      <c s="32">
        <f>ROUND(ROUND(L31,2)*ROUND(G31,3),2)</f>
      </c>
      <c s="36" t="s">
        <v>205</v>
      </c>
      <c>
        <f>(M31*21)/100</f>
      </c>
      <c t="s">
        <v>27</v>
      </c>
    </row>
    <row r="32" spans="1:5" ht="12.75">
      <c r="A32" s="35" t="s">
        <v>55</v>
      </c>
      <c r="E32" s="39" t="s">
        <v>5</v>
      </c>
    </row>
    <row r="33" spans="1:5" ht="12.75">
      <c r="A33" s="35" t="s">
        <v>56</v>
      </c>
      <c r="E33" s="40" t="s">
        <v>3487</v>
      </c>
    </row>
    <row r="34" spans="1:5" ht="12.75">
      <c r="A34" t="s">
        <v>57</v>
      </c>
      <c r="E34" s="39" t="s">
        <v>418</v>
      </c>
    </row>
    <row r="35" spans="1:16" ht="12.75">
      <c r="A35" t="s">
        <v>48</v>
      </c>
      <c s="34" t="s">
        <v>26</v>
      </c>
      <c s="34" t="s">
        <v>239</v>
      </c>
      <c s="35" t="s">
        <v>5</v>
      </c>
      <c s="6" t="s">
        <v>240</v>
      </c>
      <c s="36" t="s">
        <v>204</v>
      </c>
      <c s="37">
        <v>1.008</v>
      </c>
      <c s="36">
        <v>0</v>
      </c>
      <c s="36">
        <f>ROUND(G35*H35,6)</f>
      </c>
      <c r="L35" s="38">
        <v>0</v>
      </c>
      <c s="32">
        <f>ROUND(ROUND(L35,2)*ROUND(G35,3),2)</f>
      </c>
      <c s="36" t="s">
        <v>205</v>
      </c>
      <c>
        <f>(M35*21)/100</f>
      </c>
      <c t="s">
        <v>27</v>
      </c>
    </row>
    <row r="36" spans="1:5" ht="12.75">
      <c r="A36" s="35" t="s">
        <v>55</v>
      </c>
      <c r="E36" s="39" t="s">
        <v>5</v>
      </c>
    </row>
    <row r="37" spans="1:5" ht="12.75">
      <c r="A37" s="35" t="s">
        <v>56</v>
      </c>
      <c r="E37" s="40" t="s">
        <v>3488</v>
      </c>
    </row>
    <row r="38" spans="1:5" ht="12.75">
      <c r="A38" t="s">
        <v>57</v>
      </c>
      <c r="E38" s="39" t="s">
        <v>418</v>
      </c>
    </row>
    <row r="39" spans="1:16" ht="12.75">
      <c r="A39" t="s">
        <v>48</v>
      </c>
      <c s="34" t="s">
        <v>65</v>
      </c>
      <c s="34" t="s">
        <v>3440</v>
      </c>
      <c s="35" t="s">
        <v>5</v>
      </c>
      <c s="6" t="s">
        <v>3441</v>
      </c>
      <c s="36" t="s">
        <v>213</v>
      </c>
      <c s="37">
        <v>3</v>
      </c>
      <c s="36">
        <v>0</v>
      </c>
      <c s="36">
        <f>ROUND(G39*H39,6)</f>
      </c>
      <c r="L39" s="38">
        <v>0</v>
      </c>
      <c s="32">
        <f>ROUND(ROUND(L39,2)*ROUND(G39,3),2)</f>
      </c>
      <c s="36" t="s">
        <v>205</v>
      </c>
      <c>
        <f>(M39*21)/100</f>
      </c>
      <c t="s">
        <v>27</v>
      </c>
    </row>
    <row r="40" spans="1:5" ht="12.75">
      <c r="A40" s="35" t="s">
        <v>55</v>
      </c>
      <c r="E40" s="39" t="s">
        <v>3442</v>
      </c>
    </row>
    <row r="41" spans="1:5" ht="12.75">
      <c r="A41" s="35" t="s">
        <v>56</v>
      </c>
      <c r="E41" s="40" t="s">
        <v>3443</v>
      </c>
    </row>
    <row r="42" spans="1:5" ht="12.75">
      <c r="A42" t="s">
        <v>57</v>
      </c>
      <c r="E42" s="39" t="s">
        <v>418</v>
      </c>
    </row>
    <row r="43" spans="1:16" ht="25.5">
      <c r="A43" t="s">
        <v>48</v>
      </c>
      <c s="34" t="s">
        <v>69</v>
      </c>
      <c s="34" t="s">
        <v>3444</v>
      </c>
      <c s="35" t="s">
        <v>5</v>
      </c>
      <c s="6" t="s">
        <v>3445</v>
      </c>
      <c s="36" t="s">
        <v>213</v>
      </c>
      <c s="37">
        <v>4</v>
      </c>
      <c s="36">
        <v>0</v>
      </c>
      <c s="36">
        <f>ROUND(G43*H43,6)</f>
      </c>
      <c r="L43" s="38">
        <v>0</v>
      </c>
      <c s="32">
        <f>ROUND(ROUND(L43,2)*ROUND(G43,3),2)</f>
      </c>
      <c s="36" t="s">
        <v>205</v>
      </c>
      <c>
        <f>(M43*21)/100</f>
      </c>
      <c t="s">
        <v>27</v>
      </c>
    </row>
    <row r="44" spans="1:5" ht="12.75">
      <c r="A44" s="35" t="s">
        <v>55</v>
      </c>
      <c r="E44" s="39" t="s">
        <v>3489</v>
      </c>
    </row>
    <row r="45" spans="1:5" ht="12.75">
      <c r="A45" s="35" t="s">
        <v>56</v>
      </c>
      <c r="E45" s="40" t="s">
        <v>3490</v>
      </c>
    </row>
    <row r="46" spans="1:5" ht="12.75">
      <c r="A46" t="s">
        <v>57</v>
      </c>
      <c r="E46" s="39" t="s">
        <v>418</v>
      </c>
    </row>
    <row r="47" spans="1:16" ht="25.5">
      <c r="A47" t="s">
        <v>48</v>
      </c>
      <c s="34" t="s">
        <v>73</v>
      </c>
      <c s="34" t="s">
        <v>3448</v>
      </c>
      <c s="35" t="s">
        <v>5</v>
      </c>
      <c s="6" t="s">
        <v>3449</v>
      </c>
      <c s="36" t="s">
        <v>213</v>
      </c>
      <c s="37">
        <v>3</v>
      </c>
      <c s="36">
        <v>0</v>
      </c>
      <c s="36">
        <f>ROUND(G47*H47,6)</f>
      </c>
      <c r="L47" s="38">
        <v>0</v>
      </c>
      <c s="32">
        <f>ROUND(ROUND(L47,2)*ROUND(G47,3),2)</f>
      </c>
      <c s="36" t="s">
        <v>205</v>
      </c>
      <c>
        <f>(M47*21)/100</f>
      </c>
      <c t="s">
        <v>27</v>
      </c>
    </row>
    <row r="48" spans="1:5" ht="12.75">
      <c r="A48" s="35" t="s">
        <v>55</v>
      </c>
      <c r="E48" s="39" t="s">
        <v>5</v>
      </c>
    </row>
    <row r="49" spans="1:5" ht="12.75">
      <c r="A49" s="35" t="s">
        <v>56</v>
      </c>
      <c r="E49" s="40" t="s">
        <v>3495</v>
      </c>
    </row>
    <row r="50" spans="1:5" ht="12.75">
      <c r="A50" t="s">
        <v>57</v>
      </c>
      <c r="E50" s="39" t="s">
        <v>418</v>
      </c>
    </row>
    <row r="51" spans="1:16" ht="12.75">
      <c r="A51" t="s">
        <v>48</v>
      </c>
      <c s="34" t="s">
        <v>77</v>
      </c>
      <c s="34" t="s">
        <v>3491</v>
      </c>
      <c s="35" t="s">
        <v>5</v>
      </c>
      <c s="6" t="s">
        <v>3492</v>
      </c>
      <c s="36" t="s">
        <v>213</v>
      </c>
      <c s="37">
        <v>2</v>
      </c>
      <c s="36">
        <v>0</v>
      </c>
      <c s="36">
        <f>ROUND(G51*H51,6)</f>
      </c>
      <c r="L51" s="38">
        <v>0</v>
      </c>
      <c s="32">
        <f>ROUND(ROUND(L51,2)*ROUND(G51,3),2)</f>
      </c>
      <c s="36" t="s">
        <v>205</v>
      </c>
      <c>
        <f>(M51*21)/100</f>
      </c>
      <c t="s">
        <v>27</v>
      </c>
    </row>
    <row r="52" spans="1:5" ht="12.75">
      <c r="A52" s="35" t="s">
        <v>55</v>
      </c>
      <c r="E52" s="39" t="s">
        <v>3493</v>
      </c>
    </row>
    <row r="53" spans="1:5" ht="12.75">
      <c r="A53" s="35" t="s">
        <v>56</v>
      </c>
      <c r="E53" s="40" t="s">
        <v>3494</v>
      </c>
    </row>
    <row r="54" spans="1:5" ht="12.75">
      <c r="A54" t="s">
        <v>57</v>
      </c>
      <c r="E54" s="39" t="s">
        <v>418</v>
      </c>
    </row>
    <row r="55" spans="1:16" ht="12.75">
      <c r="A55" t="s">
        <v>48</v>
      </c>
      <c s="34" t="s">
        <v>81</v>
      </c>
      <c s="34" t="s">
        <v>3451</v>
      </c>
      <c s="35" t="s">
        <v>5</v>
      </c>
      <c s="6" t="s">
        <v>3452</v>
      </c>
      <c s="36" t="s">
        <v>213</v>
      </c>
      <c s="37">
        <v>120</v>
      </c>
      <c s="36">
        <v>0</v>
      </c>
      <c s="36">
        <f>ROUND(G55*H55,6)</f>
      </c>
      <c r="L55" s="38">
        <v>0</v>
      </c>
      <c s="32">
        <f>ROUND(ROUND(L55,2)*ROUND(G55,3),2)</f>
      </c>
      <c s="36" t="s">
        <v>205</v>
      </c>
      <c>
        <f>(M55*21)/100</f>
      </c>
      <c t="s">
        <v>27</v>
      </c>
    </row>
    <row r="56" spans="1:5" ht="12.75">
      <c r="A56" s="35" t="s">
        <v>55</v>
      </c>
      <c r="E56" s="39" t="s">
        <v>5</v>
      </c>
    </row>
    <row r="57" spans="1:5" ht="12.75">
      <c r="A57" s="35" t="s">
        <v>56</v>
      </c>
      <c r="E57" s="40" t="s">
        <v>3515</v>
      </c>
    </row>
    <row r="58" spans="1:5" ht="12.75">
      <c r="A58" t="s">
        <v>57</v>
      </c>
      <c r="E58" s="39" t="s">
        <v>418</v>
      </c>
    </row>
    <row r="59" spans="1:16" ht="25.5">
      <c r="A59" t="s">
        <v>48</v>
      </c>
      <c s="34" t="s">
        <v>85</v>
      </c>
      <c s="34" t="s">
        <v>3454</v>
      </c>
      <c s="35" t="s">
        <v>5</v>
      </c>
      <c s="6" t="s">
        <v>3455</v>
      </c>
      <c s="36" t="s">
        <v>213</v>
      </c>
      <c s="37">
        <v>4</v>
      </c>
      <c s="36">
        <v>0</v>
      </c>
      <c s="36">
        <f>ROUND(G59*H59,6)</f>
      </c>
      <c r="L59" s="38">
        <v>0</v>
      </c>
      <c s="32">
        <f>ROUND(ROUND(L59,2)*ROUND(G59,3),2)</f>
      </c>
      <c s="36" t="s">
        <v>205</v>
      </c>
      <c>
        <f>(M59*21)/100</f>
      </c>
      <c t="s">
        <v>27</v>
      </c>
    </row>
    <row r="60" spans="1:5" ht="12.75">
      <c r="A60" s="35" t="s">
        <v>55</v>
      </c>
      <c r="E60" s="39" t="s">
        <v>5</v>
      </c>
    </row>
    <row r="61" spans="1:5" ht="25.5">
      <c r="A61" s="35" t="s">
        <v>56</v>
      </c>
      <c r="E61" s="40" t="s">
        <v>3497</v>
      </c>
    </row>
    <row r="62" spans="1:5" ht="12.75">
      <c r="A62" t="s">
        <v>57</v>
      </c>
      <c r="E62" s="39" t="s">
        <v>418</v>
      </c>
    </row>
    <row r="63" spans="1:16" ht="12.75">
      <c r="A63" t="s">
        <v>48</v>
      </c>
      <c s="34" t="s">
        <v>89</v>
      </c>
      <c s="34" t="s">
        <v>3343</v>
      </c>
      <c s="35" t="s">
        <v>5</v>
      </c>
      <c s="6" t="s">
        <v>3344</v>
      </c>
      <c s="36" t="s">
        <v>218</v>
      </c>
      <c s="37">
        <v>350</v>
      </c>
      <c s="36">
        <v>0</v>
      </c>
      <c s="36">
        <f>ROUND(G63*H63,6)</f>
      </c>
      <c r="L63" s="38">
        <v>0</v>
      </c>
      <c s="32">
        <f>ROUND(ROUND(L63,2)*ROUND(G63,3),2)</f>
      </c>
      <c s="36" t="s">
        <v>205</v>
      </c>
      <c>
        <f>(M63*21)/100</f>
      </c>
      <c t="s">
        <v>27</v>
      </c>
    </row>
    <row r="64" spans="1:5" ht="12.75">
      <c r="A64" s="35" t="s">
        <v>55</v>
      </c>
      <c r="E64" s="39" t="s">
        <v>5</v>
      </c>
    </row>
    <row r="65" spans="1:5" ht="12.75">
      <c r="A65" s="35" t="s">
        <v>56</v>
      </c>
      <c r="E65" s="40" t="s">
        <v>3516</v>
      </c>
    </row>
    <row r="66" spans="1:5" ht="12.75">
      <c r="A66" t="s">
        <v>57</v>
      </c>
      <c r="E66" s="39" t="s">
        <v>418</v>
      </c>
    </row>
    <row r="67" spans="1:16" ht="12.75">
      <c r="A67" t="s">
        <v>48</v>
      </c>
      <c s="34" t="s">
        <v>93</v>
      </c>
      <c s="34" t="s">
        <v>432</v>
      </c>
      <c s="35" t="s">
        <v>5</v>
      </c>
      <c s="6" t="s">
        <v>433</v>
      </c>
      <c s="36" t="s">
        <v>218</v>
      </c>
      <c s="37">
        <v>30</v>
      </c>
      <c s="36">
        <v>0</v>
      </c>
      <c s="36">
        <f>ROUND(G67*H67,6)</f>
      </c>
      <c r="L67" s="38">
        <v>0</v>
      </c>
      <c s="32">
        <f>ROUND(ROUND(L67,2)*ROUND(G67,3),2)</f>
      </c>
      <c s="36" t="s">
        <v>205</v>
      </c>
      <c>
        <f>(M67*21)/100</f>
      </c>
      <c t="s">
        <v>27</v>
      </c>
    </row>
    <row r="68" spans="1:5" ht="12.75">
      <c r="A68" s="35" t="s">
        <v>55</v>
      </c>
      <c r="E68" s="39" t="s">
        <v>5</v>
      </c>
    </row>
    <row r="69" spans="1:5" ht="12.75">
      <c r="A69" s="35" t="s">
        <v>56</v>
      </c>
      <c r="E69" s="40" t="s">
        <v>3498</v>
      </c>
    </row>
    <row r="70" spans="1:5" ht="12.75">
      <c r="A70" t="s">
        <v>57</v>
      </c>
      <c r="E70" s="39" t="s">
        <v>418</v>
      </c>
    </row>
    <row r="71" spans="1:16" ht="12.75">
      <c r="A71" t="s">
        <v>48</v>
      </c>
      <c s="34" t="s">
        <v>97</v>
      </c>
      <c s="34" t="s">
        <v>2294</v>
      </c>
      <c s="35" t="s">
        <v>5</v>
      </c>
      <c s="6" t="s">
        <v>2295</v>
      </c>
      <c s="36" t="s">
        <v>218</v>
      </c>
      <c s="37">
        <v>890</v>
      </c>
      <c s="36">
        <v>0</v>
      </c>
      <c s="36">
        <f>ROUND(G71*H71,6)</f>
      </c>
      <c r="L71" s="38">
        <v>0</v>
      </c>
      <c s="32">
        <f>ROUND(ROUND(L71,2)*ROUND(G71,3),2)</f>
      </c>
      <c s="36" t="s">
        <v>205</v>
      </c>
      <c>
        <f>(M71*21)/100</f>
      </c>
      <c t="s">
        <v>27</v>
      </c>
    </row>
    <row r="72" spans="1:5" ht="12.75">
      <c r="A72" s="35" t="s">
        <v>55</v>
      </c>
      <c r="E72" s="39" t="s">
        <v>5</v>
      </c>
    </row>
    <row r="73" spans="1:5" ht="12.75">
      <c r="A73" s="35" t="s">
        <v>56</v>
      </c>
      <c r="E73" s="40" t="s">
        <v>3517</v>
      </c>
    </row>
    <row r="74" spans="1:5" ht="12.75">
      <c r="A74" t="s">
        <v>57</v>
      </c>
      <c r="E74" s="39" t="s">
        <v>418</v>
      </c>
    </row>
    <row r="75" spans="1:16" ht="25.5">
      <c r="A75" t="s">
        <v>48</v>
      </c>
      <c s="34" t="s">
        <v>101</v>
      </c>
      <c s="34" t="s">
        <v>493</v>
      </c>
      <c s="35" t="s">
        <v>5</v>
      </c>
      <c s="6" t="s">
        <v>494</v>
      </c>
      <c s="36" t="s">
        <v>213</v>
      </c>
      <c s="37">
        <v>260</v>
      </c>
      <c s="36">
        <v>0</v>
      </c>
      <c s="36">
        <f>ROUND(G75*H75,6)</f>
      </c>
      <c r="L75" s="38">
        <v>0</v>
      </c>
      <c s="32">
        <f>ROUND(ROUND(L75,2)*ROUND(G75,3),2)</f>
      </c>
      <c s="36" t="s">
        <v>205</v>
      </c>
      <c>
        <f>(M75*21)/100</f>
      </c>
      <c t="s">
        <v>27</v>
      </c>
    </row>
    <row r="76" spans="1:5" ht="12.75">
      <c r="A76" s="35" t="s">
        <v>55</v>
      </c>
      <c r="E76" s="39" t="s">
        <v>5</v>
      </c>
    </row>
    <row r="77" spans="1:5" ht="25.5">
      <c r="A77" s="35" t="s">
        <v>56</v>
      </c>
      <c r="E77" s="40" t="s">
        <v>3518</v>
      </c>
    </row>
    <row r="78" spans="1:5" ht="12.75">
      <c r="A78" t="s">
        <v>57</v>
      </c>
      <c r="E78" s="39" t="s">
        <v>418</v>
      </c>
    </row>
    <row r="79" spans="1:16" ht="25.5">
      <c r="A79" t="s">
        <v>48</v>
      </c>
      <c s="34" t="s">
        <v>105</v>
      </c>
      <c s="34" t="s">
        <v>495</v>
      </c>
      <c s="35" t="s">
        <v>5</v>
      </c>
      <c s="6" t="s">
        <v>496</v>
      </c>
      <c s="36" t="s">
        <v>213</v>
      </c>
      <c s="37">
        <v>8</v>
      </c>
      <c s="36">
        <v>0</v>
      </c>
      <c s="36">
        <f>ROUND(G79*H79,6)</f>
      </c>
      <c r="L79" s="38">
        <v>0</v>
      </c>
      <c s="32">
        <f>ROUND(ROUND(L79,2)*ROUND(G79,3),2)</f>
      </c>
      <c s="36" t="s">
        <v>205</v>
      </c>
      <c>
        <f>(M79*21)/100</f>
      </c>
      <c t="s">
        <v>27</v>
      </c>
    </row>
    <row r="80" spans="1:5" ht="12.75">
      <c r="A80" s="35" t="s">
        <v>55</v>
      </c>
      <c r="E80" s="39" t="s">
        <v>5</v>
      </c>
    </row>
    <row r="81" spans="1:5" ht="12.75">
      <c r="A81" s="35" t="s">
        <v>56</v>
      </c>
      <c r="E81" s="40" t="s">
        <v>3501</v>
      </c>
    </row>
    <row r="82" spans="1:5" ht="12.75">
      <c r="A82" t="s">
        <v>57</v>
      </c>
      <c r="E82" s="39" t="s">
        <v>418</v>
      </c>
    </row>
    <row r="83" spans="1:16" ht="25.5">
      <c r="A83" t="s">
        <v>48</v>
      </c>
      <c s="34" t="s">
        <v>109</v>
      </c>
      <c s="34" t="s">
        <v>375</v>
      </c>
      <c s="35" t="s">
        <v>5</v>
      </c>
      <c s="6" t="s">
        <v>376</v>
      </c>
      <c s="36" t="s">
        <v>218</v>
      </c>
      <c s="37">
        <v>320</v>
      </c>
      <c s="36">
        <v>0</v>
      </c>
      <c s="36">
        <f>ROUND(G83*H83,6)</f>
      </c>
      <c r="L83" s="38">
        <v>0</v>
      </c>
      <c s="32">
        <f>ROUND(ROUND(L83,2)*ROUND(G83,3),2)</f>
      </c>
      <c s="36" t="s">
        <v>205</v>
      </c>
      <c>
        <f>(M83*21)/100</f>
      </c>
      <c t="s">
        <v>27</v>
      </c>
    </row>
    <row r="84" spans="1:5" ht="12.75">
      <c r="A84" s="35" t="s">
        <v>55</v>
      </c>
      <c r="E84" s="39" t="s">
        <v>5</v>
      </c>
    </row>
    <row r="85" spans="1:5" ht="12.75">
      <c r="A85" s="35" t="s">
        <v>56</v>
      </c>
      <c r="E85" s="40" t="s">
        <v>3502</v>
      </c>
    </row>
    <row r="86" spans="1:5" ht="12.75">
      <c r="A86" t="s">
        <v>57</v>
      </c>
      <c r="E86" s="39" t="s">
        <v>418</v>
      </c>
    </row>
    <row r="87" spans="1:16" ht="25.5">
      <c r="A87" t="s">
        <v>48</v>
      </c>
      <c s="34" t="s">
        <v>113</v>
      </c>
      <c s="34" t="s">
        <v>3463</v>
      </c>
      <c s="35" t="s">
        <v>5</v>
      </c>
      <c s="6" t="s">
        <v>3464</v>
      </c>
      <c s="36" t="s">
        <v>213</v>
      </c>
      <c s="37">
        <v>7</v>
      </c>
      <c s="36">
        <v>0</v>
      </c>
      <c s="36">
        <f>ROUND(G87*H87,6)</f>
      </c>
      <c r="L87" s="38">
        <v>0</v>
      </c>
      <c s="32">
        <f>ROUND(ROUND(L87,2)*ROUND(G87,3),2)</f>
      </c>
      <c s="36" t="s">
        <v>205</v>
      </c>
      <c>
        <f>(M87*21)/100</f>
      </c>
      <c t="s">
        <v>27</v>
      </c>
    </row>
    <row r="88" spans="1:5" ht="12.75">
      <c r="A88" s="35" t="s">
        <v>55</v>
      </c>
      <c r="E88" s="39" t="s">
        <v>5</v>
      </c>
    </row>
    <row r="89" spans="1:5" ht="12.75">
      <c r="A89" s="35" t="s">
        <v>56</v>
      </c>
      <c r="E89" s="40" t="s">
        <v>3465</v>
      </c>
    </row>
    <row r="90" spans="1:5" ht="12.75">
      <c r="A90" t="s">
        <v>57</v>
      </c>
      <c r="E90" s="39" t="s">
        <v>418</v>
      </c>
    </row>
    <row r="91" spans="1:16" ht="12.75">
      <c r="A91" t="s">
        <v>48</v>
      </c>
      <c s="34" t="s">
        <v>117</v>
      </c>
      <c s="34" t="s">
        <v>839</v>
      </c>
      <c s="35" t="s">
        <v>5</v>
      </c>
      <c s="6" t="s">
        <v>840</v>
      </c>
      <c s="36" t="s">
        <v>463</v>
      </c>
      <c s="37">
        <v>10</v>
      </c>
      <c s="36">
        <v>0</v>
      </c>
      <c s="36">
        <f>ROUND(G91*H91,6)</f>
      </c>
      <c r="L91" s="38">
        <v>0</v>
      </c>
      <c s="32">
        <f>ROUND(ROUND(L91,2)*ROUND(G91,3),2)</f>
      </c>
      <c s="36" t="s">
        <v>205</v>
      </c>
      <c>
        <f>(M91*21)/100</f>
      </c>
      <c t="s">
        <v>27</v>
      </c>
    </row>
    <row r="92" spans="1:5" ht="12.75">
      <c r="A92" s="35" t="s">
        <v>55</v>
      </c>
      <c r="E92" s="39" t="s">
        <v>5</v>
      </c>
    </row>
    <row r="93" spans="1:5" ht="12.75">
      <c r="A93" s="35" t="s">
        <v>56</v>
      </c>
      <c r="E93" s="40" t="s">
        <v>3466</v>
      </c>
    </row>
    <row r="94" spans="1:5" ht="12.75">
      <c r="A94" t="s">
        <v>57</v>
      </c>
      <c r="E94" s="39" t="s">
        <v>418</v>
      </c>
    </row>
    <row r="95" spans="1:16" ht="12.75">
      <c r="A95" t="s">
        <v>48</v>
      </c>
      <c s="34" t="s">
        <v>121</v>
      </c>
      <c s="34" t="s">
        <v>827</v>
      </c>
      <c s="35" t="s">
        <v>5</v>
      </c>
      <c s="6" t="s">
        <v>828</v>
      </c>
      <c s="36" t="s">
        <v>463</v>
      </c>
      <c s="37">
        <v>8</v>
      </c>
      <c s="36">
        <v>0</v>
      </c>
      <c s="36">
        <f>ROUND(G95*H95,6)</f>
      </c>
      <c r="L95" s="38">
        <v>0</v>
      </c>
      <c s="32">
        <f>ROUND(ROUND(L95,2)*ROUND(G95,3),2)</f>
      </c>
      <c s="36" t="s">
        <v>205</v>
      </c>
      <c>
        <f>(M95*21)/100</f>
      </c>
      <c t="s">
        <v>27</v>
      </c>
    </row>
    <row r="96" spans="1:5" ht="12.75">
      <c r="A96" s="35" t="s">
        <v>55</v>
      </c>
      <c r="E96" s="39" t="s">
        <v>5</v>
      </c>
    </row>
    <row r="97" spans="1:5" ht="12.75">
      <c r="A97" s="35" t="s">
        <v>56</v>
      </c>
      <c r="E97" s="40" t="s">
        <v>2329</v>
      </c>
    </row>
    <row r="98" spans="1:5" ht="12.75">
      <c r="A98" t="s">
        <v>57</v>
      </c>
      <c r="E98" s="39" t="s">
        <v>418</v>
      </c>
    </row>
    <row r="99" spans="1:16" ht="12.75">
      <c r="A99" t="s">
        <v>48</v>
      </c>
      <c s="34" t="s">
        <v>125</v>
      </c>
      <c s="34" t="s">
        <v>836</v>
      </c>
      <c s="35" t="s">
        <v>5</v>
      </c>
      <c s="6" t="s">
        <v>837</v>
      </c>
      <c s="36" t="s">
        <v>463</v>
      </c>
      <c s="37">
        <v>4</v>
      </c>
      <c s="36">
        <v>0</v>
      </c>
      <c s="36">
        <f>ROUND(G99*H99,6)</f>
      </c>
      <c r="L99" s="38">
        <v>0</v>
      </c>
      <c s="32">
        <f>ROUND(ROUND(L99,2)*ROUND(G99,3),2)</f>
      </c>
      <c s="36" t="s">
        <v>205</v>
      </c>
      <c>
        <f>(M99*21)/100</f>
      </c>
      <c t="s">
        <v>27</v>
      </c>
    </row>
    <row r="100" spans="1:5" ht="12.75">
      <c r="A100" s="35" t="s">
        <v>55</v>
      </c>
      <c r="E100" s="39" t="s">
        <v>5</v>
      </c>
    </row>
    <row r="101" spans="1:5" ht="12.75">
      <c r="A101" s="35" t="s">
        <v>56</v>
      </c>
      <c r="E101" s="40" t="s">
        <v>3467</v>
      </c>
    </row>
    <row r="102" spans="1:5" ht="12.75">
      <c r="A102" t="s">
        <v>57</v>
      </c>
      <c r="E102" s="39" t="s">
        <v>418</v>
      </c>
    </row>
    <row r="103" spans="1:16" ht="25.5">
      <c r="A103" t="s">
        <v>48</v>
      </c>
      <c s="34" t="s">
        <v>129</v>
      </c>
      <c s="34" t="s">
        <v>845</v>
      </c>
      <c s="35" t="s">
        <v>5</v>
      </c>
      <c s="6" t="s">
        <v>846</v>
      </c>
      <c s="36" t="s">
        <v>213</v>
      </c>
      <c s="37">
        <v>1</v>
      </c>
      <c s="36">
        <v>0</v>
      </c>
      <c s="36">
        <f>ROUND(G103*H103,6)</f>
      </c>
      <c r="L103" s="38">
        <v>0</v>
      </c>
      <c s="32">
        <f>ROUND(ROUND(L103,2)*ROUND(G103,3),2)</f>
      </c>
      <c s="36" t="s">
        <v>205</v>
      </c>
      <c>
        <f>(M103*21)/100</f>
      </c>
      <c t="s">
        <v>27</v>
      </c>
    </row>
    <row r="104" spans="1:5" ht="12.75">
      <c r="A104" s="35" t="s">
        <v>55</v>
      </c>
      <c r="E104" s="39" t="s">
        <v>5</v>
      </c>
    </row>
    <row r="105" spans="1:5" ht="12.75">
      <c r="A105" s="35" t="s">
        <v>56</v>
      </c>
      <c r="E105" s="40" t="s">
        <v>5</v>
      </c>
    </row>
    <row r="106" spans="1:5" ht="12.75">
      <c r="A106" t="s">
        <v>57</v>
      </c>
      <c r="E106" s="39" t="s">
        <v>418</v>
      </c>
    </row>
    <row r="107" spans="1:16" ht="25.5">
      <c r="A107" t="s">
        <v>48</v>
      </c>
      <c s="34" t="s">
        <v>133</v>
      </c>
      <c s="34" t="s">
        <v>3381</v>
      </c>
      <c s="35" t="s">
        <v>5</v>
      </c>
      <c s="6" t="s">
        <v>3382</v>
      </c>
      <c s="36" t="s">
        <v>213</v>
      </c>
      <c s="37">
        <v>1</v>
      </c>
      <c s="36">
        <v>0</v>
      </c>
      <c s="36">
        <f>ROUND(G107*H107,6)</f>
      </c>
      <c r="L107" s="38">
        <v>0</v>
      </c>
      <c s="32">
        <f>ROUND(ROUND(L107,2)*ROUND(G107,3),2)</f>
      </c>
      <c s="36" t="s">
        <v>205</v>
      </c>
      <c>
        <f>(M107*21)/100</f>
      </c>
      <c t="s">
        <v>27</v>
      </c>
    </row>
    <row r="108" spans="1:5" ht="12.75">
      <c r="A108" s="35" t="s">
        <v>55</v>
      </c>
      <c r="E108" s="39" t="s">
        <v>5</v>
      </c>
    </row>
    <row r="109" spans="1:5" ht="12.75">
      <c r="A109" s="35" t="s">
        <v>56</v>
      </c>
      <c r="E109" s="40" t="s">
        <v>5</v>
      </c>
    </row>
    <row r="110" spans="1:5" ht="12.75">
      <c r="A110" t="s">
        <v>57</v>
      </c>
      <c r="E110" s="39" t="s">
        <v>418</v>
      </c>
    </row>
    <row r="111" spans="1:16" ht="12.75">
      <c r="A111" t="s">
        <v>48</v>
      </c>
      <c s="34" t="s">
        <v>137</v>
      </c>
      <c s="34" t="s">
        <v>481</v>
      </c>
      <c s="35" t="s">
        <v>5</v>
      </c>
      <c s="6" t="s">
        <v>482</v>
      </c>
      <c s="36" t="s">
        <v>218</v>
      </c>
      <c s="37">
        <v>7</v>
      </c>
      <c s="36">
        <v>0</v>
      </c>
      <c s="36">
        <f>ROUND(G111*H111,6)</f>
      </c>
      <c r="L111" s="38">
        <v>0</v>
      </c>
      <c s="32">
        <f>ROUND(ROUND(L111,2)*ROUND(G111,3),2)</f>
      </c>
      <c s="36" t="s">
        <v>205</v>
      </c>
      <c>
        <f>(M111*21)/100</f>
      </c>
      <c t="s">
        <v>27</v>
      </c>
    </row>
    <row r="112" spans="1:5" ht="12.75">
      <c r="A112" s="35" t="s">
        <v>55</v>
      </c>
      <c r="E112" s="39" t="s">
        <v>5</v>
      </c>
    </row>
    <row r="113" spans="1:5" ht="25.5">
      <c r="A113" s="35" t="s">
        <v>56</v>
      </c>
      <c r="E113" s="40" t="s">
        <v>3503</v>
      </c>
    </row>
    <row r="114" spans="1:5" ht="12.75">
      <c r="A114" t="s">
        <v>57</v>
      </c>
      <c r="E114" s="39" t="s">
        <v>418</v>
      </c>
    </row>
    <row r="115" spans="1:16" ht="12.75">
      <c r="A115" t="s">
        <v>48</v>
      </c>
      <c s="34" t="s">
        <v>141</v>
      </c>
      <c s="34" t="s">
        <v>3469</v>
      </c>
      <c s="35" t="s">
        <v>5</v>
      </c>
      <c s="6" t="s">
        <v>3470</v>
      </c>
      <c s="36" t="s">
        <v>218</v>
      </c>
      <c s="37">
        <v>30</v>
      </c>
      <c s="36">
        <v>0</v>
      </c>
      <c s="36">
        <f>ROUND(G115*H115,6)</f>
      </c>
      <c r="L115" s="38">
        <v>0</v>
      </c>
      <c s="32">
        <f>ROUND(ROUND(L115,2)*ROUND(G115,3),2)</f>
      </c>
      <c s="36" t="s">
        <v>205</v>
      </c>
      <c>
        <f>(M115*21)/100</f>
      </c>
      <c t="s">
        <v>27</v>
      </c>
    </row>
    <row r="116" spans="1:5" ht="12.75">
      <c r="A116" s="35" t="s">
        <v>55</v>
      </c>
      <c r="E116" s="39" t="s">
        <v>5</v>
      </c>
    </row>
    <row r="117" spans="1:5" ht="12.75">
      <c r="A117" s="35" t="s">
        <v>56</v>
      </c>
      <c r="E117" s="40" t="s">
        <v>3504</v>
      </c>
    </row>
    <row r="118" spans="1:5" ht="12.75">
      <c r="A118" t="s">
        <v>57</v>
      </c>
      <c r="E118" s="39" t="s">
        <v>418</v>
      </c>
    </row>
    <row r="119" spans="1:16" ht="12.75">
      <c r="A119" t="s">
        <v>48</v>
      </c>
      <c s="34" t="s">
        <v>145</v>
      </c>
      <c s="34" t="s">
        <v>3401</v>
      </c>
      <c s="35" t="s">
        <v>5</v>
      </c>
      <c s="6" t="s">
        <v>3402</v>
      </c>
      <c s="36" t="s">
        <v>213</v>
      </c>
      <c s="37">
        <v>9</v>
      </c>
      <c s="36">
        <v>0</v>
      </c>
      <c s="36">
        <f>ROUND(G119*H119,6)</f>
      </c>
      <c r="L119" s="38">
        <v>0</v>
      </c>
      <c s="32">
        <f>ROUND(ROUND(L119,2)*ROUND(G119,3),2)</f>
      </c>
      <c s="36" t="s">
        <v>205</v>
      </c>
      <c>
        <f>(M119*21)/100</f>
      </c>
      <c t="s">
        <v>27</v>
      </c>
    </row>
    <row r="120" spans="1:5" ht="12.75">
      <c r="A120" s="35" t="s">
        <v>55</v>
      </c>
      <c r="E120" s="39" t="s">
        <v>5</v>
      </c>
    </row>
    <row r="121" spans="1:5" ht="12.75">
      <c r="A121" s="35" t="s">
        <v>56</v>
      </c>
      <c r="E121" s="40" t="s">
        <v>3505</v>
      </c>
    </row>
    <row r="122" spans="1:5" ht="12.75">
      <c r="A122" t="s">
        <v>57</v>
      </c>
      <c r="E122" s="39" t="s">
        <v>418</v>
      </c>
    </row>
    <row r="123" spans="1:16" ht="12.75">
      <c r="A123" t="s">
        <v>48</v>
      </c>
      <c s="34" t="s">
        <v>149</v>
      </c>
      <c s="34" t="s">
        <v>851</v>
      </c>
      <c s="35" t="s">
        <v>5</v>
      </c>
      <c s="6" t="s">
        <v>852</v>
      </c>
      <c s="36" t="s">
        <v>213</v>
      </c>
      <c s="37">
        <v>9</v>
      </c>
      <c s="36">
        <v>0</v>
      </c>
      <c s="36">
        <f>ROUND(G123*H123,6)</f>
      </c>
      <c r="L123" s="38">
        <v>0</v>
      </c>
      <c s="32">
        <f>ROUND(ROUND(L123,2)*ROUND(G123,3),2)</f>
      </c>
      <c s="36" t="s">
        <v>205</v>
      </c>
      <c>
        <f>(M123*21)/100</f>
      </c>
      <c t="s">
        <v>27</v>
      </c>
    </row>
    <row r="124" spans="1:5" ht="12.75">
      <c r="A124" s="35" t="s">
        <v>55</v>
      </c>
      <c r="E124" s="39" t="s">
        <v>5</v>
      </c>
    </row>
    <row r="125" spans="1:5" ht="12.75">
      <c r="A125" s="35" t="s">
        <v>56</v>
      </c>
      <c r="E125" s="40" t="s">
        <v>3506</v>
      </c>
    </row>
    <row r="126" spans="1:5" ht="12.75">
      <c r="A126" t="s">
        <v>57</v>
      </c>
      <c r="E126" s="39" t="s">
        <v>418</v>
      </c>
    </row>
    <row r="127" spans="1:16" ht="25.5">
      <c r="A127" t="s">
        <v>48</v>
      </c>
      <c s="34" t="s">
        <v>259</v>
      </c>
      <c s="34" t="s">
        <v>2315</v>
      </c>
      <c s="35" t="s">
        <v>5</v>
      </c>
      <c s="6" t="s">
        <v>2316</v>
      </c>
      <c s="36" t="s">
        <v>213</v>
      </c>
      <c s="37">
        <v>3</v>
      </c>
      <c s="36">
        <v>0</v>
      </c>
      <c s="36">
        <f>ROUND(G127*H127,6)</f>
      </c>
      <c r="L127" s="38">
        <v>0</v>
      </c>
      <c s="32">
        <f>ROUND(ROUND(L127,2)*ROUND(G127,3),2)</f>
      </c>
      <c s="36" t="s">
        <v>205</v>
      </c>
      <c>
        <f>(M127*21)/100</f>
      </c>
      <c t="s">
        <v>27</v>
      </c>
    </row>
    <row r="128" spans="1:5" ht="12.75">
      <c r="A128" s="35" t="s">
        <v>55</v>
      </c>
      <c r="E128" s="39" t="s">
        <v>5</v>
      </c>
    </row>
    <row r="129" spans="1:5" ht="12.75">
      <c r="A129" s="35" t="s">
        <v>56</v>
      </c>
      <c r="E129" s="40" t="s">
        <v>3474</v>
      </c>
    </row>
    <row r="130" spans="1:5" ht="12.75">
      <c r="A130" t="s">
        <v>57</v>
      </c>
      <c r="E130" s="39" t="s">
        <v>418</v>
      </c>
    </row>
    <row r="131" spans="1:16" ht="12.75">
      <c r="A131" t="s">
        <v>48</v>
      </c>
      <c s="34" t="s">
        <v>262</v>
      </c>
      <c s="34" t="s">
        <v>216</v>
      </c>
      <c s="35" t="s">
        <v>5</v>
      </c>
      <c s="6" t="s">
        <v>217</v>
      </c>
      <c s="36" t="s">
        <v>218</v>
      </c>
      <c s="37">
        <v>38</v>
      </c>
      <c s="36">
        <v>0</v>
      </c>
      <c s="36">
        <f>ROUND(G131*H131,6)</f>
      </c>
      <c r="L131" s="38">
        <v>0</v>
      </c>
      <c s="32">
        <f>ROUND(ROUND(L131,2)*ROUND(G131,3),2)</f>
      </c>
      <c s="36" t="s">
        <v>205</v>
      </c>
      <c>
        <f>(M131*21)/100</f>
      </c>
      <c t="s">
        <v>27</v>
      </c>
    </row>
    <row r="132" spans="1:5" ht="12.75">
      <c r="A132" s="35" t="s">
        <v>55</v>
      </c>
      <c r="E132" s="39" t="s">
        <v>5</v>
      </c>
    </row>
    <row r="133" spans="1:5" ht="12.75">
      <c r="A133" s="35" t="s">
        <v>56</v>
      </c>
      <c r="E133" s="40" t="s">
        <v>3507</v>
      </c>
    </row>
    <row r="134" spans="1:5" ht="12.75">
      <c r="A134" t="s">
        <v>57</v>
      </c>
      <c r="E134" s="39" t="s">
        <v>418</v>
      </c>
    </row>
    <row r="135" spans="1:16" ht="38.25">
      <c r="A135" t="s">
        <v>48</v>
      </c>
      <c s="34" t="s">
        <v>266</v>
      </c>
      <c s="34" t="s">
        <v>848</v>
      </c>
      <c s="35" t="s">
        <v>5</v>
      </c>
      <c s="6" t="s">
        <v>849</v>
      </c>
      <c s="36" t="s">
        <v>213</v>
      </c>
      <c s="37">
        <v>1</v>
      </c>
      <c s="36">
        <v>0</v>
      </c>
      <c s="36">
        <f>ROUND(G135*H135,6)</f>
      </c>
      <c r="L135" s="38">
        <v>0</v>
      </c>
      <c s="32">
        <f>ROUND(ROUND(L135,2)*ROUND(G135,3),2)</f>
      </c>
      <c s="36" t="s">
        <v>205</v>
      </c>
      <c>
        <f>(M135*21)/100</f>
      </c>
      <c t="s">
        <v>27</v>
      </c>
    </row>
    <row r="136" spans="1:5" ht="12.75">
      <c r="A136" s="35" t="s">
        <v>55</v>
      </c>
      <c r="E136" s="39" t="s">
        <v>5</v>
      </c>
    </row>
    <row r="137" spans="1:5" ht="12.75">
      <c r="A137" s="35" t="s">
        <v>56</v>
      </c>
      <c r="E137" s="40" t="s">
        <v>5</v>
      </c>
    </row>
    <row r="138" spans="1:5" ht="12.75">
      <c r="A138" t="s">
        <v>57</v>
      </c>
      <c r="E138" s="39" t="s">
        <v>418</v>
      </c>
    </row>
    <row r="139" spans="1:13" ht="12.75">
      <c r="A139" t="s">
        <v>46</v>
      </c>
      <c r="C139" s="31" t="s">
        <v>47</v>
      </c>
      <c r="E139" s="33" t="s">
        <v>17</v>
      </c>
      <c r="J139" s="32">
        <f>0</f>
      </c>
      <c s="32">
        <f>0</f>
      </c>
      <c s="32">
        <f>0+L140+L144+L148+L152+L156</f>
      </c>
      <c s="32">
        <f>0+M140+M144+M148+M152+M156</f>
      </c>
    </row>
    <row r="140" spans="1:16" ht="25.5">
      <c r="A140" t="s">
        <v>48</v>
      </c>
      <c s="34" t="s">
        <v>285</v>
      </c>
      <c s="34" t="s">
        <v>66</v>
      </c>
      <c s="35" t="s">
        <v>67</v>
      </c>
      <c s="6" t="s">
        <v>68</v>
      </c>
      <c s="36" t="s">
        <v>53</v>
      </c>
      <c s="37">
        <v>2.52</v>
      </c>
      <c s="36">
        <v>0</v>
      </c>
      <c s="36">
        <f>ROUND(G140*H140,6)</f>
      </c>
      <c r="L140" s="38">
        <v>0</v>
      </c>
      <c s="32">
        <f>ROUND(ROUND(L140,2)*ROUND(G140,3),2)</f>
      </c>
      <c s="36" t="s">
        <v>54</v>
      </c>
      <c>
        <f>(M140*21)/100</f>
      </c>
      <c t="s">
        <v>27</v>
      </c>
    </row>
    <row r="141" spans="1:5" ht="25.5">
      <c r="A141" s="35" t="s">
        <v>55</v>
      </c>
      <c r="E141" s="39" t="s">
        <v>351</v>
      </c>
    </row>
    <row r="142" spans="1:5" ht="12.75">
      <c r="A142" s="35" t="s">
        <v>56</v>
      </c>
      <c r="E142" s="40" t="s">
        <v>3508</v>
      </c>
    </row>
    <row r="143" spans="1:5" ht="102">
      <c r="A143" t="s">
        <v>57</v>
      </c>
      <c r="E143" s="39" t="s">
        <v>58</v>
      </c>
    </row>
    <row r="144" spans="1:16" ht="25.5">
      <c r="A144" t="s">
        <v>48</v>
      </c>
      <c s="34" t="s">
        <v>288</v>
      </c>
      <c s="34" t="s">
        <v>50</v>
      </c>
      <c s="35" t="s">
        <v>51</v>
      </c>
      <c s="6" t="s">
        <v>52</v>
      </c>
      <c s="36" t="s">
        <v>53</v>
      </c>
      <c s="37">
        <v>5.128</v>
      </c>
      <c s="36">
        <v>0</v>
      </c>
      <c s="36">
        <f>ROUND(G144*H144,6)</f>
      </c>
      <c r="L144" s="38">
        <v>0</v>
      </c>
      <c s="32">
        <f>ROUND(ROUND(L144,2)*ROUND(G144,3),2)</f>
      </c>
      <c s="36" t="s">
        <v>54</v>
      </c>
      <c>
        <f>(M144*21)/100</f>
      </c>
      <c t="s">
        <v>27</v>
      </c>
    </row>
    <row r="145" spans="1:5" ht="25.5">
      <c r="A145" s="35" t="s">
        <v>55</v>
      </c>
      <c r="E145" s="39" t="s">
        <v>351</v>
      </c>
    </row>
    <row r="146" spans="1:5" ht="12.75">
      <c r="A146" s="35" t="s">
        <v>56</v>
      </c>
      <c r="E146" s="40" t="s">
        <v>3509</v>
      </c>
    </row>
    <row r="147" spans="1:5" ht="102">
      <c r="A147" t="s">
        <v>57</v>
      </c>
      <c r="E147" s="39" t="s">
        <v>58</v>
      </c>
    </row>
    <row r="148" spans="1:16" ht="25.5">
      <c r="A148" t="s">
        <v>48</v>
      </c>
      <c s="34" t="s">
        <v>292</v>
      </c>
      <c s="34" t="s">
        <v>98</v>
      </c>
      <c s="35" t="s">
        <v>99</v>
      </c>
      <c s="6" t="s">
        <v>100</v>
      </c>
      <c s="36" t="s">
        <v>53</v>
      </c>
      <c s="37">
        <v>2.7</v>
      </c>
      <c s="36">
        <v>0</v>
      </c>
      <c s="36">
        <f>ROUND(G148*H148,6)</f>
      </c>
      <c r="L148" s="38">
        <v>0</v>
      </c>
      <c s="32">
        <f>ROUND(ROUND(L148,2)*ROUND(G148,3),2)</f>
      </c>
      <c s="36" t="s">
        <v>54</v>
      </c>
      <c>
        <f>(M148*21)/100</f>
      </c>
      <c t="s">
        <v>27</v>
      </c>
    </row>
    <row r="149" spans="1:5" ht="25.5">
      <c r="A149" s="35" t="s">
        <v>55</v>
      </c>
      <c r="E149" s="39" t="s">
        <v>351</v>
      </c>
    </row>
    <row r="150" spans="1:5" ht="12.75">
      <c r="A150" s="35" t="s">
        <v>56</v>
      </c>
      <c r="E150" s="40" t="s">
        <v>3510</v>
      </c>
    </row>
    <row r="151" spans="1:5" ht="102">
      <c r="A151" t="s">
        <v>57</v>
      </c>
      <c r="E151" s="39" t="s">
        <v>58</v>
      </c>
    </row>
    <row r="152" spans="1:16" ht="25.5">
      <c r="A152" t="s">
        <v>48</v>
      </c>
      <c s="34" t="s">
        <v>295</v>
      </c>
      <c s="34" t="s">
        <v>106</v>
      </c>
      <c s="35" t="s">
        <v>107</v>
      </c>
      <c s="6" t="s">
        <v>108</v>
      </c>
      <c s="36" t="s">
        <v>53</v>
      </c>
      <c s="37">
        <v>0.1</v>
      </c>
      <c s="36">
        <v>0</v>
      </c>
      <c s="36">
        <f>ROUND(G152*H152,6)</f>
      </c>
      <c r="L152" s="38">
        <v>0</v>
      </c>
      <c s="32">
        <f>ROUND(ROUND(L152,2)*ROUND(G152,3),2)</f>
      </c>
      <c s="36" t="s">
        <v>54</v>
      </c>
      <c>
        <f>(M152*21)/100</f>
      </c>
      <c t="s">
        <v>27</v>
      </c>
    </row>
    <row r="153" spans="1:5" ht="25.5">
      <c r="A153" s="35" t="s">
        <v>55</v>
      </c>
      <c r="E153" s="39" t="s">
        <v>351</v>
      </c>
    </row>
    <row r="154" spans="1:5" ht="12.75">
      <c r="A154" s="35" t="s">
        <v>56</v>
      </c>
      <c r="E154" s="40" t="s">
        <v>5</v>
      </c>
    </row>
    <row r="155" spans="1:5" ht="102">
      <c r="A155" t="s">
        <v>57</v>
      </c>
      <c r="E155" s="39" t="s">
        <v>58</v>
      </c>
    </row>
    <row r="156" spans="1:16" ht="25.5">
      <c r="A156" t="s">
        <v>48</v>
      </c>
      <c s="34" t="s">
        <v>298</v>
      </c>
      <c s="34" t="s">
        <v>122</v>
      </c>
      <c s="35" t="s">
        <v>123</v>
      </c>
      <c s="6" t="s">
        <v>124</v>
      </c>
      <c s="36" t="s">
        <v>53</v>
      </c>
      <c s="37">
        <v>0.35</v>
      </c>
      <c s="36">
        <v>0</v>
      </c>
      <c s="36">
        <f>ROUND(G156*H156,6)</f>
      </c>
      <c r="L156" s="38">
        <v>0</v>
      </c>
      <c s="32">
        <f>ROUND(ROUND(L156,2)*ROUND(G156,3),2)</f>
      </c>
      <c s="36" t="s">
        <v>54</v>
      </c>
      <c>
        <f>(M156*21)/100</f>
      </c>
      <c t="s">
        <v>27</v>
      </c>
    </row>
    <row r="157" spans="1:5" ht="25.5">
      <c r="A157" s="35" t="s">
        <v>55</v>
      </c>
      <c r="E157" s="39" t="s">
        <v>351</v>
      </c>
    </row>
    <row r="158" spans="1:5" ht="12.75">
      <c r="A158" s="35" t="s">
        <v>56</v>
      </c>
      <c r="E158" s="40" t="s">
        <v>3511</v>
      </c>
    </row>
    <row r="159" spans="1:5" ht="102">
      <c r="A159" t="s">
        <v>57</v>
      </c>
      <c r="E159"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6.xml><?xml version="1.0" encoding="utf-8"?>
<worksheet xmlns="http://schemas.openxmlformats.org/spreadsheetml/2006/main" xmlns:r="http://schemas.openxmlformats.org/officeDocument/2006/relationships">
  <dimension ref="A1:T15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3335</v>
      </c>
      <c s="41">
        <f>Rekapitulace!C51</f>
      </c>
      <c s="20" t="s">
        <v>0</v>
      </c>
      <c t="s">
        <v>23</v>
      </c>
      <c t="s">
        <v>27</v>
      </c>
    </row>
    <row r="4" spans="1:16" ht="32" customHeight="1">
      <c r="A4" s="24" t="s">
        <v>20</v>
      </c>
      <c s="25" t="s">
        <v>28</v>
      </c>
      <c s="27" t="s">
        <v>3335</v>
      </c>
      <c r="E4" s="26" t="s">
        <v>3336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COUNTIFS(L8:L152,"=0",A8:A152,"P")+COUNTIFS(L8:L152,"",A8:A152,"P")+SUM(Q8:Q152)</f>
      </c>
    </row>
    <row r="8" spans="1:13" ht="12.75">
      <c r="A8" t="s">
        <v>44</v>
      </c>
      <c r="C8" s="28" t="s">
        <v>3521</v>
      </c>
      <c r="E8" s="30" t="s">
        <v>3520</v>
      </c>
      <c r="J8" s="29">
        <f>0+J9+J26+J135</f>
      </c>
      <c s="29">
        <f>0+K9+K26+K135</f>
      </c>
      <c s="29">
        <f>0+L9+L26+L135</f>
      </c>
      <c s="29">
        <f>0+M9+M26+M135</f>
      </c>
    </row>
    <row r="9" spans="1:13" ht="12.75">
      <c r="A9" t="s">
        <v>46</v>
      </c>
      <c r="C9" s="31" t="s">
        <v>49</v>
      </c>
      <c r="E9" s="33" t="s">
        <v>195</v>
      </c>
      <c r="J9" s="32">
        <f>0</f>
      </c>
      <c s="32">
        <f>0</f>
      </c>
      <c s="32">
        <f>0+L10+L14+L18+L22</f>
      </c>
      <c s="32">
        <f>0+M10+M14+M18+M22</f>
      </c>
    </row>
    <row r="10" spans="1:16" ht="12.75">
      <c r="A10" t="s">
        <v>48</v>
      </c>
      <c s="34" t="s">
        <v>266</v>
      </c>
      <c s="34" t="s">
        <v>1440</v>
      </c>
      <c s="35" t="s">
        <v>5</v>
      </c>
      <c s="6" t="s">
        <v>1441</v>
      </c>
      <c s="36" t="s">
        <v>204</v>
      </c>
      <c s="37">
        <v>2.025</v>
      </c>
      <c s="36">
        <v>0</v>
      </c>
      <c s="36">
        <f>ROUND(G10*H10,6)</f>
      </c>
      <c r="L10" s="38">
        <v>0</v>
      </c>
      <c s="32">
        <f>ROUND(ROUND(L10,2)*ROUND(G10,3),2)</f>
      </c>
      <c s="36" t="s">
        <v>205</v>
      </c>
      <c>
        <f>(M10*21)/100</f>
      </c>
      <c t="s">
        <v>27</v>
      </c>
    </row>
    <row r="11" spans="1:5" ht="12.75">
      <c r="A11" s="35" t="s">
        <v>55</v>
      </c>
      <c r="E11" s="39" t="s">
        <v>5</v>
      </c>
    </row>
    <row r="12" spans="1:5" ht="12.75">
      <c r="A12" s="35" t="s">
        <v>56</v>
      </c>
      <c r="E12" s="40" t="s">
        <v>3522</v>
      </c>
    </row>
    <row r="13" spans="1:5" ht="12.75">
      <c r="A13" t="s">
        <v>57</v>
      </c>
      <c r="E13" s="39" t="s">
        <v>418</v>
      </c>
    </row>
    <row r="14" spans="1:16" ht="12.75">
      <c r="A14" t="s">
        <v>48</v>
      </c>
      <c s="34" t="s">
        <v>270</v>
      </c>
      <c s="34" t="s">
        <v>3428</v>
      </c>
      <c s="35" t="s">
        <v>5</v>
      </c>
      <c s="6" t="s">
        <v>3429</v>
      </c>
      <c s="36" t="s">
        <v>204</v>
      </c>
      <c s="37">
        <v>2.025</v>
      </c>
      <c s="36">
        <v>0</v>
      </c>
      <c s="36">
        <f>ROUND(G14*H14,6)</f>
      </c>
      <c r="L14" s="38">
        <v>0</v>
      </c>
      <c s="32">
        <f>ROUND(ROUND(L14,2)*ROUND(G14,3),2)</f>
      </c>
      <c s="36" t="s">
        <v>205</v>
      </c>
      <c>
        <f>(M14*21)/100</f>
      </c>
      <c t="s">
        <v>27</v>
      </c>
    </row>
    <row r="15" spans="1:5" ht="12.75">
      <c r="A15" s="35" t="s">
        <v>55</v>
      </c>
      <c r="E15" s="39" t="s">
        <v>5</v>
      </c>
    </row>
    <row r="16" spans="1:5" ht="12.75">
      <c r="A16" s="35" t="s">
        <v>56</v>
      </c>
      <c r="E16" s="40" t="s">
        <v>3522</v>
      </c>
    </row>
    <row r="17" spans="1:5" ht="12.75">
      <c r="A17" t="s">
        <v>57</v>
      </c>
      <c r="E17" s="39" t="s">
        <v>418</v>
      </c>
    </row>
    <row r="18" spans="1:16" ht="12.75">
      <c r="A18" t="s">
        <v>48</v>
      </c>
      <c s="34" t="s">
        <v>275</v>
      </c>
      <c s="34" t="s">
        <v>202</v>
      </c>
      <c s="35" t="s">
        <v>5</v>
      </c>
      <c s="6" t="s">
        <v>203</v>
      </c>
      <c s="36" t="s">
        <v>204</v>
      </c>
      <c s="37">
        <v>10.5</v>
      </c>
      <c s="36">
        <v>0</v>
      </c>
      <c s="36">
        <f>ROUND(G18*H18,6)</f>
      </c>
      <c r="L18" s="38">
        <v>0</v>
      </c>
      <c s="32">
        <f>ROUND(ROUND(L18,2)*ROUND(G18,3),2)</f>
      </c>
      <c s="36" t="s">
        <v>205</v>
      </c>
      <c>
        <f>(M18*21)/100</f>
      </c>
      <c t="s">
        <v>27</v>
      </c>
    </row>
    <row r="19" spans="1:5" ht="12.75">
      <c r="A19" s="35" t="s">
        <v>55</v>
      </c>
      <c r="E19" s="39" t="s">
        <v>5</v>
      </c>
    </row>
    <row r="20" spans="1:5" ht="12.75">
      <c r="A20" s="35" t="s">
        <v>56</v>
      </c>
      <c r="E20" s="40" t="s">
        <v>3523</v>
      </c>
    </row>
    <row r="21" spans="1:5" ht="12.75">
      <c r="A21" t="s">
        <v>57</v>
      </c>
      <c r="E21" s="39" t="s">
        <v>418</v>
      </c>
    </row>
    <row r="22" spans="1:16" ht="12.75">
      <c r="A22" t="s">
        <v>48</v>
      </c>
      <c s="34" t="s">
        <v>279</v>
      </c>
      <c s="34" t="s">
        <v>208</v>
      </c>
      <c s="35" t="s">
        <v>5</v>
      </c>
      <c s="6" t="s">
        <v>209</v>
      </c>
      <c s="36" t="s">
        <v>204</v>
      </c>
      <c s="37">
        <v>8.4</v>
      </c>
      <c s="36">
        <v>0</v>
      </c>
      <c s="36">
        <f>ROUND(G22*H22,6)</f>
      </c>
      <c r="L22" s="38">
        <v>0</v>
      </c>
      <c s="32">
        <f>ROUND(ROUND(L22,2)*ROUND(G22,3),2)</f>
      </c>
      <c s="36" t="s">
        <v>205</v>
      </c>
      <c>
        <f>(M22*21)/100</f>
      </c>
      <c t="s">
        <v>27</v>
      </c>
    </row>
    <row r="23" spans="1:5" ht="12.75">
      <c r="A23" s="35" t="s">
        <v>55</v>
      </c>
      <c r="E23" s="39" t="s">
        <v>5</v>
      </c>
    </row>
    <row r="24" spans="1:5" ht="12.75">
      <c r="A24" s="35" t="s">
        <v>56</v>
      </c>
      <c r="E24" s="40" t="s">
        <v>3524</v>
      </c>
    </row>
    <row r="25" spans="1:5" ht="12.75">
      <c r="A25" t="s">
        <v>57</v>
      </c>
      <c r="E25" s="39" t="s">
        <v>418</v>
      </c>
    </row>
    <row r="26" spans="1:13" ht="12.75">
      <c r="A26" t="s">
        <v>46</v>
      </c>
      <c r="C26" s="31" t="s">
        <v>573</v>
      </c>
      <c r="E26" s="33" t="s">
        <v>2278</v>
      </c>
      <c r="J26" s="32">
        <f>0</f>
      </c>
      <c s="32">
        <f>0</f>
      </c>
      <c s="32">
        <f>0+L27+L31+L35+L39+L43+L47+L51+L55+L59+L63+L67+L71+L75+L79+L83+L87+L91+L95+L99+L103+L107+L111+L115+L119+L123+L127+L131</f>
      </c>
      <c s="32">
        <f>0+M27+M31+M35+M39+M43+M47+M51+M55+M59+M63+M67+M71+M75+M79+M83+M87+M91+M95+M99+M103+M107+M111+M115+M119+M123+M127+M131</f>
      </c>
    </row>
    <row r="27" spans="1:16" ht="12.75">
      <c r="A27" t="s">
        <v>48</v>
      </c>
      <c s="34" t="s">
        <v>49</v>
      </c>
      <c s="34" t="s">
        <v>3433</v>
      </c>
      <c s="35" t="s">
        <v>5</v>
      </c>
      <c s="6" t="s">
        <v>3434</v>
      </c>
      <c s="36" t="s">
        <v>213</v>
      </c>
      <c s="37">
        <v>11</v>
      </c>
      <c s="36">
        <v>0</v>
      </c>
      <c s="36">
        <f>ROUND(G27*H27,6)</f>
      </c>
      <c r="L27" s="38">
        <v>0</v>
      </c>
      <c s="32">
        <f>ROUND(ROUND(L27,2)*ROUND(G27,3),2)</f>
      </c>
      <c s="36" t="s">
        <v>205</v>
      </c>
      <c>
        <f>(M27*21)/100</f>
      </c>
      <c t="s">
        <v>27</v>
      </c>
    </row>
    <row r="28" spans="1:5" ht="12.75">
      <c r="A28" s="35" t="s">
        <v>55</v>
      </c>
      <c r="E28" s="39" t="s">
        <v>881</v>
      </c>
    </row>
    <row r="29" spans="1:5" ht="12.75">
      <c r="A29" s="35" t="s">
        <v>56</v>
      </c>
      <c r="E29" s="40" t="s">
        <v>3525</v>
      </c>
    </row>
    <row r="30" spans="1:5" ht="12.75">
      <c r="A30" t="s">
        <v>57</v>
      </c>
      <c r="E30" s="39" t="s">
        <v>418</v>
      </c>
    </row>
    <row r="31" spans="1:16" ht="12.75">
      <c r="A31" t="s">
        <v>48</v>
      </c>
      <c s="34" t="s">
        <v>27</v>
      </c>
      <c s="34" t="s">
        <v>3436</v>
      </c>
      <c s="35" t="s">
        <v>5</v>
      </c>
      <c s="6" t="s">
        <v>3437</v>
      </c>
      <c s="36" t="s">
        <v>213</v>
      </c>
      <c s="37">
        <v>17</v>
      </c>
      <c s="36">
        <v>0</v>
      </c>
      <c s="36">
        <f>ROUND(G31*H31,6)</f>
      </c>
      <c r="L31" s="38">
        <v>0</v>
      </c>
      <c s="32">
        <f>ROUND(ROUND(L31,2)*ROUND(G31,3),2)</f>
      </c>
      <c s="36" t="s">
        <v>205</v>
      </c>
      <c>
        <f>(M31*21)/100</f>
      </c>
      <c t="s">
        <v>27</v>
      </c>
    </row>
    <row r="32" spans="1:5" ht="12.75">
      <c r="A32" s="35" t="s">
        <v>55</v>
      </c>
      <c r="E32" s="39" t="s">
        <v>5</v>
      </c>
    </row>
    <row r="33" spans="1:5" ht="12.75">
      <c r="A33" s="35" t="s">
        <v>56</v>
      </c>
      <c r="E33" s="40" t="s">
        <v>3438</v>
      </c>
    </row>
    <row r="34" spans="1:5" ht="12.75">
      <c r="A34" t="s">
        <v>57</v>
      </c>
      <c r="E34" s="39" t="s">
        <v>418</v>
      </c>
    </row>
    <row r="35" spans="1:16" ht="12.75">
      <c r="A35" t="s">
        <v>48</v>
      </c>
      <c s="34" t="s">
        <v>26</v>
      </c>
      <c s="34" t="s">
        <v>239</v>
      </c>
      <c s="35" t="s">
        <v>5</v>
      </c>
      <c s="6" t="s">
        <v>240</v>
      </c>
      <c s="36" t="s">
        <v>204</v>
      </c>
      <c s="37">
        <v>1.232</v>
      </c>
      <c s="36">
        <v>0</v>
      </c>
      <c s="36">
        <f>ROUND(G35*H35,6)</f>
      </c>
      <c r="L35" s="38">
        <v>0</v>
      </c>
      <c s="32">
        <f>ROUND(ROUND(L35,2)*ROUND(G35,3),2)</f>
      </c>
      <c s="36" t="s">
        <v>205</v>
      </c>
      <c>
        <f>(M35*21)/100</f>
      </c>
      <c t="s">
        <v>27</v>
      </c>
    </row>
    <row r="36" spans="1:5" ht="12.75">
      <c r="A36" s="35" t="s">
        <v>55</v>
      </c>
      <c r="E36" s="39" t="s">
        <v>5</v>
      </c>
    </row>
    <row r="37" spans="1:5" ht="12.75">
      <c r="A37" s="35" t="s">
        <v>56</v>
      </c>
      <c r="E37" s="40" t="s">
        <v>3526</v>
      </c>
    </row>
    <row r="38" spans="1:5" ht="12.75">
      <c r="A38" t="s">
        <v>57</v>
      </c>
      <c r="E38" s="39" t="s">
        <v>418</v>
      </c>
    </row>
    <row r="39" spans="1:16" ht="12.75">
      <c r="A39" t="s">
        <v>48</v>
      </c>
      <c s="34" t="s">
        <v>65</v>
      </c>
      <c s="34" t="s">
        <v>3440</v>
      </c>
      <c s="35" t="s">
        <v>5</v>
      </c>
      <c s="6" t="s">
        <v>3441</v>
      </c>
      <c s="36" t="s">
        <v>213</v>
      </c>
      <c s="37">
        <v>4</v>
      </c>
      <c s="36">
        <v>0</v>
      </c>
      <c s="36">
        <f>ROUND(G39*H39,6)</f>
      </c>
      <c r="L39" s="38">
        <v>0</v>
      </c>
      <c s="32">
        <f>ROUND(ROUND(L39,2)*ROUND(G39,3),2)</f>
      </c>
      <c s="36" t="s">
        <v>205</v>
      </c>
      <c>
        <f>(M39*21)/100</f>
      </c>
      <c t="s">
        <v>27</v>
      </c>
    </row>
    <row r="40" spans="1:5" ht="12.75">
      <c r="A40" s="35" t="s">
        <v>55</v>
      </c>
      <c r="E40" s="39" t="s">
        <v>3442</v>
      </c>
    </row>
    <row r="41" spans="1:5" ht="12.75">
      <c r="A41" s="35" t="s">
        <v>56</v>
      </c>
      <c r="E41" s="40" t="s">
        <v>3443</v>
      </c>
    </row>
    <row r="42" spans="1:5" ht="12.75">
      <c r="A42" t="s">
        <v>57</v>
      </c>
      <c r="E42" s="39" t="s">
        <v>418</v>
      </c>
    </row>
    <row r="43" spans="1:16" ht="25.5">
      <c r="A43" t="s">
        <v>48</v>
      </c>
      <c s="34" t="s">
        <v>69</v>
      </c>
      <c s="34" t="s">
        <v>3444</v>
      </c>
      <c s="35" t="s">
        <v>5</v>
      </c>
      <c s="6" t="s">
        <v>3445</v>
      </c>
      <c s="36" t="s">
        <v>213</v>
      </c>
      <c s="37">
        <v>8</v>
      </c>
      <c s="36">
        <v>0</v>
      </c>
      <c s="36">
        <f>ROUND(G43*H43,6)</f>
      </c>
      <c r="L43" s="38">
        <v>0</v>
      </c>
      <c s="32">
        <f>ROUND(ROUND(L43,2)*ROUND(G43,3),2)</f>
      </c>
      <c s="36" t="s">
        <v>205</v>
      </c>
      <c>
        <f>(M43*21)/100</f>
      </c>
      <c t="s">
        <v>27</v>
      </c>
    </row>
    <row r="44" spans="1:5" ht="25.5">
      <c r="A44" s="35" t="s">
        <v>55</v>
      </c>
      <c r="E44" s="39" t="s">
        <v>3527</v>
      </c>
    </row>
    <row r="45" spans="1:5" ht="12.75">
      <c r="A45" s="35" t="s">
        <v>56</v>
      </c>
      <c r="E45" s="40" t="s">
        <v>3528</v>
      </c>
    </row>
    <row r="46" spans="1:5" ht="12.75">
      <c r="A46" t="s">
        <v>57</v>
      </c>
      <c r="E46" s="39" t="s">
        <v>418</v>
      </c>
    </row>
    <row r="47" spans="1:16" ht="25.5">
      <c r="A47" t="s">
        <v>48</v>
      </c>
      <c s="34" t="s">
        <v>73</v>
      </c>
      <c s="34" t="s">
        <v>3448</v>
      </c>
      <c s="35" t="s">
        <v>5</v>
      </c>
      <c s="6" t="s">
        <v>3449</v>
      </c>
      <c s="36" t="s">
        <v>213</v>
      </c>
      <c s="37">
        <v>4</v>
      </c>
      <c s="36">
        <v>0</v>
      </c>
      <c s="36">
        <f>ROUND(G47*H47,6)</f>
      </c>
      <c r="L47" s="38">
        <v>0</v>
      </c>
      <c s="32">
        <f>ROUND(ROUND(L47,2)*ROUND(G47,3),2)</f>
      </c>
      <c s="36" t="s">
        <v>205</v>
      </c>
      <c>
        <f>(M47*21)/100</f>
      </c>
      <c t="s">
        <v>27</v>
      </c>
    </row>
    <row r="48" spans="1:5" ht="12.75">
      <c r="A48" s="35" t="s">
        <v>55</v>
      </c>
      <c r="E48" s="39" t="s">
        <v>5</v>
      </c>
    </row>
    <row r="49" spans="1:5" ht="12.75">
      <c r="A49" s="35" t="s">
        <v>56</v>
      </c>
      <c r="E49" s="40" t="s">
        <v>3529</v>
      </c>
    </row>
    <row r="50" spans="1:5" ht="12.75">
      <c r="A50" t="s">
        <v>57</v>
      </c>
      <c r="E50" s="39" t="s">
        <v>418</v>
      </c>
    </row>
    <row r="51" spans="1:16" ht="12.75">
      <c r="A51" t="s">
        <v>48</v>
      </c>
      <c s="34" t="s">
        <v>77</v>
      </c>
      <c s="34" t="s">
        <v>3451</v>
      </c>
      <c s="35" t="s">
        <v>5</v>
      </c>
      <c s="6" t="s">
        <v>3452</v>
      </c>
      <c s="36" t="s">
        <v>213</v>
      </c>
      <c s="37">
        <v>63</v>
      </c>
      <c s="36">
        <v>0</v>
      </c>
      <c s="36">
        <f>ROUND(G51*H51,6)</f>
      </c>
      <c r="L51" s="38">
        <v>0</v>
      </c>
      <c s="32">
        <f>ROUND(ROUND(L51,2)*ROUND(G51,3),2)</f>
      </c>
      <c s="36" t="s">
        <v>205</v>
      </c>
      <c>
        <f>(M51*21)/100</f>
      </c>
      <c t="s">
        <v>27</v>
      </c>
    </row>
    <row r="52" spans="1:5" ht="12.75">
      <c r="A52" s="35" t="s">
        <v>55</v>
      </c>
      <c r="E52" s="39" t="s">
        <v>5</v>
      </c>
    </row>
    <row r="53" spans="1:5" ht="12.75">
      <c r="A53" s="35" t="s">
        <v>56</v>
      </c>
      <c r="E53" s="40" t="s">
        <v>3530</v>
      </c>
    </row>
    <row r="54" spans="1:5" ht="12.75">
      <c r="A54" t="s">
        <v>57</v>
      </c>
      <c r="E54" s="39" t="s">
        <v>418</v>
      </c>
    </row>
    <row r="55" spans="1:16" ht="25.5">
      <c r="A55" t="s">
        <v>48</v>
      </c>
      <c s="34" t="s">
        <v>81</v>
      </c>
      <c s="34" t="s">
        <v>3454</v>
      </c>
      <c s="35" t="s">
        <v>5</v>
      </c>
      <c s="6" t="s">
        <v>3455</v>
      </c>
      <c s="36" t="s">
        <v>213</v>
      </c>
      <c s="37">
        <v>2</v>
      </c>
      <c s="36">
        <v>0</v>
      </c>
      <c s="36">
        <f>ROUND(G55*H55,6)</f>
      </c>
      <c r="L55" s="38">
        <v>0</v>
      </c>
      <c s="32">
        <f>ROUND(ROUND(L55,2)*ROUND(G55,3),2)</f>
      </c>
      <c s="36" t="s">
        <v>205</v>
      </c>
      <c>
        <f>(M55*21)/100</f>
      </c>
      <c t="s">
        <v>27</v>
      </c>
    </row>
    <row r="56" spans="1:5" ht="12.75">
      <c r="A56" s="35" t="s">
        <v>55</v>
      </c>
      <c r="E56" s="39" t="s">
        <v>5</v>
      </c>
    </row>
    <row r="57" spans="1:5" ht="25.5">
      <c r="A57" s="35" t="s">
        <v>56</v>
      </c>
      <c r="E57" s="40" t="s">
        <v>3531</v>
      </c>
    </row>
    <row r="58" spans="1:5" ht="12.75">
      <c r="A58" t="s">
        <v>57</v>
      </c>
      <c r="E58" s="39" t="s">
        <v>418</v>
      </c>
    </row>
    <row r="59" spans="1:16" ht="12.75">
      <c r="A59" t="s">
        <v>48</v>
      </c>
      <c s="34" t="s">
        <v>85</v>
      </c>
      <c s="34" t="s">
        <v>3343</v>
      </c>
      <c s="35" t="s">
        <v>5</v>
      </c>
      <c s="6" t="s">
        <v>3344</v>
      </c>
      <c s="36" t="s">
        <v>218</v>
      </c>
      <c s="37">
        <v>345</v>
      </c>
      <c s="36">
        <v>0</v>
      </c>
      <c s="36">
        <f>ROUND(G59*H59,6)</f>
      </c>
      <c r="L59" s="38">
        <v>0</v>
      </c>
      <c s="32">
        <f>ROUND(ROUND(L59,2)*ROUND(G59,3),2)</f>
      </c>
      <c s="36" t="s">
        <v>205</v>
      </c>
      <c>
        <f>(M59*21)/100</f>
      </c>
      <c t="s">
        <v>27</v>
      </c>
    </row>
    <row r="60" spans="1:5" ht="12.75">
      <c r="A60" s="35" t="s">
        <v>55</v>
      </c>
      <c r="E60" s="39" t="s">
        <v>5</v>
      </c>
    </row>
    <row r="61" spans="1:5" ht="12.75">
      <c r="A61" s="35" t="s">
        <v>56</v>
      </c>
      <c r="E61" s="40" t="s">
        <v>3532</v>
      </c>
    </row>
    <row r="62" spans="1:5" ht="12.75">
      <c r="A62" t="s">
        <v>57</v>
      </c>
      <c r="E62" s="39" t="s">
        <v>418</v>
      </c>
    </row>
    <row r="63" spans="1:16" ht="12.75">
      <c r="A63" t="s">
        <v>48</v>
      </c>
      <c s="34" t="s">
        <v>89</v>
      </c>
      <c s="34" t="s">
        <v>432</v>
      </c>
      <c s="35" t="s">
        <v>5</v>
      </c>
      <c s="6" t="s">
        <v>433</v>
      </c>
      <c s="36" t="s">
        <v>218</v>
      </c>
      <c s="37">
        <v>20</v>
      </c>
      <c s="36">
        <v>0</v>
      </c>
      <c s="36">
        <f>ROUND(G63*H63,6)</f>
      </c>
      <c r="L63" s="38">
        <v>0</v>
      </c>
      <c s="32">
        <f>ROUND(ROUND(L63,2)*ROUND(G63,3),2)</f>
      </c>
      <c s="36" t="s">
        <v>205</v>
      </c>
      <c>
        <f>(M63*21)/100</f>
      </c>
      <c t="s">
        <v>27</v>
      </c>
    </row>
    <row r="64" spans="1:5" ht="12.75">
      <c r="A64" s="35" t="s">
        <v>55</v>
      </c>
      <c r="E64" s="39" t="s">
        <v>5</v>
      </c>
    </row>
    <row r="65" spans="1:5" ht="12.75">
      <c r="A65" s="35" t="s">
        <v>56</v>
      </c>
      <c r="E65" s="40" t="s">
        <v>3533</v>
      </c>
    </row>
    <row r="66" spans="1:5" ht="12.75">
      <c r="A66" t="s">
        <v>57</v>
      </c>
      <c r="E66" s="39" t="s">
        <v>418</v>
      </c>
    </row>
    <row r="67" spans="1:16" ht="12.75">
      <c r="A67" t="s">
        <v>48</v>
      </c>
      <c s="34" t="s">
        <v>93</v>
      </c>
      <c s="34" t="s">
        <v>2294</v>
      </c>
      <c s="35" t="s">
        <v>5</v>
      </c>
      <c s="6" t="s">
        <v>2295</v>
      </c>
      <c s="36" t="s">
        <v>218</v>
      </c>
      <c s="37">
        <v>712</v>
      </c>
      <c s="36">
        <v>0</v>
      </c>
      <c s="36">
        <f>ROUND(G67*H67,6)</f>
      </c>
      <c r="L67" s="38">
        <v>0</v>
      </c>
      <c s="32">
        <f>ROUND(ROUND(L67,2)*ROUND(G67,3),2)</f>
      </c>
      <c s="36" t="s">
        <v>205</v>
      </c>
      <c>
        <f>(M67*21)/100</f>
      </c>
      <c t="s">
        <v>27</v>
      </c>
    </row>
    <row r="68" spans="1:5" ht="12.75">
      <c r="A68" s="35" t="s">
        <v>55</v>
      </c>
      <c r="E68" s="39" t="s">
        <v>5</v>
      </c>
    </row>
    <row r="69" spans="1:5" ht="12.75">
      <c r="A69" s="35" t="s">
        <v>56</v>
      </c>
      <c r="E69" s="40" t="s">
        <v>3534</v>
      </c>
    </row>
    <row r="70" spans="1:5" ht="12.75">
      <c r="A70" t="s">
        <v>57</v>
      </c>
      <c r="E70" s="39" t="s">
        <v>418</v>
      </c>
    </row>
    <row r="71" spans="1:16" ht="25.5">
      <c r="A71" t="s">
        <v>48</v>
      </c>
      <c s="34" t="s">
        <v>97</v>
      </c>
      <c s="34" t="s">
        <v>493</v>
      </c>
      <c s="35" t="s">
        <v>5</v>
      </c>
      <c s="6" t="s">
        <v>494</v>
      </c>
      <c s="36" t="s">
        <v>213</v>
      </c>
      <c s="37">
        <v>142</v>
      </c>
      <c s="36">
        <v>0</v>
      </c>
      <c s="36">
        <f>ROUND(G71*H71,6)</f>
      </c>
      <c r="L71" s="38">
        <v>0</v>
      </c>
      <c s="32">
        <f>ROUND(ROUND(L71,2)*ROUND(G71,3),2)</f>
      </c>
      <c s="36" t="s">
        <v>205</v>
      </c>
      <c>
        <f>(M71*21)/100</f>
      </c>
      <c t="s">
        <v>27</v>
      </c>
    </row>
    <row r="72" spans="1:5" ht="12.75">
      <c r="A72" s="35" t="s">
        <v>55</v>
      </c>
      <c r="E72" s="39" t="s">
        <v>5</v>
      </c>
    </row>
    <row r="73" spans="1:5" ht="25.5">
      <c r="A73" s="35" t="s">
        <v>56</v>
      </c>
      <c r="E73" s="40" t="s">
        <v>3535</v>
      </c>
    </row>
    <row r="74" spans="1:5" ht="12.75">
      <c r="A74" t="s">
        <v>57</v>
      </c>
      <c r="E74" s="39" t="s">
        <v>418</v>
      </c>
    </row>
    <row r="75" spans="1:16" ht="25.5">
      <c r="A75" t="s">
        <v>48</v>
      </c>
      <c s="34" t="s">
        <v>101</v>
      </c>
      <c s="34" t="s">
        <v>495</v>
      </c>
      <c s="35" t="s">
        <v>5</v>
      </c>
      <c s="6" t="s">
        <v>496</v>
      </c>
      <c s="36" t="s">
        <v>213</v>
      </c>
      <c s="37">
        <v>10</v>
      </c>
      <c s="36">
        <v>0</v>
      </c>
      <c s="36">
        <f>ROUND(G75*H75,6)</f>
      </c>
      <c r="L75" s="38">
        <v>0</v>
      </c>
      <c s="32">
        <f>ROUND(ROUND(L75,2)*ROUND(G75,3),2)</f>
      </c>
      <c s="36" t="s">
        <v>205</v>
      </c>
      <c>
        <f>(M75*21)/100</f>
      </c>
      <c t="s">
        <v>27</v>
      </c>
    </row>
    <row r="76" spans="1:5" ht="12.75">
      <c r="A76" s="35" t="s">
        <v>55</v>
      </c>
      <c r="E76" s="39" t="s">
        <v>5</v>
      </c>
    </row>
    <row r="77" spans="1:5" ht="12.75">
      <c r="A77" s="35" t="s">
        <v>56</v>
      </c>
      <c r="E77" s="40" t="s">
        <v>3536</v>
      </c>
    </row>
    <row r="78" spans="1:5" ht="12.75">
      <c r="A78" t="s">
        <v>57</v>
      </c>
      <c r="E78" s="39" t="s">
        <v>418</v>
      </c>
    </row>
    <row r="79" spans="1:16" ht="25.5">
      <c r="A79" t="s">
        <v>48</v>
      </c>
      <c s="34" t="s">
        <v>105</v>
      </c>
      <c s="34" t="s">
        <v>375</v>
      </c>
      <c s="35" t="s">
        <v>5</v>
      </c>
      <c s="6" t="s">
        <v>376</v>
      </c>
      <c s="36" t="s">
        <v>218</v>
      </c>
      <c s="37">
        <v>168</v>
      </c>
      <c s="36">
        <v>0</v>
      </c>
      <c s="36">
        <f>ROUND(G79*H79,6)</f>
      </c>
      <c r="L79" s="38">
        <v>0</v>
      </c>
      <c s="32">
        <f>ROUND(ROUND(L79,2)*ROUND(G79,3),2)</f>
      </c>
      <c s="36" t="s">
        <v>205</v>
      </c>
      <c>
        <f>(M79*21)/100</f>
      </c>
      <c t="s">
        <v>27</v>
      </c>
    </row>
    <row r="80" spans="1:5" ht="12.75">
      <c r="A80" s="35" t="s">
        <v>55</v>
      </c>
      <c r="E80" s="39" t="s">
        <v>5</v>
      </c>
    </row>
    <row r="81" spans="1:5" ht="12.75">
      <c r="A81" s="35" t="s">
        <v>56</v>
      </c>
      <c r="E81" s="40" t="s">
        <v>3537</v>
      </c>
    </row>
    <row r="82" spans="1:5" ht="12.75">
      <c r="A82" t="s">
        <v>57</v>
      </c>
      <c r="E82" s="39" t="s">
        <v>418</v>
      </c>
    </row>
    <row r="83" spans="1:16" ht="25.5">
      <c r="A83" t="s">
        <v>48</v>
      </c>
      <c s="34" t="s">
        <v>109</v>
      </c>
      <c s="34" t="s">
        <v>3463</v>
      </c>
      <c s="35" t="s">
        <v>5</v>
      </c>
      <c s="6" t="s">
        <v>3464</v>
      </c>
      <c s="36" t="s">
        <v>213</v>
      </c>
      <c s="37">
        <v>5</v>
      </c>
      <c s="36">
        <v>0</v>
      </c>
      <c s="36">
        <f>ROUND(G83*H83,6)</f>
      </c>
      <c r="L83" s="38">
        <v>0</v>
      </c>
      <c s="32">
        <f>ROUND(ROUND(L83,2)*ROUND(G83,3),2)</f>
      </c>
      <c s="36" t="s">
        <v>205</v>
      </c>
      <c>
        <f>(M83*21)/100</f>
      </c>
      <c t="s">
        <v>27</v>
      </c>
    </row>
    <row r="84" spans="1:5" ht="12.75">
      <c r="A84" s="35" t="s">
        <v>55</v>
      </c>
      <c r="E84" s="39" t="s">
        <v>5</v>
      </c>
    </row>
    <row r="85" spans="1:5" ht="12.75">
      <c r="A85" s="35" t="s">
        <v>56</v>
      </c>
      <c r="E85" s="40" t="s">
        <v>3465</v>
      </c>
    </row>
    <row r="86" spans="1:5" ht="12.75">
      <c r="A86" t="s">
        <v>57</v>
      </c>
      <c r="E86" s="39" t="s">
        <v>418</v>
      </c>
    </row>
    <row r="87" spans="1:16" ht="12.75">
      <c r="A87" t="s">
        <v>48</v>
      </c>
      <c s="34" t="s">
        <v>113</v>
      </c>
      <c s="34" t="s">
        <v>839</v>
      </c>
      <c s="35" t="s">
        <v>5</v>
      </c>
      <c s="6" t="s">
        <v>840</v>
      </c>
      <c s="36" t="s">
        <v>463</v>
      </c>
      <c s="37">
        <v>10</v>
      </c>
      <c s="36">
        <v>0</v>
      </c>
      <c s="36">
        <f>ROUND(G87*H87,6)</f>
      </c>
      <c r="L87" s="38">
        <v>0</v>
      </c>
      <c s="32">
        <f>ROUND(ROUND(L87,2)*ROUND(G87,3),2)</f>
      </c>
      <c s="36" t="s">
        <v>205</v>
      </c>
      <c>
        <f>(M87*21)/100</f>
      </c>
      <c t="s">
        <v>27</v>
      </c>
    </row>
    <row r="88" spans="1:5" ht="12.75">
      <c r="A88" s="35" t="s">
        <v>55</v>
      </c>
      <c r="E88" s="39" t="s">
        <v>5</v>
      </c>
    </row>
    <row r="89" spans="1:5" ht="12.75">
      <c r="A89" s="35" t="s">
        <v>56</v>
      </c>
      <c r="E89" s="40" t="s">
        <v>3466</v>
      </c>
    </row>
    <row r="90" spans="1:5" ht="12.75">
      <c r="A90" t="s">
        <v>57</v>
      </c>
      <c r="E90" s="39" t="s">
        <v>418</v>
      </c>
    </row>
    <row r="91" spans="1:16" ht="12.75">
      <c r="A91" t="s">
        <v>48</v>
      </c>
      <c s="34" t="s">
        <v>117</v>
      </c>
      <c s="34" t="s">
        <v>827</v>
      </c>
      <c s="35" t="s">
        <v>5</v>
      </c>
      <c s="6" t="s">
        <v>828</v>
      </c>
      <c s="36" t="s">
        <v>463</v>
      </c>
      <c s="37">
        <v>8</v>
      </c>
      <c s="36">
        <v>0</v>
      </c>
      <c s="36">
        <f>ROUND(G91*H91,6)</f>
      </c>
      <c r="L91" s="38">
        <v>0</v>
      </c>
      <c s="32">
        <f>ROUND(ROUND(L91,2)*ROUND(G91,3),2)</f>
      </c>
      <c s="36" t="s">
        <v>205</v>
      </c>
      <c>
        <f>(M91*21)/100</f>
      </c>
      <c t="s">
        <v>27</v>
      </c>
    </row>
    <row r="92" spans="1:5" ht="12.75">
      <c r="A92" s="35" t="s">
        <v>55</v>
      </c>
      <c r="E92" s="39" t="s">
        <v>5</v>
      </c>
    </row>
    <row r="93" spans="1:5" ht="12.75">
      <c r="A93" s="35" t="s">
        <v>56</v>
      </c>
      <c r="E93" s="40" t="s">
        <v>2329</v>
      </c>
    </row>
    <row r="94" spans="1:5" ht="12.75">
      <c r="A94" t="s">
        <v>57</v>
      </c>
      <c r="E94" s="39" t="s">
        <v>418</v>
      </c>
    </row>
    <row r="95" spans="1:16" ht="12.75">
      <c r="A95" t="s">
        <v>48</v>
      </c>
      <c s="34" t="s">
        <v>121</v>
      </c>
      <c s="34" t="s">
        <v>836</v>
      </c>
      <c s="35" t="s">
        <v>5</v>
      </c>
      <c s="6" t="s">
        <v>837</v>
      </c>
      <c s="36" t="s">
        <v>463</v>
      </c>
      <c s="37">
        <v>4</v>
      </c>
      <c s="36">
        <v>0</v>
      </c>
      <c s="36">
        <f>ROUND(G95*H95,6)</f>
      </c>
      <c r="L95" s="38">
        <v>0</v>
      </c>
      <c s="32">
        <f>ROUND(ROUND(L95,2)*ROUND(G95,3),2)</f>
      </c>
      <c s="36" t="s">
        <v>205</v>
      </c>
      <c>
        <f>(M95*21)/100</f>
      </c>
      <c t="s">
        <v>27</v>
      </c>
    </row>
    <row r="96" spans="1:5" ht="12.75">
      <c r="A96" s="35" t="s">
        <v>55</v>
      </c>
      <c r="E96" s="39" t="s">
        <v>5</v>
      </c>
    </row>
    <row r="97" spans="1:5" ht="12.75">
      <c r="A97" s="35" t="s">
        <v>56</v>
      </c>
      <c r="E97" s="40" t="s">
        <v>3467</v>
      </c>
    </row>
    <row r="98" spans="1:5" ht="12.75">
      <c r="A98" t="s">
        <v>57</v>
      </c>
      <c r="E98" s="39" t="s">
        <v>418</v>
      </c>
    </row>
    <row r="99" spans="1:16" ht="25.5">
      <c r="A99" t="s">
        <v>48</v>
      </c>
      <c s="34" t="s">
        <v>125</v>
      </c>
      <c s="34" t="s">
        <v>845</v>
      </c>
      <c s="35" t="s">
        <v>5</v>
      </c>
      <c s="6" t="s">
        <v>846</v>
      </c>
      <c s="36" t="s">
        <v>213</v>
      </c>
      <c s="37">
        <v>1</v>
      </c>
      <c s="36">
        <v>0</v>
      </c>
      <c s="36">
        <f>ROUND(G99*H99,6)</f>
      </c>
      <c r="L99" s="38">
        <v>0</v>
      </c>
      <c s="32">
        <f>ROUND(ROUND(L99,2)*ROUND(G99,3),2)</f>
      </c>
      <c s="36" t="s">
        <v>205</v>
      </c>
      <c>
        <f>(M99*21)/100</f>
      </c>
      <c t="s">
        <v>27</v>
      </c>
    </row>
    <row r="100" spans="1:5" ht="12.75">
      <c r="A100" s="35" t="s">
        <v>55</v>
      </c>
      <c r="E100" s="39" t="s">
        <v>5</v>
      </c>
    </row>
    <row r="101" spans="1:5" ht="12.75">
      <c r="A101" s="35" t="s">
        <v>56</v>
      </c>
      <c r="E101" s="40" t="s">
        <v>5</v>
      </c>
    </row>
    <row r="102" spans="1:5" ht="12.75">
      <c r="A102" t="s">
        <v>57</v>
      </c>
      <c r="E102" s="39" t="s">
        <v>418</v>
      </c>
    </row>
    <row r="103" spans="1:16" ht="25.5">
      <c r="A103" t="s">
        <v>48</v>
      </c>
      <c s="34" t="s">
        <v>129</v>
      </c>
      <c s="34" t="s">
        <v>3381</v>
      </c>
      <c s="35" t="s">
        <v>5</v>
      </c>
      <c s="6" t="s">
        <v>3382</v>
      </c>
      <c s="36" t="s">
        <v>213</v>
      </c>
      <c s="37">
        <v>1</v>
      </c>
      <c s="36">
        <v>0</v>
      </c>
      <c s="36">
        <f>ROUND(G103*H103,6)</f>
      </c>
      <c r="L103" s="38">
        <v>0</v>
      </c>
      <c s="32">
        <f>ROUND(ROUND(L103,2)*ROUND(G103,3),2)</f>
      </c>
      <c s="36" t="s">
        <v>205</v>
      </c>
      <c>
        <f>(M103*21)/100</f>
      </c>
      <c t="s">
        <v>27</v>
      </c>
    </row>
    <row r="104" spans="1:5" ht="12.75">
      <c r="A104" s="35" t="s">
        <v>55</v>
      </c>
      <c r="E104" s="39" t="s">
        <v>5</v>
      </c>
    </row>
    <row r="105" spans="1:5" ht="12.75">
      <c r="A105" s="35" t="s">
        <v>56</v>
      </c>
      <c r="E105" s="40" t="s">
        <v>5</v>
      </c>
    </row>
    <row r="106" spans="1:5" ht="12.75">
      <c r="A106" t="s">
        <v>57</v>
      </c>
      <c r="E106" s="39" t="s">
        <v>418</v>
      </c>
    </row>
    <row r="107" spans="1:16" ht="12.75">
      <c r="A107" t="s">
        <v>48</v>
      </c>
      <c s="34" t="s">
        <v>133</v>
      </c>
      <c s="34" t="s">
        <v>481</v>
      </c>
      <c s="35" t="s">
        <v>5</v>
      </c>
      <c s="6" t="s">
        <v>482</v>
      </c>
      <c s="36" t="s">
        <v>218</v>
      </c>
      <c s="37">
        <v>7</v>
      </c>
      <c s="36">
        <v>0</v>
      </c>
      <c s="36">
        <f>ROUND(G107*H107,6)</f>
      </c>
      <c r="L107" s="38">
        <v>0</v>
      </c>
      <c s="32">
        <f>ROUND(ROUND(L107,2)*ROUND(G107,3),2)</f>
      </c>
      <c s="36" t="s">
        <v>205</v>
      </c>
      <c>
        <f>(M107*21)/100</f>
      </c>
      <c t="s">
        <v>27</v>
      </c>
    </row>
    <row r="108" spans="1:5" ht="12.75">
      <c r="A108" s="35" t="s">
        <v>55</v>
      </c>
      <c r="E108" s="39" t="s">
        <v>5</v>
      </c>
    </row>
    <row r="109" spans="1:5" ht="25.5">
      <c r="A109" s="35" t="s">
        <v>56</v>
      </c>
      <c r="E109" s="40" t="s">
        <v>3503</v>
      </c>
    </row>
    <row r="110" spans="1:5" ht="12.75">
      <c r="A110" t="s">
        <v>57</v>
      </c>
      <c r="E110" s="39" t="s">
        <v>418</v>
      </c>
    </row>
    <row r="111" spans="1:16" ht="12.75">
      <c r="A111" t="s">
        <v>48</v>
      </c>
      <c s="34" t="s">
        <v>137</v>
      </c>
      <c s="34" t="s">
        <v>3469</v>
      </c>
      <c s="35" t="s">
        <v>5</v>
      </c>
      <c s="6" t="s">
        <v>3470</v>
      </c>
      <c s="36" t="s">
        <v>218</v>
      </c>
      <c s="37">
        <v>40</v>
      </c>
      <c s="36">
        <v>0</v>
      </c>
      <c s="36">
        <f>ROUND(G111*H111,6)</f>
      </c>
      <c r="L111" s="38">
        <v>0</v>
      </c>
      <c s="32">
        <f>ROUND(ROUND(L111,2)*ROUND(G111,3),2)</f>
      </c>
      <c s="36" t="s">
        <v>205</v>
      </c>
      <c>
        <f>(M111*21)/100</f>
      </c>
      <c t="s">
        <v>27</v>
      </c>
    </row>
    <row r="112" spans="1:5" ht="12.75">
      <c r="A112" s="35" t="s">
        <v>55</v>
      </c>
      <c r="E112" s="39" t="s">
        <v>5</v>
      </c>
    </row>
    <row r="113" spans="1:5" ht="12.75">
      <c r="A113" s="35" t="s">
        <v>56</v>
      </c>
      <c r="E113" s="40" t="s">
        <v>3538</v>
      </c>
    </row>
    <row r="114" spans="1:5" ht="12.75">
      <c r="A114" t="s">
        <v>57</v>
      </c>
      <c r="E114" s="39" t="s">
        <v>418</v>
      </c>
    </row>
    <row r="115" spans="1:16" ht="12.75">
      <c r="A115" t="s">
        <v>48</v>
      </c>
      <c s="34" t="s">
        <v>141</v>
      </c>
      <c s="34" t="s">
        <v>3401</v>
      </c>
      <c s="35" t="s">
        <v>5</v>
      </c>
      <c s="6" t="s">
        <v>3402</v>
      </c>
      <c s="36" t="s">
        <v>213</v>
      </c>
      <c s="37">
        <v>12</v>
      </c>
      <c s="36">
        <v>0</v>
      </c>
      <c s="36">
        <f>ROUND(G115*H115,6)</f>
      </c>
      <c r="L115" s="38">
        <v>0</v>
      </c>
      <c s="32">
        <f>ROUND(ROUND(L115,2)*ROUND(G115,3),2)</f>
      </c>
      <c s="36" t="s">
        <v>205</v>
      </c>
      <c>
        <f>(M115*21)/100</f>
      </c>
      <c t="s">
        <v>27</v>
      </c>
    </row>
    <row r="116" spans="1:5" ht="12.75">
      <c r="A116" s="35" t="s">
        <v>55</v>
      </c>
      <c r="E116" s="39" t="s">
        <v>5</v>
      </c>
    </row>
    <row r="117" spans="1:5" ht="12.75">
      <c r="A117" s="35" t="s">
        <v>56</v>
      </c>
      <c r="E117" s="40" t="s">
        <v>3539</v>
      </c>
    </row>
    <row r="118" spans="1:5" ht="12.75">
      <c r="A118" t="s">
        <v>57</v>
      </c>
      <c r="E118" s="39" t="s">
        <v>418</v>
      </c>
    </row>
    <row r="119" spans="1:16" ht="12.75">
      <c r="A119" t="s">
        <v>48</v>
      </c>
      <c s="34" t="s">
        <v>145</v>
      </c>
      <c s="34" t="s">
        <v>851</v>
      </c>
      <c s="35" t="s">
        <v>5</v>
      </c>
      <c s="6" t="s">
        <v>852</v>
      </c>
      <c s="36" t="s">
        <v>213</v>
      </c>
      <c s="37">
        <v>9</v>
      </c>
      <c s="36">
        <v>0</v>
      </c>
      <c s="36">
        <f>ROUND(G119*H119,6)</f>
      </c>
      <c r="L119" s="38">
        <v>0</v>
      </c>
      <c s="32">
        <f>ROUND(ROUND(L119,2)*ROUND(G119,3),2)</f>
      </c>
      <c s="36" t="s">
        <v>205</v>
      </c>
      <c>
        <f>(M119*21)/100</f>
      </c>
      <c t="s">
        <v>27</v>
      </c>
    </row>
    <row r="120" spans="1:5" ht="12.75">
      <c r="A120" s="35" t="s">
        <v>55</v>
      </c>
      <c r="E120" s="39" t="s">
        <v>5</v>
      </c>
    </row>
    <row r="121" spans="1:5" ht="12.75">
      <c r="A121" s="35" t="s">
        <v>56</v>
      </c>
      <c r="E121" s="40" t="s">
        <v>3506</v>
      </c>
    </row>
    <row r="122" spans="1:5" ht="12.75">
      <c r="A122" t="s">
        <v>57</v>
      </c>
      <c r="E122" s="39" t="s">
        <v>418</v>
      </c>
    </row>
    <row r="123" spans="1:16" ht="25.5">
      <c r="A123" t="s">
        <v>48</v>
      </c>
      <c s="34" t="s">
        <v>149</v>
      </c>
      <c s="34" t="s">
        <v>2315</v>
      </c>
      <c s="35" t="s">
        <v>5</v>
      </c>
      <c s="6" t="s">
        <v>2316</v>
      </c>
      <c s="36" t="s">
        <v>213</v>
      </c>
      <c s="37">
        <v>3</v>
      </c>
      <c s="36">
        <v>0</v>
      </c>
      <c s="36">
        <f>ROUND(G123*H123,6)</f>
      </c>
      <c r="L123" s="38">
        <v>0</v>
      </c>
      <c s="32">
        <f>ROUND(ROUND(L123,2)*ROUND(G123,3),2)</f>
      </c>
      <c s="36" t="s">
        <v>205</v>
      </c>
      <c>
        <f>(M123*21)/100</f>
      </c>
      <c t="s">
        <v>27</v>
      </c>
    </row>
    <row r="124" spans="1:5" ht="12.75">
      <c r="A124" s="35" t="s">
        <v>55</v>
      </c>
      <c r="E124" s="39" t="s">
        <v>5</v>
      </c>
    </row>
    <row r="125" spans="1:5" ht="12.75">
      <c r="A125" s="35" t="s">
        <v>56</v>
      </c>
      <c r="E125" s="40" t="s">
        <v>3474</v>
      </c>
    </row>
    <row r="126" spans="1:5" ht="12.75">
      <c r="A126" t="s">
        <v>57</v>
      </c>
      <c r="E126" s="39" t="s">
        <v>418</v>
      </c>
    </row>
    <row r="127" spans="1:16" ht="12.75">
      <c r="A127" t="s">
        <v>48</v>
      </c>
      <c s="34" t="s">
        <v>259</v>
      </c>
      <c s="34" t="s">
        <v>216</v>
      </c>
      <c s="35" t="s">
        <v>5</v>
      </c>
      <c s="6" t="s">
        <v>217</v>
      </c>
      <c s="36" t="s">
        <v>218</v>
      </c>
      <c s="37">
        <v>60</v>
      </c>
      <c s="36">
        <v>0</v>
      </c>
      <c s="36">
        <f>ROUND(G127*H127,6)</f>
      </c>
      <c r="L127" s="38">
        <v>0</v>
      </c>
      <c s="32">
        <f>ROUND(ROUND(L127,2)*ROUND(G127,3),2)</f>
      </c>
      <c s="36" t="s">
        <v>205</v>
      </c>
      <c>
        <f>(M127*21)/100</f>
      </c>
      <c t="s">
        <v>27</v>
      </c>
    </row>
    <row r="128" spans="1:5" ht="12.75">
      <c r="A128" s="35" t="s">
        <v>55</v>
      </c>
      <c r="E128" s="39" t="s">
        <v>5</v>
      </c>
    </row>
    <row r="129" spans="1:5" ht="12.75">
      <c r="A129" s="35" t="s">
        <v>56</v>
      </c>
      <c r="E129" s="40" t="s">
        <v>3507</v>
      </c>
    </row>
    <row r="130" spans="1:5" ht="12.75">
      <c r="A130" t="s">
        <v>57</v>
      </c>
      <c r="E130" s="39" t="s">
        <v>418</v>
      </c>
    </row>
    <row r="131" spans="1:16" ht="38.25">
      <c r="A131" t="s">
        <v>48</v>
      </c>
      <c s="34" t="s">
        <v>262</v>
      </c>
      <c s="34" t="s">
        <v>848</v>
      </c>
      <c s="35" t="s">
        <v>5</v>
      </c>
      <c s="6" t="s">
        <v>849</v>
      </c>
      <c s="36" t="s">
        <v>213</v>
      </c>
      <c s="37">
        <v>1</v>
      </c>
      <c s="36">
        <v>0</v>
      </c>
      <c s="36">
        <f>ROUND(G131*H131,6)</f>
      </c>
      <c r="L131" s="38">
        <v>0</v>
      </c>
      <c s="32">
        <f>ROUND(ROUND(L131,2)*ROUND(G131,3),2)</f>
      </c>
      <c s="36" t="s">
        <v>205</v>
      </c>
      <c>
        <f>(M131*21)/100</f>
      </c>
      <c t="s">
        <v>27</v>
      </c>
    </row>
    <row r="132" spans="1:5" ht="12.75">
      <c r="A132" s="35" t="s">
        <v>55</v>
      </c>
      <c r="E132" s="39" t="s">
        <v>5</v>
      </c>
    </row>
    <row r="133" spans="1:5" ht="12.75">
      <c r="A133" s="35" t="s">
        <v>56</v>
      </c>
      <c r="E133" s="40" t="s">
        <v>5</v>
      </c>
    </row>
    <row r="134" spans="1:5" ht="12.75">
      <c r="A134" t="s">
        <v>57</v>
      </c>
      <c r="E134" s="39" t="s">
        <v>418</v>
      </c>
    </row>
    <row r="135" spans="1:13" ht="12.75">
      <c r="A135" t="s">
        <v>46</v>
      </c>
      <c r="C135" s="31" t="s">
        <v>47</v>
      </c>
      <c r="E135" s="33" t="s">
        <v>17</v>
      </c>
      <c r="J135" s="32">
        <f>0</f>
      </c>
      <c s="32">
        <f>0</f>
      </c>
      <c s="32">
        <f>0+L136+L140+L144+L148+L152</f>
      </c>
      <c s="32">
        <f>0+M136+M140+M144+M148+M152</f>
      </c>
    </row>
    <row r="136" spans="1:16" ht="25.5">
      <c r="A136" t="s">
        <v>48</v>
      </c>
      <c s="34" t="s">
        <v>282</v>
      </c>
      <c s="34" t="s">
        <v>50</v>
      </c>
      <c s="35" t="s">
        <v>51</v>
      </c>
      <c s="6" t="s">
        <v>52</v>
      </c>
      <c s="36" t="s">
        <v>53</v>
      </c>
      <c s="37">
        <v>7.425</v>
      </c>
      <c s="36">
        <v>0</v>
      </c>
      <c s="36">
        <f>ROUND(G136*H136,6)</f>
      </c>
      <c r="L136" s="38">
        <v>0</v>
      </c>
      <c s="32">
        <f>ROUND(ROUND(L136,2)*ROUND(G136,3),2)</f>
      </c>
      <c s="36" t="s">
        <v>54</v>
      </c>
      <c>
        <f>(M136*21)/100</f>
      </c>
      <c t="s">
        <v>27</v>
      </c>
    </row>
    <row r="137" spans="1:5" ht="25.5">
      <c r="A137" s="35" t="s">
        <v>55</v>
      </c>
      <c r="E137" s="39" t="s">
        <v>351</v>
      </c>
    </row>
    <row r="138" spans="1:5" ht="12.75">
      <c r="A138" s="35" t="s">
        <v>56</v>
      </c>
      <c r="E138" s="40" t="s">
        <v>3540</v>
      </c>
    </row>
    <row r="139" spans="1:5" ht="102">
      <c r="A139" t="s">
        <v>57</v>
      </c>
      <c r="E139" s="39" t="s">
        <v>58</v>
      </c>
    </row>
    <row r="140" spans="1:16" ht="25.5">
      <c r="A140" t="s">
        <v>48</v>
      </c>
      <c s="34" t="s">
        <v>285</v>
      </c>
      <c s="34" t="s">
        <v>98</v>
      </c>
      <c s="35" t="s">
        <v>99</v>
      </c>
      <c s="6" t="s">
        <v>100</v>
      </c>
      <c s="36" t="s">
        <v>53</v>
      </c>
      <c s="37">
        <v>3.3</v>
      </c>
      <c s="36">
        <v>0</v>
      </c>
      <c s="36">
        <f>ROUND(G140*H140,6)</f>
      </c>
      <c r="L140" s="38">
        <v>0</v>
      </c>
      <c s="32">
        <f>ROUND(ROUND(L140,2)*ROUND(G140,3),2)</f>
      </c>
      <c s="36" t="s">
        <v>54</v>
      </c>
      <c>
        <f>(M140*21)/100</f>
      </c>
      <c t="s">
        <v>27</v>
      </c>
    </row>
    <row r="141" spans="1:5" ht="25.5">
      <c r="A141" s="35" t="s">
        <v>55</v>
      </c>
      <c r="E141" s="39" t="s">
        <v>351</v>
      </c>
    </row>
    <row r="142" spans="1:5" ht="12.75">
      <c r="A142" s="35" t="s">
        <v>56</v>
      </c>
      <c r="E142" s="40" t="s">
        <v>3541</v>
      </c>
    </row>
    <row r="143" spans="1:5" ht="102">
      <c r="A143" t="s">
        <v>57</v>
      </c>
      <c r="E143" s="39" t="s">
        <v>58</v>
      </c>
    </row>
    <row r="144" spans="1:16" ht="25.5">
      <c r="A144" t="s">
        <v>48</v>
      </c>
      <c s="34" t="s">
        <v>288</v>
      </c>
      <c s="34" t="s">
        <v>106</v>
      </c>
      <c s="35" t="s">
        <v>107</v>
      </c>
      <c s="6" t="s">
        <v>108</v>
      </c>
      <c s="36" t="s">
        <v>53</v>
      </c>
      <c s="37">
        <v>0.1</v>
      </c>
      <c s="36">
        <v>0</v>
      </c>
      <c s="36">
        <f>ROUND(G144*H144,6)</f>
      </c>
      <c r="L144" s="38">
        <v>0</v>
      </c>
      <c s="32">
        <f>ROUND(ROUND(L144,2)*ROUND(G144,3),2)</f>
      </c>
      <c s="36" t="s">
        <v>54</v>
      </c>
      <c>
        <f>(M144*21)/100</f>
      </c>
      <c t="s">
        <v>27</v>
      </c>
    </row>
    <row r="145" spans="1:5" ht="25.5">
      <c r="A145" s="35" t="s">
        <v>55</v>
      </c>
      <c r="E145" s="39" t="s">
        <v>351</v>
      </c>
    </row>
    <row r="146" spans="1:5" ht="12.75">
      <c r="A146" s="35" t="s">
        <v>56</v>
      </c>
      <c r="E146" s="40" t="s">
        <v>5</v>
      </c>
    </row>
    <row r="147" spans="1:5" ht="102">
      <c r="A147" t="s">
        <v>57</v>
      </c>
      <c r="E147" s="39" t="s">
        <v>58</v>
      </c>
    </row>
    <row r="148" spans="1:16" ht="25.5">
      <c r="A148" t="s">
        <v>48</v>
      </c>
      <c s="34" t="s">
        <v>292</v>
      </c>
      <c s="34" t="s">
        <v>122</v>
      </c>
      <c s="35" t="s">
        <v>123</v>
      </c>
      <c s="6" t="s">
        <v>124</v>
      </c>
      <c s="36" t="s">
        <v>53</v>
      </c>
      <c s="37">
        <v>0.33</v>
      </c>
      <c s="36">
        <v>0</v>
      </c>
      <c s="36">
        <f>ROUND(G148*H148,6)</f>
      </c>
      <c r="L148" s="38">
        <v>0</v>
      </c>
      <c s="32">
        <f>ROUND(ROUND(L148,2)*ROUND(G148,3),2)</f>
      </c>
      <c s="36" t="s">
        <v>54</v>
      </c>
      <c>
        <f>(M148*21)/100</f>
      </c>
      <c t="s">
        <v>27</v>
      </c>
    </row>
    <row r="149" spans="1:5" ht="25.5">
      <c r="A149" s="35" t="s">
        <v>55</v>
      </c>
      <c r="E149" s="39" t="s">
        <v>351</v>
      </c>
    </row>
    <row r="150" spans="1:5" ht="12.75">
      <c r="A150" s="35" t="s">
        <v>56</v>
      </c>
      <c r="E150" s="40" t="s">
        <v>3542</v>
      </c>
    </row>
    <row r="151" spans="1:5" ht="102">
      <c r="A151" t="s">
        <v>57</v>
      </c>
      <c r="E151" s="39" t="s">
        <v>58</v>
      </c>
    </row>
    <row r="152" spans="1:16" ht="25.5">
      <c r="A152" t="s">
        <v>48</v>
      </c>
      <c s="34" t="s">
        <v>3543</v>
      </c>
      <c s="34" t="s">
        <v>66</v>
      </c>
      <c s="35" t="s">
        <v>67</v>
      </c>
      <c s="6" t="s">
        <v>68</v>
      </c>
      <c s="36" t="s">
        <v>53</v>
      </c>
      <c s="37">
        <v>3.08</v>
      </c>
      <c s="36">
        <v>0</v>
      </c>
      <c s="36">
        <f>ROUND(G152*H152,6)</f>
      </c>
      <c r="L152" s="38">
        <v>0</v>
      </c>
      <c s="32">
        <f>ROUND(ROUND(L152,2)*ROUND(G152,3),2)</f>
      </c>
      <c s="36" t="s">
        <v>54</v>
      </c>
      <c>
        <f>(M152*21)/100</f>
      </c>
      <c t="s">
        <v>27</v>
      </c>
    </row>
    <row r="153" spans="1:5" ht="25.5">
      <c r="A153" s="35" t="s">
        <v>55</v>
      </c>
      <c r="E153" s="39" t="s">
        <v>351</v>
      </c>
    </row>
    <row r="154" spans="1:5" ht="12.75">
      <c r="A154" s="35" t="s">
        <v>56</v>
      </c>
      <c r="E154" s="40" t="s">
        <v>3544</v>
      </c>
    </row>
    <row r="155" spans="1:5" ht="102">
      <c r="A155" t="s">
        <v>57</v>
      </c>
      <c r="E155"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7.xml><?xml version="1.0" encoding="utf-8"?>
<worksheet xmlns="http://schemas.openxmlformats.org/spreadsheetml/2006/main" xmlns:r="http://schemas.openxmlformats.org/officeDocument/2006/relationships">
  <dimension ref="A1:T8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3335</v>
      </c>
      <c s="41">
        <f>Rekapitulace!C51</f>
      </c>
      <c s="20" t="s">
        <v>0</v>
      </c>
      <c t="s">
        <v>23</v>
      </c>
      <c t="s">
        <v>27</v>
      </c>
    </row>
    <row r="4" spans="1:16" ht="32" customHeight="1">
      <c r="A4" s="24" t="s">
        <v>20</v>
      </c>
      <c s="25" t="s">
        <v>28</v>
      </c>
      <c s="27" t="s">
        <v>3335</v>
      </c>
      <c r="E4" s="26" t="s">
        <v>3336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COUNTIFS(L8:L83,"=0",A8:A83,"P")+COUNTIFS(L8:L83,"",A8:A83,"P")+SUM(Q8:Q83)</f>
      </c>
    </row>
    <row r="8" spans="1:13" ht="12.75">
      <c r="A8" t="s">
        <v>44</v>
      </c>
      <c r="C8" s="28" t="s">
        <v>3547</v>
      </c>
      <c r="E8" s="30" t="s">
        <v>3546</v>
      </c>
      <c r="J8" s="29">
        <f>0+J9+J78</f>
      </c>
      <c s="29">
        <f>0+K9+K78</f>
      </c>
      <c s="29">
        <f>0+L9+L78</f>
      </c>
      <c s="29">
        <f>0+M9+M78</f>
      </c>
    </row>
    <row r="9" spans="1:13" ht="12.75">
      <c r="A9" t="s">
        <v>46</v>
      </c>
      <c r="C9" s="31" t="s">
        <v>573</v>
      </c>
      <c r="E9" s="33" t="s">
        <v>2278</v>
      </c>
      <c r="J9" s="32">
        <f>0</f>
      </c>
      <c s="32">
        <f>0</f>
      </c>
      <c s="32">
        <f>0+L10+L14+L18+L22+L26+L30+L34+L38+L42+L46+L50+L54+L58+L62+L66+L70+L74</f>
      </c>
      <c s="32">
        <f>0+M10+M14+M18+M22+M26+M30+M34+M38+M42+M46+M50+M54+M58+M62+M66+M70+M74</f>
      </c>
    </row>
    <row r="10" spans="1:16" ht="12.75">
      <c r="A10" t="s">
        <v>48</v>
      </c>
      <c s="34" t="s">
        <v>49</v>
      </c>
      <c s="34" t="s">
        <v>3548</v>
      </c>
      <c s="35" t="s">
        <v>5</v>
      </c>
      <c s="6" t="s">
        <v>3549</v>
      </c>
      <c s="36" t="s">
        <v>213</v>
      </c>
      <c s="37">
        <v>56</v>
      </c>
      <c s="36">
        <v>0</v>
      </c>
      <c s="36">
        <f>ROUND(G10*H10,6)</f>
      </c>
      <c r="L10" s="38">
        <v>0</v>
      </c>
      <c s="32">
        <f>ROUND(ROUND(L10,2)*ROUND(G10,3),2)</f>
      </c>
      <c s="36" t="s">
        <v>205</v>
      </c>
      <c>
        <f>(M10*21)/100</f>
      </c>
      <c t="s">
        <v>27</v>
      </c>
    </row>
    <row r="11" spans="1:5" ht="12.75">
      <c r="A11" s="35" t="s">
        <v>55</v>
      </c>
      <c r="E11" s="39" t="s">
        <v>5</v>
      </c>
    </row>
    <row r="12" spans="1:5" ht="25.5">
      <c r="A12" s="35" t="s">
        <v>56</v>
      </c>
      <c r="E12" s="40" t="s">
        <v>3550</v>
      </c>
    </row>
    <row r="13" spans="1:5" ht="12.75">
      <c r="A13" t="s">
        <v>57</v>
      </c>
      <c r="E13" s="39" t="s">
        <v>418</v>
      </c>
    </row>
    <row r="14" spans="1:16" ht="12.75">
      <c r="A14" t="s">
        <v>48</v>
      </c>
      <c s="34" t="s">
        <v>27</v>
      </c>
      <c s="34" t="s">
        <v>3551</v>
      </c>
      <c s="35" t="s">
        <v>5</v>
      </c>
      <c s="6" t="s">
        <v>3552</v>
      </c>
      <c s="36" t="s">
        <v>213</v>
      </c>
      <c s="37">
        <v>1</v>
      </c>
      <c s="36">
        <v>0</v>
      </c>
      <c s="36">
        <f>ROUND(G14*H14,6)</f>
      </c>
      <c r="L14" s="38">
        <v>0</v>
      </c>
      <c s="32">
        <f>ROUND(ROUND(L14,2)*ROUND(G14,3),2)</f>
      </c>
      <c s="36" t="s">
        <v>205</v>
      </c>
      <c>
        <f>(M14*21)/100</f>
      </c>
      <c t="s">
        <v>27</v>
      </c>
    </row>
    <row r="15" spans="1:5" ht="12.75">
      <c r="A15" s="35" t="s">
        <v>55</v>
      </c>
      <c r="E15" s="39" t="s">
        <v>3553</v>
      </c>
    </row>
    <row r="16" spans="1:5" ht="12.75">
      <c r="A16" s="35" t="s">
        <v>56</v>
      </c>
      <c r="E16" s="40" t="s">
        <v>3554</v>
      </c>
    </row>
    <row r="17" spans="1:5" ht="12.75">
      <c r="A17" t="s">
        <v>57</v>
      </c>
      <c r="E17" s="39" t="s">
        <v>418</v>
      </c>
    </row>
    <row r="18" spans="1:16" ht="12.75">
      <c r="A18" t="s">
        <v>48</v>
      </c>
      <c s="34" t="s">
        <v>26</v>
      </c>
      <c s="34" t="s">
        <v>2294</v>
      </c>
      <c s="35" t="s">
        <v>5</v>
      </c>
      <c s="6" t="s">
        <v>2295</v>
      </c>
      <c s="36" t="s">
        <v>218</v>
      </c>
      <c s="37">
        <v>510</v>
      </c>
      <c s="36">
        <v>0</v>
      </c>
      <c s="36">
        <f>ROUND(G18*H18,6)</f>
      </c>
      <c r="L18" s="38">
        <v>0</v>
      </c>
      <c s="32">
        <f>ROUND(ROUND(L18,2)*ROUND(G18,3),2)</f>
      </c>
      <c s="36" t="s">
        <v>205</v>
      </c>
      <c>
        <f>(M18*21)/100</f>
      </c>
      <c t="s">
        <v>27</v>
      </c>
    </row>
    <row r="19" spans="1:5" ht="12.75">
      <c r="A19" s="35" t="s">
        <v>55</v>
      </c>
      <c r="E19" s="39" t="s">
        <v>5</v>
      </c>
    </row>
    <row r="20" spans="1:5" ht="12.75">
      <c r="A20" s="35" t="s">
        <v>56</v>
      </c>
      <c r="E20" s="40" t="s">
        <v>3555</v>
      </c>
    </row>
    <row r="21" spans="1:5" ht="12.75">
      <c r="A21" t="s">
        <v>57</v>
      </c>
      <c r="E21" s="39" t="s">
        <v>418</v>
      </c>
    </row>
    <row r="22" spans="1:16" ht="12.75">
      <c r="A22" t="s">
        <v>48</v>
      </c>
      <c s="34" t="s">
        <v>65</v>
      </c>
      <c s="34" t="s">
        <v>432</v>
      </c>
      <c s="35" t="s">
        <v>5</v>
      </c>
      <c s="6" t="s">
        <v>433</v>
      </c>
      <c s="36" t="s">
        <v>218</v>
      </c>
      <c s="37">
        <v>57</v>
      </c>
      <c s="36">
        <v>0</v>
      </c>
      <c s="36">
        <f>ROUND(G22*H22,6)</f>
      </c>
      <c r="L22" s="38">
        <v>0</v>
      </c>
      <c s="32">
        <f>ROUND(ROUND(L22,2)*ROUND(G22,3),2)</f>
      </c>
      <c s="36" t="s">
        <v>205</v>
      </c>
      <c>
        <f>(M22*21)/100</f>
      </c>
      <c t="s">
        <v>27</v>
      </c>
    </row>
    <row r="23" spans="1:5" ht="12.75">
      <c r="A23" s="35" t="s">
        <v>55</v>
      </c>
      <c r="E23" s="39" t="s">
        <v>3556</v>
      </c>
    </row>
    <row r="24" spans="1:5" ht="12.75">
      <c r="A24" s="35" t="s">
        <v>56</v>
      </c>
      <c r="E24" s="40" t="s">
        <v>3557</v>
      </c>
    </row>
    <row r="25" spans="1:5" ht="12.75">
      <c r="A25" t="s">
        <v>57</v>
      </c>
      <c r="E25" s="39" t="s">
        <v>418</v>
      </c>
    </row>
    <row r="26" spans="1:16" ht="25.5">
      <c r="A26" t="s">
        <v>48</v>
      </c>
      <c s="34" t="s">
        <v>69</v>
      </c>
      <c s="34" t="s">
        <v>493</v>
      </c>
      <c s="35" t="s">
        <v>5</v>
      </c>
      <c s="6" t="s">
        <v>494</v>
      </c>
      <c s="36" t="s">
        <v>213</v>
      </c>
      <c s="37">
        <v>280</v>
      </c>
      <c s="36">
        <v>0</v>
      </c>
      <c s="36">
        <f>ROUND(G26*H26,6)</f>
      </c>
      <c r="L26" s="38">
        <v>0</v>
      </c>
      <c s="32">
        <f>ROUND(ROUND(L26,2)*ROUND(G26,3),2)</f>
      </c>
      <c s="36" t="s">
        <v>205</v>
      </c>
      <c>
        <f>(M26*21)/100</f>
      </c>
      <c t="s">
        <v>27</v>
      </c>
    </row>
    <row r="27" spans="1:5" ht="12.75">
      <c r="A27" s="35" t="s">
        <v>55</v>
      </c>
      <c r="E27" s="39" t="s">
        <v>5</v>
      </c>
    </row>
    <row r="28" spans="1:5" ht="12.75">
      <c r="A28" s="35" t="s">
        <v>56</v>
      </c>
      <c r="E28" s="40" t="s">
        <v>3558</v>
      </c>
    </row>
    <row r="29" spans="1:5" ht="12.75">
      <c r="A29" t="s">
        <v>57</v>
      </c>
      <c r="E29" s="39" t="s">
        <v>418</v>
      </c>
    </row>
    <row r="30" spans="1:16" ht="25.5">
      <c r="A30" t="s">
        <v>48</v>
      </c>
      <c s="34" t="s">
        <v>73</v>
      </c>
      <c s="34" t="s">
        <v>3559</v>
      </c>
      <c s="35" t="s">
        <v>5</v>
      </c>
      <c s="6" t="s">
        <v>3560</v>
      </c>
      <c s="36" t="s">
        <v>218</v>
      </c>
      <c s="37">
        <v>143</v>
      </c>
      <c s="36">
        <v>0</v>
      </c>
      <c s="36">
        <f>ROUND(G30*H30,6)</f>
      </c>
      <c r="L30" s="38">
        <v>0</v>
      </c>
      <c s="32">
        <f>ROUND(ROUND(L30,2)*ROUND(G30,3),2)</f>
      </c>
      <c s="36" t="s">
        <v>205</v>
      </c>
      <c>
        <f>(M30*21)/100</f>
      </c>
      <c t="s">
        <v>27</v>
      </c>
    </row>
    <row r="31" spans="1:5" ht="12.75">
      <c r="A31" s="35" t="s">
        <v>55</v>
      </c>
      <c r="E31" s="39" t="s">
        <v>3561</v>
      </c>
    </row>
    <row r="32" spans="1:5" ht="12.75">
      <c r="A32" s="35" t="s">
        <v>56</v>
      </c>
      <c r="E32" s="40" t="s">
        <v>3562</v>
      </c>
    </row>
    <row r="33" spans="1:5" ht="12.75">
      <c r="A33" t="s">
        <v>57</v>
      </c>
      <c r="E33" s="39" t="s">
        <v>418</v>
      </c>
    </row>
    <row r="34" spans="1:16" ht="12.75">
      <c r="A34" t="s">
        <v>48</v>
      </c>
      <c s="34" t="s">
        <v>77</v>
      </c>
      <c s="34" t="s">
        <v>2305</v>
      </c>
      <c s="35" t="s">
        <v>5</v>
      </c>
      <c s="6" t="s">
        <v>2306</v>
      </c>
      <c s="36" t="s">
        <v>213</v>
      </c>
      <c s="37">
        <v>56</v>
      </c>
      <c s="36">
        <v>0</v>
      </c>
      <c s="36">
        <f>ROUND(G34*H34,6)</f>
      </c>
      <c r="L34" s="38">
        <v>0</v>
      </c>
      <c s="32">
        <f>ROUND(ROUND(L34,2)*ROUND(G34,3),2)</f>
      </c>
      <c s="36" t="s">
        <v>205</v>
      </c>
      <c>
        <f>(M34*21)/100</f>
      </c>
      <c t="s">
        <v>27</v>
      </c>
    </row>
    <row r="35" spans="1:5" ht="12.75">
      <c r="A35" s="35" t="s">
        <v>55</v>
      </c>
      <c r="E35" s="39" t="s">
        <v>5</v>
      </c>
    </row>
    <row r="36" spans="1:5" ht="12.75">
      <c r="A36" s="35" t="s">
        <v>56</v>
      </c>
      <c r="E36" s="40" t="s">
        <v>3465</v>
      </c>
    </row>
    <row r="37" spans="1:5" ht="12.75">
      <c r="A37" t="s">
        <v>57</v>
      </c>
      <c r="E37" s="39" t="s">
        <v>418</v>
      </c>
    </row>
    <row r="38" spans="1:16" ht="25.5">
      <c r="A38" t="s">
        <v>48</v>
      </c>
      <c s="34" t="s">
        <v>81</v>
      </c>
      <c s="34" t="s">
        <v>375</v>
      </c>
      <c s="35" t="s">
        <v>5</v>
      </c>
      <c s="6" t="s">
        <v>376</v>
      </c>
      <c s="36" t="s">
        <v>218</v>
      </c>
      <c s="37">
        <v>76</v>
      </c>
      <c s="36">
        <v>0</v>
      </c>
      <c s="36">
        <f>ROUND(G38*H38,6)</f>
      </c>
      <c r="L38" s="38">
        <v>0</v>
      </c>
      <c s="32">
        <f>ROUND(ROUND(L38,2)*ROUND(G38,3),2)</f>
      </c>
      <c s="36" t="s">
        <v>205</v>
      </c>
      <c>
        <f>(M38*21)/100</f>
      </c>
      <c t="s">
        <v>27</v>
      </c>
    </row>
    <row r="39" spans="1:5" ht="12.75">
      <c r="A39" s="35" t="s">
        <v>55</v>
      </c>
      <c r="E39" s="39" t="s">
        <v>3563</v>
      </c>
    </row>
    <row r="40" spans="1:5" ht="12.75">
      <c r="A40" s="35" t="s">
        <v>56</v>
      </c>
      <c r="E40" s="40" t="s">
        <v>3564</v>
      </c>
    </row>
    <row r="41" spans="1:5" ht="12.75">
      <c r="A41" t="s">
        <v>57</v>
      </c>
      <c r="E41" s="39" t="s">
        <v>418</v>
      </c>
    </row>
    <row r="42" spans="1:16" ht="25.5">
      <c r="A42" t="s">
        <v>48</v>
      </c>
      <c s="34" t="s">
        <v>85</v>
      </c>
      <c s="34" t="s">
        <v>3565</v>
      </c>
      <c s="35" t="s">
        <v>5</v>
      </c>
      <c s="6" t="s">
        <v>3566</v>
      </c>
      <c s="36" t="s">
        <v>678</v>
      </c>
      <c s="37">
        <v>390</v>
      </c>
      <c s="36">
        <v>0</v>
      </c>
      <c s="36">
        <f>ROUND(G42*H42,6)</f>
      </c>
      <c r="L42" s="38">
        <v>0</v>
      </c>
      <c s="32">
        <f>ROUND(ROUND(L42,2)*ROUND(G42,3),2)</f>
      </c>
      <c s="36" t="s">
        <v>205</v>
      </c>
      <c>
        <f>(M42*21)/100</f>
      </c>
      <c t="s">
        <v>27</v>
      </c>
    </row>
    <row r="43" spans="1:5" ht="12.75">
      <c r="A43" s="35" t="s">
        <v>55</v>
      </c>
      <c r="E43" s="39" t="s">
        <v>5</v>
      </c>
    </row>
    <row r="44" spans="1:5" ht="12.75">
      <c r="A44" s="35" t="s">
        <v>56</v>
      </c>
      <c r="E44" s="40" t="s">
        <v>3564</v>
      </c>
    </row>
    <row r="45" spans="1:5" ht="12.75">
      <c r="A45" t="s">
        <v>57</v>
      </c>
      <c r="E45" s="39" t="s">
        <v>418</v>
      </c>
    </row>
    <row r="46" spans="1:16" ht="12.75">
      <c r="A46" t="s">
        <v>48</v>
      </c>
      <c s="34" t="s">
        <v>89</v>
      </c>
      <c s="34" t="s">
        <v>839</v>
      </c>
      <c s="35" t="s">
        <v>5</v>
      </c>
      <c s="6" t="s">
        <v>840</v>
      </c>
      <c s="36" t="s">
        <v>463</v>
      </c>
      <c s="37">
        <v>10</v>
      </c>
      <c s="36">
        <v>0</v>
      </c>
      <c s="36">
        <f>ROUND(G46*H46,6)</f>
      </c>
      <c r="L46" s="38">
        <v>0</v>
      </c>
      <c s="32">
        <f>ROUND(ROUND(L46,2)*ROUND(G46,3),2)</f>
      </c>
      <c s="36" t="s">
        <v>205</v>
      </c>
      <c>
        <f>(M46*21)/100</f>
      </c>
      <c t="s">
        <v>27</v>
      </c>
    </row>
    <row r="47" spans="1:5" ht="12.75">
      <c r="A47" s="35" t="s">
        <v>55</v>
      </c>
      <c r="E47" s="39" t="s">
        <v>5</v>
      </c>
    </row>
    <row r="48" spans="1:5" ht="12.75">
      <c r="A48" s="35" t="s">
        <v>56</v>
      </c>
      <c r="E48" s="40" t="s">
        <v>3466</v>
      </c>
    </row>
    <row r="49" spans="1:5" ht="12.75">
      <c r="A49" t="s">
        <v>57</v>
      </c>
      <c r="E49" s="39" t="s">
        <v>418</v>
      </c>
    </row>
    <row r="50" spans="1:16" ht="12.75">
      <c r="A50" t="s">
        <v>48</v>
      </c>
      <c s="34" t="s">
        <v>93</v>
      </c>
      <c s="34" t="s">
        <v>827</v>
      </c>
      <c s="35" t="s">
        <v>5</v>
      </c>
      <c s="6" t="s">
        <v>828</v>
      </c>
      <c s="36" t="s">
        <v>463</v>
      </c>
      <c s="37">
        <v>8</v>
      </c>
      <c s="36">
        <v>0</v>
      </c>
      <c s="36">
        <f>ROUND(G50*H50,6)</f>
      </c>
      <c r="L50" s="38">
        <v>0</v>
      </c>
      <c s="32">
        <f>ROUND(ROUND(L50,2)*ROUND(G50,3),2)</f>
      </c>
      <c s="36" t="s">
        <v>205</v>
      </c>
      <c>
        <f>(M50*21)/100</f>
      </c>
      <c t="s">
        <v>27</v>
      </c>
    </row>
    <row r="51" spans="1:5" ht="12.75">
      <c r="A51" s="35" t="s">
        <v>55</v>
      </c>
      <c r="E51" s="39" t="s">
        <v>5</v>
      </c>
    </row>
    <row r="52" spans="1:5" ht="12.75">
      <c r="A52" s="35" t="s">
        <v>56</v>
      </c>
      <c r="E52" s="40" t="s">
        <v>2329</v>
      </c>
    </row>
    <row r="53" spans="1:5" ht="12.75">
      <c r="A53" t="s">
        <v>57</v>
      </c>
      <c r="E53" s="39" t="s">
        <v>418</v>
      </c>
    </row>
    <row r="54" spans="1:16" ht="12.75">
      <c r="A54" t="s">
        <v>48</v>
      </c>
      <c s="34" t="s">
        <v>97</v>
      </c>
      <c s="34" t="s">
        <v>836</v>
      </c>
      <c s="35" t="s">
        <v>5</v>
      </c>
      <c s="6" t="s">
        <v>837</v>
      </c>
      <c s="36" t="s">
        <v>463</v>
      </c>
      <c s="37">
        <v>4</v>
      </c>
      <c s="36">
        <v>0</v>
      </c>
      <c s="36">
        <f>ROUND(G54*H54,6)</f>
      </c>
      <c r="L54" s="38">
        <v>0</v>
      </c>
      <c s="32">
        <f>ROUND(ROUND(L54,2)*ROUND(G54,3),2)</f>
      </c>
      <c s="36" t="s">
        <v>205</v>
      </c>
      <c>
        <f>(M54*21)/100</f>
      </c>
      <c t="s">
        <v>27</v>
      </c>
    </row>
    <row r="55" spans="1:5" ht="12.75">
      <c r="A55" s="35" t="s">
        <v>55</v>
      </c>
      <c r="E55" s="39" t="s">
        <v>5</v>
      </c>
    </row>
    <row r="56" spans="1:5" ht="12.75">
      <c r="A56" s="35" t="s">
        <v>56</v>
      </c>
      <c r="E56" s="40" t="s">
        <v>3467</v>
      </c>
    </row>
    <row r="57" spans="1:5" ht="12.75">
      <c r="A57" t="s">
        <v>57</v>
      </c>
      <c r="E57" s="39" t="s">
        <v>418</v>
      </c>
    </row>
    <row r="58" spans="1:16" ht="25.5">
      <c r="A58" t="s">
        <v>48</v>
      </c>
      <c s="34" t="s">
        <v>101</v>
      </c>
      <c s="34" t="s">
        <v>845</v>
      </c>
      <c s="35" t="s">
        <v>5</v>
      </c>
      <c s="6" t="s">
        <v>846</v>
      </c>
      <c s="36" t="s">
        <v>213</v>
      </c>
      <c s="37">
        <v>1</v>
      </c>
      <c s="36">
        <v>0</v>
      </c>
      <c s="36">
        <f>ROUND(G58*H58,6)</f>
      </c>
      <c r="L58" s="38">
        <v>0</v>
      </c>
      <c s="32">
        <f>ROUND(ROUND(L58,2)*ROUND(G58,3),2)</f>
      </c>
      <c s="36" t="s">
        <v>205</v>
      </c>
      <c>
        <f>(M58*21)/100</f>
      </c>
      <c t="s">
        <v>27</v>
      </c>
    </row>
    <row r="59" spans="1:5" ht="12.75">
      <c r="A59" s="35" t="s">
        <v>55</v>
      </c>
      <c r="E59" s="39" t="s">
        <v>5</v>
      </c>
    </row>
    <row r="60" spans="1:5" ht="12.75">
      <c r="A60" s="35" t="s">
        <v>56</v>
      </c>
      <c r="E60" s="40" t="s">
        <v>5</v>
      </c>
    </row>
    <row r="61" spans="1:5" ht="12.75">
      <c r="A61" t="s">
        <v>57</v>
      </c>
      <c r="E61" s="39" t="s">
        <v>418</v>
      </c>
    </row>
    <row r="62" spans="1:16" ht="25.5">
      <c r="A62" t="s">
        <v>48</v>
      </c>
      <c s="34" t="s">
        <v>105</v>
      </c>
      <c s="34" t="s">
        <v>3381</v>
      </c>
      <c s="35" t="s">
        <v>5</v>
      </c>
      <c s="6" t="s">
        <v>3382</v>
      </c>
      <c s="36" t="s">
        <v>213</v>
      </c>
      <c s="37">
        <v>1</v>
      </c>
      <c s="36">
        <v>0</v>
      </c>
      <c s="36">
        <f>ROUND(G62*H62,6)</f>
      </c>
      <c r="L62" s="38">
        <v>0</v>
      </c>
      <c s="32">
        <f>ROUND(ROUND(L62,2)*ROUND(G62,3),2)</f>
      </c>
      <c s="36" t="s">
        <v>205</v>
      </c>
      <c>
        <f>(M62*21)/100</f>
      </c>
      <c t="s">
        <v>27</v>
      </c>
    </row>
    <row r="63" spans="1:5" ht="12.75">
      <c r="A63" s="35" t="s">
        <v>55</v>
      </c>
      <c r="E63" s="39" t="s">
        <v>5</v>
      </c>
    </row>
    <row r="64" spans="1:5" ht="12.75">
      <c r="A64" s="35" t="s">
        <v>56</v>
      </c>
      <c r="E64" s="40" t="s">
        <v>5</v>
      </c>
    </row>
    <row r="65" spans="1:5" ht="12.75">
      <c r="A65" t="s">
        <v>57</v>
      </c>
      <c r="E65" s="39" t="s">
        <v>418</v>
      </c>
    </row>
    <row r="66" spans="1:16" ht="12.75">
      <c r="A66" t="s">
        <v>48</v>
      </c>
      <c s="34" t="s">
        <v>109</v>
      </c>
      <c s="34" t="s">
        <v>851</v>
      </c>
      <c s="35" t="s">
        <v>5</v>
      </c>
      <c s="6" t="s">
        <v>852</v>
      </c>
      <c s="36" t="s">
        <v>213</v>
      </c>
      <c s="37">
        <v>4</v>
      </c>
      <c s="36">
        <v>0</v>
      </c>
      <c s="36">
        <f>ROUND(G66*H66,6)</f>
      </c>
      <c r="L66" s="38">
        <v>0</v>
      </c>
      <c s="32">
        <f>ROUND(ROUND(L66,2)*ROUND(G66,3),2)</f>
      </c>
      <c s="36" t="s">
        <v>205</v>
      </c>
      <c>
        <f>(M66*21)/100</f>
      </c>
      <c t="s">
        <v>27</v>
      </c>
    </row>
    <row r="67" spans="1:5" ht="12.75">
      <c r="A67" s="35" t="s">
        <v>55</v>
      </c>
      <c r="E67" s="39" t="s">
        <v>5</v>
      </c>
    </row>
    <row r="68" spans="1:5" ht="12.75">
      <c r="A68" s="35" t="s">
        <v>56</v>
      </c>
      <c r="E68" s="40" t="s">
        <v>3365</v>
      </c>
    </row>
    <row r="69" spans="1:5" ht="12.75">
      <c r="A69" t="s">
        <v>57</v>
      </c>
      <c r="E69" s="39" t="s">
        <v>418</v>
      </c>
    </row>
    <row r="70" spans="1:16" ht="12.75">
      <c r="A70" t="s">
        <v>48</v>
      </c>
      <c s="34" t="s">
        <v>113</v>
      </c>
      <c s="34" t="s">
        <v>3567</v>
      </c>
      <c s="35" t="s">
        <v>5</v>
      </c>
      <c s="6" t="s">
        <v>3568</v>
      </c>
      <c s="36" t="s">
        <v>204</v>
      </c>
      <c s="37">
        <v>0.036</v>
      </c>
      <c s="36">
        <v>0</v>
      </c>
      <c s="36">
        <f>ROUND(G70*H70,6)</f>
      </c>
      <c r="L70" s="38">
        <v>0</v>
      </c>
      <c s="32">
        <f>ROUND(ROUND(L70,2)*ROUND(G70,3),2)</f>
      </c>
      <c s="36" t="s">
        <v>205</v>
      </c>
      <c>
        <f>(M70*21)/100</f>
      </c>
      <c t="s">
        <v>27</v>
      </c>
    </row>
    <row r="71" spans="1:5" ht="12.75">
      <c r="A71" s="35" t="s">
        <v>55</v>
      </c>
      <c r="E71" s="39" t="s">
        <v>5</v>
      </c>
    </row>
    <row r="72" spans="1:5" ht="12.75">
      <c r="A72" s="35" t="s">
        <v>56</v>
      </c>
      <c r="E72" s="40" t="s">
        <v>3569</v>
      </c>
    </row>
    <row r="73" spans="1:5" ht="12.75">
      <c r="A73" t="s">
        <v>57</v>
      </c>
      <c r="E73" s="39" t="s">
        <v>418</v>
      </c>
    </row>
    <row r="74" spans="1:16" ht="12.75">
      <c r="A74" t="s">
        <v>48</v>
      </c>
      <c s="34" t="s">
        <v>117</v>
      </c>
      <c s="34" t="s">
        <v>3570</v>
      </c>
      <c s="35" t="s">
        <v>5</v>
      </c>
      <c s="6" t="s">
        <v>3571</v>
      </c>
      <c s="36" t="s">
        <v>678</v>
      </c>
      <c s="37">
        <v>1.8</v>
      </c>
      <c s="36">
        <v>0</v>
      </c>
      <c s="36">
        <f>ROUND(G74*H74,6)</f>
      </c>
      <c r="L74" s="38">
        <v>0</v>
      </c>
      <c s="32">
        <f>ROUND(ROUND(L74,2)*ROUND(G74,3),2)</f>
      </c>
      <c s="36" t="s">
        <v>205</v>
      </c>
      <c>
        <f>(M74*21)/100</f>
      </c>
      <c t="s">
        <v>27</v>
      </c>
    </row>
    <row r="75" spans="1:5" ht="12.75">
      <c r="A75" s="35" t="s">
        <v>55</v>
      </c>
      <c r="E75" s="39" t="s">
        <v>5</v>
      </c>
    </row>
    <row r="76" spans="1:5" ht="12.75">
      <c r="A76" s="35" t="s">
        <v>56</v>
      </c>
      <c r="E76" s="40" t="s">
        <v>3572</v>
      </c>
    </row>
    <row r="77" spans="1:5" ht="12.75">
      <c r="A77" t="s">
        <v>57</v>
      </c>
      <c r="E77" s="39" t="s">
        <v>418</v>
      </c>
    </row>
    <row r="78" spans="1:13" ht="12.75">
      <c r="A78" t="s">
        <v>46</v>
      </c>
      <c r="C78" s="31" t="s">
        <v>47</v>
      </c>
      <c r="E78" s="33" t="s">
        <v>17</v>
      </c>
      <c r="J78" s="32">
        <f>0</f>
      </c>
      <c s="32">
        <f>0</f>
      </c>
      <c s="32">
        <f>0+L79+L83</f>
      </c>
      <c s="32">
        <f>0+M79+M83</f>
      </c>
    </row>
    <row r="79" spans="1:16" ht="25.5">
      <c r="A79" t="s">
        <v>48</v>
      </c>
      <c s="34" t="s">
        <v>121</v>
      </c>
      <c s="34" t="s">
        <v>122</v>
      </c>
      <c s="35" t="s">
        <v>123</v>
      </c>
      <c s="6" t="s">
        <v>124</v>
      </c>
      <c s="36" t="s">
        <v>53</v>
      </c>
      <c s="37">
        <v>0.7</v>
      </c>
      <c s="36">
        <v>0</v>
      </c>
      <c s="36">
        <f>ROUND(G79*H79,6)</f>
      </c>
      <c r="L79" s="38">
        <v>0</v>
      </c>
      <c s="32">
        <f>ROUND(ROUND(L79,2)*ROUND(G79,3),2)</f>
      </c>
      <c s="36" t="s">
        <v>54</v>
      </c>
      <c>
        <f>(M79*21)/100</f>
      </c>
      <c t="s">
        <v>27</v>
      </c>
    </row>
    <row r="80" spans="1:5" ht="25.5">
      <c r="A80" s="35" t="s">
        <v>55</v>
      </c>
      <c r="E80" s="39" t="s">
        <v>351</v>
      </c>
    </row>
    <row r="81" spans="1:5" ht="12.75">
      <c r="A81" s="35" t="s">
        <v>56</v>
      </c>
      <c r="E81" s="40" t="s">
        <v>5</v>
      </c>
    </row>
    <row r="82" spans="1:5" ht="102">
      <c r="A82" t="s">
        <v>57</v>
      </c>
      <c r="E82" s="39" t="s">
        <v>58</v>
      </c>
    </row>
    <row r="83" spans="1:16" ht="25.5">
      <c r="A83" t="s">
        <v>48</v>
      </c>
      <c s="34" t="s">
        <v>125</v>
      </c>
      <c s="34" t="s">
        <v>106</v>
      </c>
      <c s="35" t="s">
        <v>107</v>
      </c>
      <c s="6" t="s">
        <v>108</v>
      </c>
      <c s="36" t="s">
        <v>53</v>
      </c>
      <c s="37">
        <v>0.2</v>
      </c>
      <c s="36">
        <v>0</v>
      </c>
      <c s="36">
        <f>ROUND(G83*H83,6)</f>
      </c>
      <c r="L83" s="38">
        <v>0</v>
      </c>
      <c s="32">
        <f>ROUND(ROUND(L83,2)*ROUND(G83,3),2)</f>
      </c>
      <c s="36" t="s">
        <v>54</v>
      </c>
      <c>
        <f>(M83*21)/100</f>
      </c>
      <c t="s">
        <v>27</v>
      </c>
    </row>
    <row r="84" spans="1:5" ht="25.5">
      <c r="A84" s="35" t="s">
        <v>55</v>
      </c>
      <c r="E84" s="39" t="s">
        <v>351</v>
      </c>
    </row>
    <row r="85" spans="1:5" ht="12.75">
      <c r="A85" s="35" t="s">
        <v>56</v>
      </c>
      <c r="E85" s="40" t="s">
        <v>5</v>
      </c>
    </row>
    <row r="86" spans="1:5" ht="102">
      <c r="A86" t="s">
        <v>57</v>
      </c>
      <c r="E86"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8.xml><?xml version="1.0" encoding="utf-8"?>
<worksheet xmlns="http://schemas.openxmlformats.org/spreadsheetml/2006/main" xmlns:r="http://schemas.openxmlformats.org/officeDocument/2006/relationships">
  <dimension ref="A1:T11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3335</v>
      </c>
      <c s="41">
        <f>Rekapitulace!C51</f>
      </c>
      <c s="20" t="s">
        <v>0</v>
      </c>
      <c t="s">
        <v>23</v>
      </c>
      <c t="s">
        <v>27</v>
      </c>
    </row>
    <row r="4" spans="1:16" ht="32" customHeight="1">
      <c r="A4" s="24" t="s">
        <v>20</v>
      </c>
      <c s="25" t="s">
        <v>28</v>
      </c>
      <c s="27" t="s">
        <v>3335</v>
      </c>
      <c r="E4" s="26" t="s">
        <v>3336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COUNTIFS(L8:L112,"=0",A8:A112,"P")+COUNTIFS(L8:L112,"",A8:A112,"P")+SUM(Q8:Q112)</f>
      </c>
    </row>
    <row r="8" spans="1:13" ht="12.75">
      <c r="A8" t="s">
        <v>44</v>
      </c>
      <c r="C8" s="28" t="s">
        <v>3575</v>
      </c>
      <c r="E8" s="30" t="s">
        <v>3574</v>
      </c>
      <c r="J8" s="29">
        <f>0+J9+J26+J107</f>
      </c>
      <c s="29">
        <f>0+K9+K26+K107</f>
      </c>
      <c s="29">
        <f>0+L9+L26+L107</f>
      </c>
      <c s="29">
        <f>0+M9+M26+M107</f>
      </c>
    </row>
    <row r="9" spans="1:13" ht="12.75">
      <c r="A9" t="s">
        <v>46</v>
      </c>
      <c r="C9" s="31" t="s">
        <v>49</v>
      </c>
      <c r="E9" s="33" t="s">
        <v>195</v>
      </c>
      <c r="J9" s="32">
        <f>0</f>
      </c>
      <c s="32">
        <f>0</f>
      </c>
      <c s="32">
        <f>0+L10+L14+L18+L22</f>
      </c>
      <c s="32">
        <f>0+M10+M14+M18+M22</f>
      </c>
    </row>
    <row r="10" spans="1:16" ht="12.75">
      <c r="A10" t="s">
        <v>48</v>
      </c>
      <c s="34" t="s">
        <v>133</v>
      </c>
      <c s="34" t="s">
        <v>1440</v>
      </c>
      <c s="35" t="s">
        <v>5</v>
      </c>
      <c s="6" t="s">
        <v>1441</v>
      </c>
      <c s="36" t="s">
        <v>204</v>
      </c>
      <c s="37">
        <v>0.506</v>
      </c>
      <c s="36">
        <v>0</v>
      </c>
      <c s="36">
        <f>ROUND(G10*H10,6)</f>
      </c>
      <c r="L10" s="38">
        <v>0</v>
      </c>
      <c s="32">
        <f>ROUND(ROUND(L10,2)*ROUND(G10,3),2)</f>
      </c>
      <c s="36" t="s">
        <v>205</v>
      </c>
      <c>
        <f>(M10*21)/100</f>
      </c>
      <c t="s">
        <v>27</v>
      </c>
    </row>
    <row r="11" spans="1:5" ht="12.75">
      <c r="A11" s="35" t="s">
        <v>55</v>
      </c>
      <c r="E11" s="39" t="s">
        <v>5</v>
      </c>
    </row>
    <row r="12" spans="1:5" ht="12.75">
      <c r="A12" s="35" t="s">
        <v>56</v>
      </c>
      <c r="E12" s="40" t="s">
        <v>3576</v>
      </c>
    </row>
    <row r="13" spans="1:5" ht="12.75">
      <c r="A13" t="s">
        <v>57</v>
      </c>
      <c r="E13" s="39" t="s">
        <v>418</v>
      </c>
    </row>
    <row r="14" spans="1:16" ht="12.75">
      <c r="A14" t="s">
        <v>48</v>
      </c>
      <c s="34" t="s">
        <v>137</v>
      </c>
      <c s="34" t="s">
        <v>3428</v>
      </c>
      <c s="35" t="s">
        <v>5</v>
      </c>
      <c s="6" t="s">
        <v>3429</v>
      </c>
      <c s="36" t="s">
        <v>204</v>
      </c>
      <c s="37">
        <v>0.506</v>
      </c>
      <c s="36">
        <v>0</v>
      </c>
      <c s="36">
        <f>ROUND(G14*H14,6)</f>
      </c>
      <c r="L14" s="38">
        <v>0</v>
      </c>
      <c s="32">
        <f>ROUND(ROUND(L14,2)*ROUND(G14,3),2)</f>
      </c>
      <c s="36" t="s">
        <v>205</v>
      </c>
      <c>
        <f>(M14*21)/100</f>
      </c>
      <c t="s">
        <v>27</v>
      </c>
    </row>
    <row r="15" spans="1:5" ht="12.75">
      <c r="A15" s="35" t="s">
        <v>55</v>
      </c>
      <c r="E15" s="39" t="s">
        <v>5</v>
      </c>
    </row>
    <row r="16" spans="1:5" ht="12.75">
      <c r="A16" s="35" t="s">
        <v>56</v>
      </c>
      <c r="E16" s="40" t="s">
        <v>3576</v>
      </c>
    </row>
    <row r="17" spans="1:5" ht="12.75">
      <c r="A17" t="s">
        <v>57</v>
      </c>
      <c r="E17" s="39" t="s">
        <v>418</v>
      </c>
    </row>
    <row r="18" spans="1:16" ht="12.75">
      <c r="A18" t="s">
        <v>48</v>
      </c>
      <c s="34" t="s">
        <v>141</v>
      </c>
      <c s="34" t="s">
        <v>202</v>
      </c>
      <c s="35" t="s">
        <v>5</v>
      </c>
      <c s="6" t="s">
        <v>203</v>
      </c>
      <c s="36" t="s">
        <v>204</v>
      </c>
      <c s="37">
        <v>1.75</v>
      </c>
      <c s="36">
        <v>0</v>
      </c>
      <c s="36">
        <f>ROUND(G18*H18,6)</f>
      </c>
      <c r="L18" s="38">
        <v>0</v>
      </c>
      <c s="32">
        <f>ROUND(ROUND(L18,2)*ROUND(G18,3),2)</f>
      </c>
      <c s="36" t="s">
        <v>205</v>
      </c>
      <c>
        <f>(M18*21)/100</f>
      </c>
      <c t="s">
        <v>27</v>
      </c>
    </row>
    <row r="19" spans="1:5" ht="12.75">
      <c r="A19" s="35" t="s">
        <v>55</v>
      </c>
      <c r="E19" s="39" t="s">
        <v>5</v>
      </c>
    </row>
    <row r="20" spans="1:5" ht="12.75">
      <c r="A20" s="35" t="s">
        <v>56</v>
      </c>
      <c r="E20" s="40" t="s">
        <v>3577</v>
      </c>
    </row>
    <row r="21" spans="1:5" ht="12.75">
      <c r="A21" t="s">
        <v>57</v>
      </c>
      <c r="E21" s="39" t="s">
        <v>418</v>
      </c>
    </row>
    <row r="22" spans="1:16" ht="12.75">
      <c r="A22" t="s">
        <v>48</v>
      </c>
      <c s="34" t="s">
        <v>145</v>
      </c>
      <c s="34" t="s">
        <v>208</v>
      </c>
      <c s="35" t="s">
        <v>5</v>
      </c>
      <c s="6" t="s">
        <v>209</v>
      </c>
      <c s="36" t="s">
        <v>204</v>
      </c>
      <c s="37">
        <v>1.4</v>
      </c>
      <c s="36">
        <v>0</v>
      </c>
      <c s="36">
        <f>ROUND(G22*H22,6)</f>
      </c>
      <c r="L22" s="38">
        <v>0</v>
      </c>
      <c s="32">
        <f>ROUND(ROUND(L22,2)*ROUND(G22,3),2)</f>
      </c>
      <c s="36" t="s">
        <v>205</v>
      </c>
      <c>
        <f>(M22*21)/100</f>
      </c>
      <c t="s">
        <v>27</v>
      </c>
    </row>
    <row r="23" spans="1:5" ht="12.75">
      <c r="A23" s="35" t="s">
        <v>55</v>
      </c>
      <c r="E23" s="39" t="s">
        <v>5</v>
      </c>
    </row>
    <row r="24" spans="1:5" ht="12.75">
      <c r="A24" s="35" t="s">
        <v>56</v>
      </c>
      <c r="E24" s="40" t="s">
        <v>3578</v>
      </c>
    </row>
    <row r="25" spans="1:5" ht="12.75">
      <c r="A25" t="s">
        <v>57</v>
      </c>
      <c r="E25" s="39" t="s">
        <v>418</v>
      </c>
    </row>
    <row r="26" spans="1:13" ht="12.75">
      <c r="A26" t="s">
        <v>46</v>
      </c>
      <c r="C26" s="31" t="s">
        <v>573</v>
      </c>
      <c r="E26" s="33" t="s">
        <v>2278</v>
      </c>
      <c r="J26" s="32">
        <f>0</f>
      </c>
      <c s="32">
        <f>0</f>
      </c>
      <c s="32">
        <f>0+L27+L31+L35+L39+L43+L47+L51+L55+L59+L63+L67+L71+L75+L79+L83+L87+L91+L95+L99+L103</f>
      </c>
      <c s="32">
        <f>0+M27+M31+M35+M39+M43+M47+M51+M55+M59+M63+M67+M71+M75+M79+M83+M87+M91+M95+M99+M103</f>
      </c>
    </row>
    <row r="27" spans="1:16" ht="12.75">
      <c r="A27" t="s">
        <v>48</v>
      </c>
      <c s="34" t="s">
        <v>49</v>
      </c>
      <c s="34" t="s">
        <v>3548</v>
      </c>
      <c s="35" t="s">
        <v>5</v>
      </c>
      <c s="6" t="s">
        <v>3549</v>
      </c>
      <c s="36" t="s">
        <v>213</v>
      </c>
      <c s="37">
        <v>10</v>
      </c>
      <c s="36">
        <v>0</v>
      </c>
      <c s="36">
        <f>ROUND(G27*H27,6)</f>
      </c>
      <c r="L27" s="38">
        <v>0</v>
      </c>
      <c s="32">
        <f>ROUND(ROUND(L27,2)*ROUND(G27,3),2)</f>
      </c>
      <c s="36" t="s">
        <v>205</v>
      </c>
      <c>
        <f>(M27*21)/100</f>
      </c>
      <c t="s">
        <v>27</v>
      </c>
    </row>
    <row r="28" spans="1:5" ht="12.75">
      <c r="A28" s="35" t="s">
        <v>55</v>
      </c>
      <c r="E28" s="39" t="s">
        <v>5</v>
      </c>
    </row>
    <row r="29" spans="1:5" ht="12.75">
      <c r="A29" s="35" t="s">
        <v>56</v>
      </c>
      <c r="E29" s="40" t="s">
        <v>3579</v>
      </c>
    </row>
    <row r="30" spans="1:5" ht="12.75">
      <c r="A30" t="s">
        <v>57</v>
      </c>
      <c r="E30" s="39" t="s">
        <v>418</v>
      </c>
    </row>
    <row r="31" spans="1:16" ht="12.75">
      <c r="A31" t="s">
        <v>48</v>
      </c>
      <c s="34" t="s">
        <v>27</v>
      </c>
      <c s="34" t="s">
        <v>3551</v>
      </c>
      <c s="35" t="s">
        <v>5</v>
      </c>
      <c s="6" t="s">
        <v>3552</v>
      </c>
      <c s="36" t="s">
        <v>213</v>
      </c>
      <c s="37">
        <v>1</v>
      </c>
      <c s="36">
        <v>0</v>
      </c>
      <c s="36">
        <f>ROUND(G31*H31,6)</f>
      </c>
      <c r="L31" s="38">
        <v>0</v>
      </c>
      <c s="32">
        <f>ROUND(ROUND(L31,2)*ROUND(G31,3),2)</f>
      </c>
      <c s="36" t="s">
        <v>205</v>
      </c>
      <c>
        <f>(M31*21)/100</f>
      </c>
      <c t="s">
        <v>27</v>
      </c>
    </row>
    <row r="32" spans="1:5" ht="12.75">
      <c r="A32" s="35" t="s">
        <v>55</v>
      </c>
      <c r="E32" s="39" t="s">
        <v>3553</v>
      </c>
    </row>
    <row r="33" spans="1:5" ht="12.75">
      <c r="A33" s="35" t="s">
        <v>56</v>
      </c>
      <c r="E33" s="40" t="s">
        <v>3580</v>
      </c>
    </row>
    <row r="34" spans="1:5" ht="12.75">
      <c r="A34" t="s">
        <v>57</v>
      </c>
      <c r="E34" s="39" t="s">
        <v>418</v>
      </c>
    </row>
    <row r="35" spans="1:16" ht="12.75">
      <c r="A35" t="s">
        <v>48</v>
      </c>
      <c s="34" t="s">
        <v>26</v>
      </c>
      <c s="34" t="s">
        <v>3440</v>
      </c>
      <c s="35" t="s">
        <v>5</v>
      </c>
      <c s="6" t="s">
        <v>3441</v>
      </c>
      <c s="36" t="s">
        <v>213</v>
      </c>
      <c s="37">
        <v>1</v>
      </c>
      <c s="36">
        <v>0</v>
      </c>
      <c s="36">
        <f>ROUND(G35*H35,6)</f>
      </c>
      <c r="L35" s="38">
        <v>0</v>
      </c>
      <c s="32">
        <f>ROUND(ROUND(L35,2)*ROUND(G35,3),2)</f>
      </c>
      <c s="36" t="s">
        <v>205</v>
      </c>
      <c>
        <f>(M35*21)/100</f>
      </c>
      <c t="s">
        <v>27</v>
      </c>
    </row>
    <row r="36" spans="1:5" ht="12.75">
      <c r="A36" s="35" t="s">
        <v>55</v>
      </c>
      <c r="E36" s="39" t="s">
        <v>3581</v>
      </c>
    </row>
    <row r="37" spans="1:5" ht="12.75">
      <c r="A37" s="35" t="s">
        <v>56</v>
      </c>
      <c r="E37" s="40" t="s">
        <v>3443</v>
      </c>
    </row>
    <row r="38" spans="1:5" ht="12.75">
      <c r="A38" t="s">
        <v>57</v>
      </c>
      <c r="E38" s="39" t="s">
        <v>418</v>
      </c>
    </row>
    <row r="39" spans="1:16" ht="25.5">
      <c r="A39" t="s">
        <v>48</v>
      </c>
      <c s="34" t="s">
        <v>65</v>
      </c>
      <c s="34" t="s">
        <v>3444</v>
      </c>
      <c s="35" t="s">
        <v>5</v>
      </c>
      <c s="6" t="s">
        <v>3445</v>
      </c>
      <c s="36" t="s">
        <v>213</v>
      </c>
      <c s="37">
        <v>1</v>
      </c>
      <c s="36">
        <v>0</v>
      </c>
      <c s="36">
        <f>ROUND(G39*H39,6)</f>
      </c>
      <c r="L39" s="38">
        <v>0</v>
      </c>
      <c s="32">
        <f>ROUND(ROUND(L39,2)*ROUND(G39,3),2)</f>
      </c>
      <c s="36" t="s">
        <v>205</v>
      </c>
      <c>
        <f>(M39*21)/100</f>
      </c>
      <c t="s">
        <v>27</v>
      </c>
    </row>
    <row r="40" spans="1:5" ht="12.75">
      <c r="A40" s="35" t="s">
        <v>55</v>
      </c>
      <c r="E40" s="39" t="s">
        <v>3582</v>
      </c>
    </row>
    <row r="41" spans="1:5" ht="12.75">
      <c r="A41" s="35" t="s">
        <v>56</v>
      </c>
      <c r="E41" s="40" t="s">
        <v>3583</v>
      </c>
    </row>
    <row r="42" spans="1:5" ht="12.75">
      <c r="A42" t="s">
        <v>57</v>
      </c>
      <c r="E42" s="39" t="s">
        <v>418</v>
      </c>
    </row>
    <row r="43" spans="1:16" ht="12.75">
      <c r="A43" t="s">
        <v>48</v>
      </c>
      <c s="34" t="s">
        <v>69</v>
      </c>
      <c s="34" t="s">
        <v>3584</v>
      </c>
      <c s="35" t="s">
        <v>5</v>
      </c>
      <c s="6" t="s">
        <v>3585</v>
      </c>
      <c s="36" t="s">
        <v>213</v>
      </c>
      <c s="37">
        <v>2</v>
      </c>
      <c s="36">
        <v>0</v>
      </c>
      <c s="36">
        <f>ROUND(G43*H43,6)</f>
      </c>
      <c r="L43" s="38">
        <v>0</v>
      </c>
      <c s="32">
        <f>ROUND(ROUND(L43,2)*ROUND(G43,3),2)</f>
      </c>
      <c s="36" t="s">
        <v>205</v>
      </c>
      <c>
        <f>(M43*21)/100</f>
      </c>
      <c t="s">
        <v>27</v>
      </c>
    </row>
    <row r="44" spans="1:5" ht="12.75">
      <c r="A44" s="35" t="s">
        <v>55</v>
      </c>
      <c r="E44" s="39" t="s">
        <v>5</v>
      </c>
    </row>
    <row r="45" spans="1:5" ht="12.75">
      <c r="A45" s="35" t="s">
        <v>56</v>
      </c>
      <c r="E45" s="40" t="s">
        <v>3586</v>
      </c>
    </row>
    <row r="46" spans="1:5" ht="63.75">
      <c r="A46" t="s">
        <v>57</v>
      </c>
      <c r="E46" s="39" t="s">
        <v>3587</v>
      </c>
    </row>
    <row r="47" spans="1:16" ht="12.75">
      <c r="A47" t="s">
        <v>48</v>
      </c>
      <c s="34" t="s">
        <v>73</v>
      </c>
      <c s="34" t="s">
        <v>2294</v>
      </c>
      <c s="35" t="s">
        <v>5</v>
      </c>
      <c s="6" t="s">
        <v>2295</v>
      </c>
      <c s="36" t="s">
        <v>218</v>
      </c>
      <c s="37">
        <v>160</v>
      </c>
      <c s="36">
        <v>0</v>
      </c>
      <c s="36">
        <f>ROUND(G47*H47,6)</f>
      </c>
      <c r="L47" s="38">
        <v>0</v>
      </c>
      <c s="32">
        <f>ROUND(ROUND(L47,2)*ROUND(G47,3),2)</f>
      </c>
      <c s="36" t="s">
        <v>205</v>
      </c>
      <c>
        <f>(M47*21)/100</f>
      </c>
      <c t="s">
        <v>27</v>
      </c>
    </row>
    <row r="48" spans="1:5" ht="12.75">
      <c r="A48" s="35" t="s">
        <v>55</v>
      </c>
      <c r="E48" s="39" t="s">
        <v>5</v>
      </c>
    </row>
    <row r="49" spans="1:5" ht="25.5">
      <c r="A49" s="35" t="s">
        <v>56</v>
      </c>
      <c r="E49" s="40" t="s">
        <v>3588</v>
      </c>
    </row>
    <row r="50" spans="1:5" ht="12.75">
      <c r="A50" t="s">
        <v>57</v>
      </c>
      <c r="E50" s="39" t="s">
        <v>418</v>
      </c>
    </row>
    <row r="51" spans="1:16" ht="12.75">
      <c r="A51" t="s">
        <v>48</v>
      </c>
      <c s="34" t="s">
        <v>77</v>
      </c>
      <c s="34" t="s">
        <v>432</v>
      </c>
      <c s="35" t="s">
        <v>5</v>
      </c>
      <c s="6" t="s">
        <v>433</v>
      </c>
      <c s="36" t="s">
        <v>218</v>
      </c>
      <c s="37">
        <v>12</v>
      </c>
      <c s="36">
        <v>0</v>
      </c>
      <c s="36">
        <f>ROUND(G51*H51,6)</f>
      </c>
      <c r="L51" s="38">
        <v>0</v>
      </c>
      <c s="32">
        <f>ROUND(ROUND(L51,2)*ROUND(G51,3),2)</f>
      </c>
      <c s="36" t="s">
        <v>205</v>
      </c>
      <c>
        <f>(M51*21)/100</f>
      </c>
      <c t="s">
        <v>27</v>
      </c>
    </row>
    <row r="52" spans="1:5" ht="12.75">
      <c r="A52" s="35" t="s">
        <v>55</v>
      </c>
      <c r="E52" s="39" t="s">
        <v>3589</v>
      </c>
    </row>
    <row r="53" spans="1:5" ht="12.75">
      <c r="A53" s="35" t="s">
        <v>56</v>
      </c>
      <c r="E53" s="40" t="s">
        <v>3556</v>
      </c>
    </row>
    <row r="54" spans="1:5" ht="12.75">
      <c r="A54" t="s">
        <v>57</v>
      </c>
      <c r="E54" s="39" t="s">
        <v>418</v>
      </c>
    </row>
    <row r="55" spans="1:16" ht="25.5">
      <c r="A55" t="s">
        <v>48</v>
      </c>
      <c s="34" t="s">
        <v>81</v>
      </c>
      <c s="34" t="s">
        <v>493</v>
      </c>
      <c s="35" t="s">
        <v>5</v>
      </c>
      <c s="6" t="s">
        <v>494</v>
      </c>
      <c s="36" t="s">
        <v>213</v>
      </c>
      <c s="37">
        <v>48</v>
      </c>
      <c s="36">
        <v>0</v>
      </c>
      <c s="36">
        <f>ROUND(G55*H55,6)</f>
      </c>
      <c r="L55" s="38">
        <v>0</v>
      </c>
      <c s="32">
        <f>ROUND(ROUND(L55,2)*ROUND(G55,3),2)</f>
      </c>
      <c s="36" t="s">
        <v>205</v>
      </c>
      <c>
        <f>(M55*21)/100</f>
      </c>
      <c t="s">
        <v>27</v>
      </c>
    </row>
    <row r="56" spans="1:5" ht="12.75">
      <c r="A56" s="35" t="s">
        <v>55</v>
      </c>
      <c r="E56" s="39" t="s">
        <v>5</v>
      </c>
    </row>
    <row r="57" spans="1:5" ht="12.75">
      <c r="A57" s="35" t="s">
        <v>56</v>
      </c>
      <c r="E57" s="40" t="s">
        <v>3590</v>
      </c>
    </row>
    <row r="58" spans="1:5" ht="12.75">
      <c r="A58" t="s">
        <v>57</v>
      </c>
      <c r="E58" s="39" t="s">
        <v>418</v>
      </c>
    </row>
    <row r="59" spans="1:16" ht="25.5">
      <c r="A59" t="s">
        <v>48</v>
      </c>
      <c s="34" t="s">
        <v>85</v>
      </c>
      <c s="34" t="s">
        <v>3559</v>
      </c>
      <c s="35" t="s">
        <v>5</v>
      </c>
      <c s="6" t="s">
        <v>3560</v>
      </c>
      <c s="36" t="s">
        <v>218</v>
      </c>
      <c s="37">
        <v>36</v>
      </c>
      <c s="36">
        <v>0</v>
      </c>
      <c s="36">
        <f>ROUND(G59*H59,6)</f>
      </c>
      <c r="L59" s="38">
        <v>0</v>
      </c>
      <c s="32">
        <f>ROUND(ROUND(L59,2)*ROUND(G59,3),2)</f>
      </c>
      <c s="36" t="s">
        <v>205</v>
      </c>
      <c>
        <f>(M59*21)/100</f>
      </c>
      <c t="s">
        <v>27</v>
      </c>
    </row>
    <row r="60" spans="1:5" ht="12.75">
      <c r="A60" s="35" t="s">
        <v>55</v>
      </c>
      <c r="E60" s="39" t="s">
        <v>3561</v>
      </c>
    </row>
    <row r="61" spans="1:5" ht="12.75">
      <c r="A61" s="35" t="s">
        <v>56</v>
      </c>
      <c r="E61" s="40" t="s">
        <v>3562</v>
      </c>
    </row>
    <row r="62" spans="1:5" ht="12.75">
      <c r="A62" t="s">
        <v>57</v>
      </c>
      <c r="E62" s="39" t="s">
        <v>418</v>
      </c>
    </row>
    <row r="63" spans="1:16" ht="25.5">
      <c r="A63" t="s">
        <v>48</v>
      </c>
      <c s="34" t="s">
        <v>89</v>
      </c>
      <c s="34" t="s">
        <v>3591</v>
      </c>
      <c s="35" t="s">
        <v>5</v>
      </c>
      <c s="6" t="s">
        <v>3592</v>
      </c>
      <c s="36" t="s">
        <v>213</v>
      </c>
      <c s="37">
        <v>12</v>
      </c>
      <c s="36">
        <v>0</v>
      </c>
      <c s="36">
        <f>ROUND(G63*H63,6)</f>
      </c>
      <c r="L63" s="38">
        <v>0</v>
      </c>
      <c s="32">
        <f>ROUND(ROUND(L63,2)*ROUND(G63,3),2)</f>
      </c>
      <c s="36" t="s">
        <v>205</v>
      </c>
      <c>
        <f>(M63*21)/100</f>
      </c>
      <c t="s">
        <v>27</v>
      </c>
    </row>
    <row r="64" spans="1:5" ht="12.75">
      <c r="A64" s="35" t="s">
        <v>55</v>
      </c>
      <c r="E64" s="39" t="s">
        <v>5</v>
      </c>
    </row>
    <row r="65" spans="1:5" ht="12.75">
      <c r="A65" s="35" t="s">
        <v>56</v>
      </c>
      <c r="E65" s="40" t="s">
        <v>3465</v>
      </c>
    </row>
    <row r="66" spans="1:5" ht="12.75">
      <c r="A66" t="s">
        <v>57</v>
      </c>
      <c r="E66" s="39" t="s">
        <v>418</v>
      </c>
    </row>
    <row r="67" spans="1:16" ht="12.75">
      <c r="A67" t="s">
        <v>48</v>
      </c>
      <c s="34" t="s">
        <v>93</v>
      </c>
      <c s="34" t="s">
        <v>839</v>
      </c>
      <c s="35" t="s">
        <v>5</v>
      </c>
      <c s="6" t="s">
        <v>840</v>
      </c>
      <c s="36" t="s">
        <v>463</v>
      </c>
      <c s="37">
        <v>10</v>
      </c>
      <c s="36">
        <v>0</v>
      </c>
      <c s="36">
        <f>ROUND(G67*H67,6)</f>
      </c>
      <c r="L67" s="38">
        <v>0</v>
      </c>
      <c s="32">
        <f>ROUND(ROUND(L67,2)*ROUND(G67,3),2)</f>
      </c>
      <c s="36" t="s">
        <v>205</v>
      </c>
      <c>
        <f>(M67*21)/100</f>
      </c>
      <c t="s">
        <v>27</v>
      </c>
    </row>
    <row r="68" spans="1:5" ht="12.75">
      <c r="A68" s="35" t="s">
        <v>55</v>
      </c>
      <c r="E68" s="39" t="s">
        <v>5</v>
      </c>
    </row>
    <row r="69" spans="1:5" ht="12.75">
      <c r="A69" s="35" t="s">
        <v>56</v>
      </c>
      <c r="E69" s="40" t="s">
        <v>3466</v>
      </c>
    </row>
    <row r="70" spans="1:5" ht="12.75">
      <c r="A70" t="s">
        <v>57</v>
      </c>
      <c r="E70" s="39" t="s">
        <v>418</v>
      </c>
    </row>
    <row r="71" spans="1:16" ht="12.75">
      <c r="A71" t="s">
        <v>48</v>
      </c>
      <c s="34" t="s">
        <v>97</v>
      </c>
      <c s="34" t="s">
        <v>827</v>
      </c>
      <c s="35" t="s">
        <v>5</v>
      </c>
      <c s="6" t="s">
        <v>828</v>
      </c>
      <c s="36" t="s">
        <v>463</v>
      </c>
      <c s="37">
        <v>8</v>
      </c>
      <c s="36">
        <v>0</v>
      </c>
      <c s="36">
        <f>ROUND(G71*H71,6)</f>
      </c>
      <c r="L71" s="38">
        <v>0</v>
      </c>
      <c s="32">
        <f>ROUND(ROUND(L71,2)*ROUND(G71,3),2)</f>
      </c>
      <c s="36" t="s">
        <v>205</v>
      </c>
      <c>
        <f>(M71*21)/100</f>
      </c>
      <c t="s">
        <v>27</v>
      </c>
    </row>
    <row r="72" spans="1:5" ht="12.75">
      <c r="A72" s="35" t="s">
        <v>55</v>
      </c>
      <c r="E72" s="39" t="s">
        <v>5</v>
      </c>
    </row>
    <row r="73" spans="1:5" ht="12.75">
      <c r="A73" s="35" t="s">
        <v>56</v>
      </c>
      <c r="E73" s="40" t="s">
        <v>2329</v>
      </c>
    </row>
    <row r="74" spans="1:5" ht="12.75">
      <c r="A74" t="s">
        <v>57</v>
      </c>
      <c r="E74" s="39" t="s">
        <v>418</v>
      </c>
    </row>
    <row r="75" spans="1:16" ht="12.75">
      <c r="A75" t="s">
        <v>48</v>
      </c>
      <c s="34" t="s">
        <v>101</v>
      </c>
      <c s="34" t="s">
        <v>836</v>
      </c>
      <c s="35" t="s">
        <v>5</v>
      </c>
      <c s="6" t="s">
        <v>837</v>
      </c>
      <c s="36" t="s">
        <v>463</v>
      </c>
      <c s="37">
        <v>4</v>
      </c>
      <c s="36">
        <v>0</v>
      </c>
      <c s="36">
        <f>ROUND(G75*H75,6)</f>
      </c>
      <c r="L75" s="38">
        <v>0</v>
      </c>
      <c s="32">
        <f>ROUND(ROUND(L75,2)*ROUND(G75,3),2)</f>
      </c>
      <c s="36" t="s">
        <v>205</v>
      </c>
      <c>
        <f>(M75*21)/100</f>
      </c>
      <c t="s">
        <v>27</v>
      </c>
    </row>
    <row r="76" spans="1:5" ht="12.75">
      <c r="A76" s="35" t="s">
        <v>55</v>
      </c>
      <c r="E76" s="39" t="s">
        <v>5</v>
      </c>
    </row>
    <row r="77" spans="1:5" ht="12.75">
      <c r="A77" s="35" t="s">
        <v>56</v>
      </c>
      <c r="E77" s="40" t="s">
        <v>3467</v>
      </c>
    </row>
    <row r="78" spans="1:5" ht="12.75">
      <c r="A78" t="s">
        <v>57</v>
      </c>
      <c r="E78" s="39" t="s">
        <v>418</v>
      </c>
    </row>
    <row r="79" spans="1:16" ht="25.5">
      <c r="A79" t="s">
        <v>48</v>
      </c>
      <c s="34" t="s">
        <v>105</v>
      </c>
      <c s="34" t="s">
        <v>2333</v>
      </c>
      <c s="35" t="s">
        <v>5</v>
      </c>
      <c s="6" t="s">
        <v>2334</v>
      </c>
      <c s="36" t="s">
        <v>213</v>
      </c>
      <c s="37">
        <v>1</v>
      </c>
      <c s="36">
        <v>0</v>
      </c>
      <c s="36">
        <f>ROUND(G79*H79,6)</f>
      </c>
      <c r="L79" s="38">
        <v>0</v>
      </c>
      <c s="32">
        <f>ROUND(ROUND(L79,2)*ROUND(G79,3),2)</f>
      </c>
      <c s="36" t="s">
        <v>205</v>
      </c>
      <c>
        <f>(M79*21)/100</f>
      </c>
      <c t="s">
        <v>27</v>
      </c>
    </row>
    <row r="80" spans="1:5" ht="12.75">
      <c r="A80" s="35" t="s">
        <v>55</v>
      </c>
      <c r="E80" s="39" t="s">
        <v>5</v>
      </c>
    </row>
    <row r="81" spans="1:5" ht="12.75">
      <c r="A81" s="35" t="s">
        <v>56</v>
      </c>
      <c r="E81" s="40" t="s">
        <v>5</v>
      </c>
    </row>
    <row r="82" spans="1:5" ht="12.75">
      <c r="A82" t="s">
        <v>57</v>
      </c>
      <c r="E82" s="39" t="s">
        <v>418</v>
      </c>
    </row>
    <row r="83" spans="1:16" ht="25.5">
      <c r="A83" t="s">
        <v>48</v>
      </c>
      <c s="34" t="s">
        <v>109</v>
      </c>
      <c s="34" t="s">
        <v>3381</v>
      </c>
      <c s="35" t="s">
        <v>5</v>
      </c>
      <c s="6" t="s">
        <v>3382</v>
      </c>
      <c s="36" t="s">
        <v>213</v>
      </c>
      <c s="37">
        <v>1</v>
      </c>
      <c s="36">
        <v>0</v>
      </c>
      <c s="36">
        <f>ROUND(G83*H83,6)</f>
      </c>
      <c r="L83" s="38">
        <v>0</v>
      </c>
      <c s="32">
        <f>ROUND(ROUND(L83,2)*ROUND(G83,3),2)</f>
      </c>
      <c s="36" t="s">
        <v>205</v>
      </c>
      <c>
        <f>(M83*21)/100</f>
      </c>
      <c t="s">
        <v>27</v>
      </c>
    </row>
    <row r="84" spans="1:5" ht="12.75">
      <c r="A84" s="35" t="s">
        <v>55</v>
      </c>
      <c r="E84" s="39" t="s">
        <v>5</v>
      </c>
    </row>
    <row r="85" spans="1:5" ht="12.75">
      <c r="A85" s="35" t="s">
        <v>56</v>
      </c>
      <c r="E85" s="40" t="s">
        <v>5</v>
      </c>
    </row>
    <row r="86" spans="1:5" ht="12.75">
      <c r="A86" t="s">
        <v>57</v>
      </c>
      <c r="E86" s="39" t="s">
        <v>418</v>
      </c>
    </row>
    <row r="87" spans="1:16" ht="12.75">
      <c r="A87" t="s">
        <v>48</v>
      </c>
      <c s="34" t="s">
        <v>113</v>
      </c>
      <c s="34" t="s">
        <v>481</v>
      </c>
      <c s="35" t="s">
        <v>5</v>
      </c>
      <c s="6" t="s">
        <v>482</v>
      </c>
      <c s="36" t="s">
        <v>218</v>
      </c>
      <c s="37">
        <v>1</v>
      </c>
      <c s="36">
        <v>0</v>
      </c>
      <c s="36">
        <f>ROUND(G87*H87,6)</f>
      </c>
      <c r="L87" s="38">
        <v>0</v>
      </c>
      <c s="32">
        <f>ROUND(ROUND(L87,2)*ROUND(G87,3),2)</f>
      </c>
      <c s="36" t="s">
        <v>205</v>
      </c>
      <c>
        <f>(M87*21)/100</f>
      </c>
      <c t="s">
        <v>27</v>
      </c>
    </row>
    <row r="88" spans="1:5" ht="12.75">
      <c r="A88" s="35" t="s">
        <v>55</v>
      </c>
      <c r="E88" s="39" t="s">
        <v>5</v>
      </c>
    </row>
    <row r="89" spans="1:5" ht="12.75">
      <c r="A89" s="35" t="s">
        <v>56</v>
      </c>
      <c r="E89" s="40" t="s">
        <v>3593</v>
      </c>
    </row>
    <row r="90" spans="1:5" ht="12.75">
      <c r="A90" t="s">
        <v>57</v>
      </c>
      <c r="E90" s="39" t="s">
        <v>418</v>
      </c>
    </row>
    <row r="91" spans="1:16" ht="12.75">
      <c r="A91" t="s">
        <v>48</v>
      </c>
      <c s="34" t="s">
        <v>117</v>
      </c>
      <c s="34" t="s">
        <v>3469</v>
      </c>
      <c s="35" t="s">
        <v>5</v>
      </c>
      <c s="6" t="s">
        <v>3470</v>
      </c>
      <c s="36" t="s">
        <v>218</v>
      </c>
      <c s="37">
        <v>10</v>
      </c>
      <c s="36">
        <v>0</v>
      </c>
      <c s="36">
        <f>ROUND(G91*H91,6)</f>
      </c>
      <c r="L91" s="38">
        <v>0</v>
      </c>
      <c s="32">
        <f>ROUND(ROUND(L91,2)*ROUND(G91,3),2)</f>
      </c>
      <c s="36" t="s">
        <v>205</v>
      </c>
      <c>
        <f>(M91*21)/100</f>
      </c>
      <c t="s">
        <v>27</v>
      </c>
    </row>
    <row r="92" spans="1:5" ht="12.75">
      <c r="A92" s="35" t="s">
        <v>55</v>
      </c>
      <c r="E92" s="39" t="s">
        <v>5</v>
      </c>
    </row>
    <row r="93" spans="1:5" ht="12.75">
      <c r="A93" s="35" t="s">
        <v>56</v>
      </c>
      <c r="E93" s="40" t="s">
        <v>3594</v>
      </c>
    </row>
    <row r="94" spans="1:5" ht="12.75">
      <c r="A94" t="s">
        <v>57</v>
      </c>
      <c r="E94" s="39" t="s">
        <v>418</v>
      </c>
    </row>
    <row r="95" spans="1:16" ht="12.75">
      <c r="A95" t="s">
        <v>48</v>
      </c>
      <c s="34" t="s">
        <v>121</v>
      </c>
      <c s="34" t="s">
        <v>851</v>
      </c>
      <c s="35" t="s">
        <v>5</v>
      </c>
      <c s="6" t="s">
        <v>852</v>
      </c>
      <c s="36" t="s">
        <v>213</v>
      </c>
      <c s="37">
        <v>3</v>
      </c>
      <c s="36">
        <v>0</v>
      </c>
      <c s="36">
        <f>ROUND(G95*H95,6)</f>
      </c>
      <c r="L95" s="38">
        <v>0</v>
      </c>
      <c s="32">
        <f>ROUND(ROUND(L95,2)*ROUND(G95,3),2)</f>
      </c>
      <c s="36" t="s">
        <v>205</v>
      </c>
      <c>
        <f>(M95*21)/100</f>
      </c>
      <c t="s">
        <v>27</v>
      </c>
    </row>
    <row r="96" spans="1:5" ht="12.75">
      <c r="A96" s="35" t="s">
        <v>55</v>
      </c>
      <c r="E96" s="39" t="s">
        <v>5</v>
      </c>
    </row>
    <row r="97" spans="1:5" ht="12.75">
      <c r="A97" s="35" t="s">
        <v>56</v>
      </c>
      <c r="E97" s="40" t="s">
        <v>3595</v>
      </c>
    </row>
    <row r="98" spans="1:5" ht="12.75">
      <c r="A98" t="s">
        <v>57</v>
      </c>
      <c r="E98" s="39" t="s">
        <v>418</v>
      </c>
    </row>
    <row r="99" spans="1:16" ht="25.5">
      <c r="A99" t="s">
        <v>48</v>
      </c>
      <c s="34" t="s">
        <v>125</v>
      </c>
      <c s="34" t="s">
        <v>2315</v>
      </c>
      <c s="35" t="s">
        <v>5</v>
      </c>
      <c s="6" t="s">
        <v>2316</v>
      </c>
      <c s="36" t="s">
        <v>213</v>
      </c>
      <c s="37">
        <v>1</v>
      </c>
      <c s="36">
        <v>0</v>
      </c>
      <c s="36">
        <f>ROUND(G99*H99,6)</f>
      </c>
      <c r="L99" s="38">
        <v>0</v>
      </c>
      <c s="32">
        <f>ROUND(ROUND(L99,2)*ROUND(G99,3),2)</f>
      </c>
      <c s="36" t="s">
        <v>205</v>
      </c>
      <c>
        <f>(M99*21)/100</f>
      </c>
      <c t="s">
        <v>27</v>
      </c>
    </row>
    <row r="100" spans="1:5" ht="12.75">
      <c r="A100" s="35" t="s">
        <v>55</v>
      </c>
      <c r="E100" s="39" t="s">
        <v>5</v>
      </c>
    </row>
    <row r="101" spans="1:5" ht="12.75">
      <c r="A101" s="35" t="s">
        <v>56</v>
      </c>
      <c r="E101" s="40" t="s">
        <v>3596</v>
      </c>
    </row>
    <row r="102" spans="1:5" ht="12.75">
      <c r="A102" t="s">
        <v>57</v>
      </c>
      <c r="E102" s="39" t="s">
        <v>418</v>
      </c>
    </row>
    <row r="103" spans="1:16" ht="12.75">
      <c r="A103" t="s">
        <v>48</v>
      </c>
      <c s="34" t="s">
        <v>129</v>
      </c>
      <c s="34" t="s">
        <v>216</v>
      </c>
      <c s="35" t="s">
        <v>5</v>
      </c>
      <c s="6" t="s">
        <v>217</v>
      </c>
      <c s="36" t="s">
        <v>218</v>
      </c>
      <c s="37">
        <v>10</v>
      </c>
      <c s="36">
        <v>0</v>
      </c>
      <c s="36">
        <f>ROUND(G103*H103,6)</f>
      </c>
      <c r="L103" s="38">
        <v>0</v>
      </c>
      <c s="32">
        <f>ROUND(ROUND(L103,2)*ROUND(G103,3),2)</f>
      </c>
      <c s="36" t="s">
        <v>205</v>
      </c>
      <c>
        <f>(M103*21)/100</f>
      </c>
      <c t="s">
        <v>27</v>
      </c>
    </row>
    <row r="104" spans="1:5" ht="12.75">
      <c r="A104" s="35" t="s">
        <v>55</v>
      </c>
      <c r="E104" s="39" t="s">
        <v>5</v>
      </c>
    </row>
    <row r="105" spans="1:5" ht="12.75">
      <c r="A105" s="35" t="s">
        <v>56</v>
      </c>
      <c r="E105" s="40" t="s">
        <v>3443</v>
      </c>
    </row>
    <row r="106" spans="1:5" ht="12.75">
      <c r="A106" t="s">
        <v>57</v>
      </c>
      <c r="E106" s="39" t="s">
        <v>418</v>
      </c>
    </row>
    <row r="107" spans="1:13" ht="12.75">
      <c r="A107" t="s">
        <v>46</v>
      </c>
      <c r="C107" s="31" t="s">
        <v>47</v>
      </c>
      <c r="E107" s="33" t="s">
        <v>17</v>
      </c>
      <c r="J107" s="32">
        <f>0</f>
      </c>
      <c s="32">
        <f>0</f>
      </c>
      <c s="32">
        <f>0+L108+L112</f>
      </c>
      <c s="32">
        <f>0+M108+M112</f>
      </c>
    </row>
    <row r="108" spans="1:16" ht="25.5">
      <c r="A108" t="s">
        <v>48</v>
      </c>
      <c s="34" t="s">
        <v>149</v>
      </c>
      <c s="34" t="s">
        <v>50</v>
      </c>
      <c s="35" t="s">
        <v>51</v>
      </c>
      <c s="6" t="s">
        <v>52</v>
      </c>
      <c s="36" t="s">
        <v>53</v>
      </c>
      <c s="37">
        <v>1.541</v>
      </c>
      <c s="36">
        <v>0</v>
      </c>
      <c s="36">
        <f>ROUND(G108*H108,6)</f>
      </c>
      <c r="L108" s="38">
        <v>0</v>
      </c>
      <c s="32">
        <f>ROUND(ROUND(L108,2)*ROUND(G108,3),2)</f>
      </c>
      <c s="36" t="s">
        <v>54</v>
      </c>
      <c>
        <f>(M108*21)/100</f>
      </c>
      <c t="s">
        <v>27</v>
      </c>
    </row>
    <row r="109" spans="1:5" ht="25.5">
      <c r="A109" s="35" t="s">
        <v>55</v>
      </c>
      <c r="E109" s="39" t="s">
        <v>351</v>
      </c>
    </row>
    <row r="110" spans="1:5" ht="12.75">
      <c r="A110" s="35" t="s">
        <v>56</v>
      </c>
      <c r="E110" s="40" t="s">
        <v>3597</v>
      </c>
    </row>
    <row r="111" spans="1:5" ht="102">
      <c r="A111" t="s">
        <v>57</v>
      </c>
      <c r="E111" s="39" t="s">
        <v>58</v>
      </c>
    </row>
    <row r="112" spans="1:16" ht="25.5">
      <c r="A112" t="s">
        <v>48</v>
      </c>
      <c s="34" t="s">
        <v>259</v>
      </c>
      <c s="34" t="s">
        <v>106</v>
      </c>
      <c s="35" t="s">
        <v>107</v>
      </c>
      <c s="6" t="s">
        <v>108</v>
      </c>
      <c s="36" t="s">
        <v>53</v>
      </c>
      <c s="37">
        <v>0.1</v>
      </c>
      <c s="36">
        <v>0</v>
      </c>
      <c s="36">
        <f>ROUND(G112*H112,6)</f>
      </c>
      <c r="L112" s="38">
        <v>0</v>
      </c>
      <c s="32">
        <f>ROUND(ROUND(L112,2)*ROUND(G112,3),2)</f>
      </c>
      <c s="36" t="s">
        <v>54</v>
      </c>
      <c>
        <f>(M112*21)/100</f>
      </c>
      <c t="s">
        <v>27</v>
      </c>
    </row>
    <row r="113" spans="1:5" ht="25.5">
      <c r="A113" s="35" t="s">
        <v>55</v>
      </c>
      <c r="E113" s="39" t="s">
        <v>351</v>
      </c>
    </row>
    <row r="114" spans="1:5" ht="12.75">
      <c r="A114" s="35" t="s">
        <v>56</v>
      </c>
      <c r="E114" s="40" t="s">
        <v>5</v>
      </c>
    </row>
    <row r="115" spans="1:5" ht="102">
      <c r="A115" t="s">
        <v>57</v>
      </c>
      <c r="E115"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9.xml><?xml version="1.0" encoding="utf-8"?>
<worksheet xmlns="http://schemas.openxmlformats.org/spreadsheetml/2006/main" xmlns:r="http://schemas.openxmlformats.org/officeDocument/2006/relationships">
  <dimension ref="A1:T9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3598</v>
      </c>
      <c s="41">
        <f>Rekapitulace!C59</f>
      </c>
      <c s="20" t="s">
        <v>0</v>
      </c>
      <c t="s">
        <v>23</v>
      </c>
      <c t="s">
        <v>27</v>
      </c>
    </row>
    <row r="4" spans="1:16" ht="32" customHeight="1">
      <c r="A4" s="24" t="s">
        <v>20</v>
      </c>
      <c s="25" t="s">
        <v>28</v>
      </c>
      <c s="27" t="s">
        <v>3598</v>
      </c>
      <c r="E4" s="26" t="s">
        <v>3599</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COUNTIFS(L8:L93,"=0",A8:A93,"P")+COUNTIFS(L8:L93,"",A8:A93,"P")+SUM(Q8:Q93)</f>
      </c>
    </row>
    <row r="8" spans="1:13" ht="12.75">
      <c r="A8" t="s">
        <v>44</v>
      </c>
      <c r="C8" s="28" t="s">
        <v>3601</v>
      </c>
      <c r="E8" s="30" t="s">
        <v>3599</v>
      </c>
      <c r="J8" s="29">
        <f>0+J9+J26+J67+J84</f>
      </c>
      <c s="29">
        <f>0+K9+K26+K67+K84</f>
      </c>
      <c s="29">
        <f>0+L9+L26+L67+L84</f>
      </c>
      <c s="29">
        <f>0+M9+M26+M67+M84</f>
      </c>
    </row>
    <row r="9" spans="1:13" ht="12.75">
      <c r="A9" t="s">
        <v>46</v>
      </c>
      <c r="C9" s="31" t="s">
        <v>49</v>
      </c>
      <c r="E9" s="33" t="s">
        <v>3602</v>
      </c>
      <c r="J9" s="32">
        <f>0</f>
      </c>
      <c s="32">
        <f>0</f>
      </c>
      <c s="32">
        <f>0+L10+L14+L18+L22</f>
      </c>
      <c s="32">
        <f>0+M10+M14+M18+M22</f>
      </c>
    </row>
    <row r="10" spans="1:16" ht="12.75">
      <c r="A10" t="s">
        <v>48</v>
      </c>
      <c s="34" t="s">
        <v>49</v>
      </c>
      <c s="34" t="s">
        <v>3603</v>
      </c>
      <c s="35" t="s">
        <v>5</v>
      </c>
      <c s="6" t="s">
        <v>3604</v>
      </c>
      <c s="36" t="s">
        <v>213</v>
      </c>
      <c s="37">
        <v>1</v>
      </c>
      <c s="36">
        <v>0</v>
      </c>
      <c s="36">
        <f>ROUND(G10*H10,6)</f>
      </c>
      <c r="L10" s="38">
        <v>0</v>
      </c>
      <c s="32">
        <f>ROUND(ROUND(L10,2)*ROUND(G10,3),2)</f>
      </c>
      <c s="36" t="s">
        <v>1432</v>
      </c>
      <c>
        <f>(M10*21)/100</f>
      </c>
      <c t="s">
        <v>27</v>
      </c>
    </row>
    <row r="11" spans="1:5" ht="12.75">
      <c r="A11" s="35" t="s">
        <v>55</v>
      </c>
      <c r="E11" s="39" t="s">
        <v>881</v>
      </c>
    </row>
    <row r="12" spans="1:5" ht="12.75">
      <c r="A12" s="35" t="s">
        <v>56</v>
      </c>
      <c r="E12" s="40" t="s">
        <v>352</v>
      </c>
    </row>
    <row r="13" spans="1:5" ht="12.75">
      <c r="A13" t="s">
        <v>57</v>
      </c>
      <c r="E13" s="39" t="s">
        <v>3605</v>
      </c>
    </row>
    <row r="14" spans="1:16" ht="12.75">
      <c r="A14" t="s">
        <v>48</v>
      </c>
      <c s="34" t="s">
        <v>27</v>
      </c>
      <c s="34" t="s">
        <v>3606</v>
      </c>
      <c s="35" t="s">
        <v>5</v>
      </c>
      <c s="6" t="s">
        <v>3607</v>
      </c>
      <c s="36" t="s">
        <v>213</v>
      </c>
      <c s="37">
        <v>19</v>
      </c>
      <c s="36">
        <v>0</v>
      </c>
      <c s="36">
        <f>ROUND(G14*H14,6)</f>
      </c>
      <c r="L14" s="38">
        <v>0</v>
      </c>
      <c s="32">
        <f>ROUND(ROUND(L14,2)*ROUND(G14,3),2)</f>
      </c>
      <c s="36" t="s">
        <v>1432</v>
      </c>
      <c>
        <f>(M14*21)/100</f>
      </c>
      <c t="s">
        <v>27</v>
      </c>
    </row>
    <row r="15" spans="1:5" ht="12.75">
      <c r="A15" s="35" t="s">
        <v>55</v>
      </c>
      <c r="E15" s="39" t="s">
        <v>5</v>
      </c>
    </row>
    <row r="16" spans="1:5" ht="12.75">
      <c r="A16" s="35" t="s">
        <v>56</v>
      </c>
      <c r="E16" s="40" t="s">
        <v>5</v>
      </c>
    </row>
    <row r="17" spans="1:5" ht="12.75">
      <c r="A17" t="s">
        <v>57</v>
      </c>
      <c r="E17" s="39" t="s">
        <v>5</v>
      </c>
    </row>
    <row r="18" spans="1:16" ht="12.75">
      <c r="A18" t="s">
        <v>48</v>
      </c>
      <c s="34" t="s">
        <v>26</v>
      </c>
      <c s="34" t="s">
        <v>3608</v>
      </c>
      <c s="35" t="s">
        <v>5</v>
      </c>
      <c s="6" t="s">
        <v>3609</v>
      </c>
      <c s="36" t="s">
        <v>213</v>
      </c>
      <c s="37">
        <v>5</v>
      </c>
      <c s="36">
        <v>0</v>
      </c>
      <c s="36">
        <f>ROUND(G18*H18,6)</f>
      </c>
      <c r="L18" s="38">
        <v>0</v>
      </c>
      <c s="32">
        <f>ROUND(ROUND(L18,2)*ROUND(G18,3),2)</f>
      </c>
      <c s="36" t="s">
        <v>1432</v>
      </c>
      <c>
        <f>(M18*21)/100</f>
      </c>
      <c t="s">
        <v>27</v>
      </c>
    </row>
    <row r="19" spans="1:5" ht="12.75">
      <c r="A19" s="35" t="s">
        <v>55</v>
      </c>
      <c r="E19" s="39" t="s">
        <v>5</v>
      </c>
    </row>
    <row r="20" spans="1:5" ht="12.75">
      <c r="A20" s="35" t="s">
        <v>56</v>
      </c>
      <c r="E20" s="40" t="s">
        <v>5</v>
      </c>
    </row>
    <row r="21" spans="1:5" ht="12.75">
      <c r="A21" t="s">
        <v>57</v>
      </c>
      <c r="E21" s="39" t="s">
        <v>5</v>
      </c>
    </row>
    <row r="22" spans="1:16" ht="12.75">
      <c r="A22" t="s">
        <v>48</v>
      </c>
      <c s="34" t="s">
        <v>65</v>
      </c>
      <c s="34" t="s">
        <v>3610</v>
      </c>
      <c s="35" t="s">
        <v>5</v>
      </c>
      <c s="6" t="s">
        <v>3611</v>
      </c>
      <c s="36" t="s">
        <v>213</v>
      </c>
      <c s="37">
        <v>18</v>
      </c>
      <c s="36">
        <v>0</v>
      </c>
      <c s="36">
        <f>ROUND(G22*H22,6)</f>
      </c>
      <c r="L22" s="38">
        <v>0</v>
      </c>
      <c s="32">
        <f>ROUND(ROUND(L22,2)*ROUND(G22,3),2)</f>
      </c>
      <c s="36" t="s">
        <v>1432</v>
      </c>
      <c>
        <f>(M22*21)/100</f>
      </c>
      <c t="s">
        <v>27</v>
      </c>
    </row>
    <row r="23" spans="1:5" ht="12.75">
      <c r="A23" s="35" t="s">
        <v>55</v>
      </c>
      <c r="E23" s="39" t="s">
        <v>5</v>
      </c>
    </row>
    <row r="24" spans="1:5" ht="12.75">
      <c r="A24" s="35" t="s">
        <v>56</v>
      </c>
      <c r="E24" s="40" t="s">
        <v>5</v>
      </c>
    </row>
    <row r="25" spans="1:5" ht="12.75">
      <c r="A25" t="s">
        <v>57</v>
      </c>
      <c r="E25" s="39" t="s">
        <v>5</v>
      </c>
    </row>
    <row r="26" spans="1:13" ht="12.75">
      <c r="A26" t="s">
        <v>46</v>
      </c>
      <c r="C26" s="31" t="s">
        <v>27</v>
      </c>
      <c r="E26" s="33" t="s">
        <v>3612</v>
      </c>
      <c r="J26" s="32">
        <f>0</f>
      </c>
      <c s="32">
        <f>0</f>
      </c>
      <c s="32">
        <f>0+L27+L31+L35+L39+L43+L47+L51+L55+L59+L63</f>
      </c>
      <c s="32">
        <f>0+M27+M31+M35+M39+M43+M47+M51+M55+M59+M63</f>
      </c>
    </row>
    <row r="27" spans="1:16" ht="12.75">
      <c r="A27" t="s">
        <v>48</v>
      </c>
      <c s="34" t="s">
        <v>69</v>
      </c>
      <c s="34" t="s">
        <v>3603</v>
      </c>
      <c s="35" t="s">
        <v>5</v>
      </c>
      <c s="6" t="s">
        <v>3604</v>
      </c>
      <c s="36" t="s">
        <v>213</v>
      </c>
      <c s="37">
        <v>1</v>
      </c>
      <c s="36">
        <v>0</v>
      </c>
      <c s="36">
        <f>ROUND(G27*H27,6)</f>
      </c>
      <c r="L27" s="38">
        <v>0</v>
      </c>
      <c s="32">
        <f>ROUND(ROUND(L27,2)*ROUND(G27,3),2)</f>
      </c>
      <c s="36" t="s">
        <v>1432</v>
      </c>
      <c>
        <f>(M27*21)/100</f>
      </c>
      <c t="s">
        <v>27</v>
      </c>
    </row>
    <row r="28" spans="1:5" ht="12.75">
      <c r="A28" s="35" t="s">
        <v>55</v>
      </c>
      <c r="E28" s="39" t="s">
        <v>5</v>
      </c>
    </row>
    <row r="29" spans="1:5" ht="12.75">
      <c r="A29" s="35" t="s">
        <v>56</v>
      </c>
      <c r="E29" s="40" t="s">
        <v>5</v>
      </c>
    </row>
    <row r="30" spans="1:5" ht="12.75">
      <c r="A30" t="s">
        <v>57</v>
      </c>
      <c r="E30" s="39" t="s">
        <v>5</v>
      </c>
    </row>
    <row r="31" spans="1:16" ht="12.75">
      <c r="A31" t="s">
        <v>48</v>
      </c>
      <c s="34" t="s">
        <v>73</v>
      </c>
      <c s="34" t="s">
        <v>3606</v>
      </c>
      <c s="35" t="s">
        <v>5</v>
      </c>
      <c s="6" t="s">
        <v>3607</v>
      </c>
      <c s="36" t="s">
        <v>213</v>
      </c>
      <c s="37">
        <v>4</v>
      </c>
      <c s="36">
        <v>0</v>
      </c>
      <c s="36">
        <f>ROUND(G31*H31,6)</f>
      </c>
      <c r="L31" s="38">
        <v>0</v>
      </c>
      <c s="32">
        <f>ROUND(ROUND(L31,2)*ROUND(G31,3),2)</f>
      </c>
      <c s="36" t="s">
        <v>1432</v>
      </c>
      <c>
        <f>(M31*21)/100</f>
      </c>
      <c t="s">
        <v>27</v>
      </c>
    </row>
    <row r="32" spans="1:5" ht="12.75">
      <c r="A32" s="35" t="s">
        <v>55</v>
      </c>
      <c r="E32" s="39" t="s">
        <v>5</v>
      </c>
    </row>
    <row r="33" spans="1:5" ht="12.75">
      <c r="A33" s="35" t="s">
        <v>56</v>
      </c>
      <c r="E33" s="40" t="s">
        <v>5</v>
      </c>
    </row>
    <row r="34" spans="1:5" ht="12.75">
      <c r="A34" t="s">
        <v>57</v>
      </c>
      <c r="E34" s="39" t="s">
        <v>5</v>
      </c>
    </row>
    <row r="35" spans="1:16" ht="12.75">
      <c r="A35" t="s">
        <v>48</v>
      </c>
      <c s="34" t="s">
        <v>77</v>
      </c>
      <c s="34" t="s">
        <v>3613</v>
      </c>
      <c s="35" t="s">
        <v>5</v>
      </c>
      <c s="6" t="s">
        <v>3614</v>
      </c>
      <c s="36" t="s">
        <v>213</v>
      </c>
      <c s="37">
        <v>21</v>
      </c>
      <c s="36">
        <v>0</v>
      </c>
      <c s="36">
        <f>ROUND(G35*H35,6)</f>
      </c>
      <c r="L35" s="38">
        <v>0</v>
      </c>
      <c s="32">
        <f>ROUND(ROUND(L35,2)*ROUND(G35,3),2)</f>
      </c>
      <c s="36" t="s">
        <v>1432</v>
      </c>
      <c>
        <f>(M35*21)/100</f>
      </c>
      <c t="s">
        <v>27</v>
      </c>
    </row>
    <row r="36" spans="1:5" ht="12.75">
      <c r="A36" s="35" t="s">
        <v>55</v>
      </c>
      <c r="E36" s="39" t="s">
        <v>5</v>
      </c>
    </row>
    <row r="37" spans="1:5" ht="12.75">
      <c r="A37" s="35" t="s">
        <v>56</v>
      </c>
      <c r="E37" s="40" t="s">
        <v>5</v>
      </c>
    </row>
    <row r="38" spans="1:5" ht="12.75">
      <c r="A38" t="s">
        <v>57</v>
      </c>
      <c r="E38" s="39" t="s">
        <v>5</v>
      </c>
    </row>
    <row r="39" spans="1:16" ht="12.75">
      <c r="A39" t="s">
        <v>48</v>
      </c>
      <c s="34" t="s">
        <v>81</v>
      </c>
      <c s="34" t="s">
        <v>3615</v>
      </c>
      <c s="35" t="s">
        <v>5</v>
      </c>
      <c s="6" t="s">
        <v>3616</v>
      </c>
      <c s="36" t="s">
        <v>213</v>
      </c>
      <c s="37">
        <v>3</v>
      </c>
      <c s="36">
        <v>0</v>
      </c>
      <c s="36">
        <f>ROUND(G39*H39,6)</f>
      </c>
      <c r="L39" s="38">
        <v>0</v>
      </c>
      <c s="32">
        <f>ROUND(ROUND(L39,2)*ROUND(G39,3),2)</f>
      </c>
      <c s="36" t="s">
        <v>1432</v>
      </c>
      <c>
        <f>(M39*21)/100</f>
      </c>
      <c t="s">
        <v>27</v>
      </c>
    </row>
    <row r="40" spans="1:5" ht="12.75">
      <c r="A40" s="35" t="s">
        <v>55</v>
      </c>
      <c r="E40" s="39" t="s">
        <v>5</v>
      </c>
    </row>
    <row r="41" spans="1:5" ht="12.75">
      <c r="A41" s="35" t="s">
        <v>56</v>
      </c>
      <c r="E41" s="40" t="s">
        <v>5</v>
      </c>
    </row>
    <row r="42" spans="1:5" ht="12.75">
      <c r="A42" t="s">
        <v>57</v>
      </c>
      <c r="E42" s="39" t="s">
        <v>5</v>
      </c>
    </row>
    <row r="43" spans="1:16" ht="12.75">
      <c r="A43" t="s">
        <v>48</v>
      </c>
      <c s="34" t="s">
        <v>85</v>
      </c>
      <c s="34" t="s">
        <v>3617</v>
      </c>
      <c s="35" t="s">
        <v>5</v>
      </c>
      <c s="6" t="s">
        <v>3618</v>
      </c>
      <c s="36" t="s">
        <v>213</v>
      </c>
      <c s="37">
        <v>3</v>
      </c>
      <c s="36">
        <v>0</v>
      </c>
      <c s="36">
        <f>ROUND(G43*H43,6)</f>
      </c>
      <c r="L43" s="38">
        <v>0</v>
      </c>
      <c s="32">
        <f>ROUND(ROUND(L43,2)*ROUND(G43,3),2)</f>
      </c>
      <c s="36" t="s">
        <v>1432</v>
      </c>
      <c>
        <f>(M43*21)/100</f>
      </c>
      <c t="s">
        <v>27</v>
      </c>
    </row>
    <row r="44" spans="1:5" ht="12.75">
      <c r="A44" s="35" t="s">
        <v>55</v>
      </c>
      <c r="E44" s="39" t="s">
        <v>5</v>
      </c>
    </row>
    <row r="45" spans="1:5" ht="12.75">
      <c r="A45" s="35" t="s">
        <v>56</v>
      </c>
      <c r="E45" s="40" t="s">
        <v>5</v>
      </c>
    </row>
    <row r="46" spans="1:5" ht="12.75">
      <c r="A46" t="s">
        <v>57</v>
      </c>
      <c r="E46" s="39" t="s">
        <v>5</v>
      </c>
    </row>
    <row r="47" spans="1:16" ht="12.75">
      <c r="A47" t="s">
        <v>48</v>
      </c>
      <c s="34" t="s">
        <v>89</v>
      </c>
      <c s="34" t="s">
        <v>3619</v>
      </c>
      <c s="35" t="s">
        <v>5</v>
      </c>
      <c s="6" t="s">
        <v>3620</v>
      </c>
      <c s="36" t="s">
        <v>213</v>
      </c>
      <c s="37">
        <v>5</v>
      </c>
      <c s="36">
        <v>0</v>
      </c>
      <c s="36">
        <f>ROUND(G47*H47,6)</f>
      </c>
      <c r="L47" s="38">
        <v>0</v>
      </c>
      <c s="32">
        <f>ROUND(ROUND(L47,2)*ROUND(G47,3),2)</f>
      </c>
      <c s="36" t="s">
        <v>1432</v>
      </c>
      <c>
        <f>(M47*21)/100</f>
      </c>
      <c t="s">
        <v>27</v>
      </c>
    </row>
    <row r="48" spans="1:5" ht="12.75">
      <c r="A48" s="35" t="s">
        <v>55</v>
      </c>
      <c r="E48" s="39" t="s">
        <v>5</v>
      </c>
    </row>
    <row r="49" spans="1:5" ht="12.75">
      <c r="A49" s="35" t="s">
        <v>56</v>
      </c>
      <c r="E49" s="40" t="s">
        <v>5</v>
      </c>
    </row>
    <row r="50" spans="1:5" ht="12.75">
      <c r="A50" t="s">
        <v>57</v>
      </c>
      <c r="E50" s="39" t="s">
        <v>5</v>
      </c>
    </row>
    <row r="51" spans="1:16" ht="12.75">
      <c r="A51" t="s">
        <v>48</v>
      </c>
      <c s="34" t="s">
        <v>93</v>
      </c>
      <c s="34" t="s">
        <v>3621</v>
      </c>
      <c s="35" t="s">
        <v>5</v>
      </c>
      <c s="6" t="s">
        <v>3622</v>
      </c>
      <c s="36" t="s">
        <v>213</v>
      </c>
      <c s="37">
        <v>5</v>
      </c>
      <c s="36">
        <v>0</v>
      </c>
      <c s="36">
        <f>ROUND(G51*H51,6)</f>
      </c>
      <c r="L51" s="38">
        <v>0</v>
      </c>
      <c s="32">
        <f>ROUND(ROUND(L51,2)*ROUND(G51,3),2)</f>
      </c>
      <c s="36" t="s">
        <v>1432</v>
      </c>
      <c>
        <f>(M51*21)/100</f>
      </c>
      <c t="s">
        <v>27</v>
      </c>
    </row>
    <row r="52" spans="1:5" ht="12.75">
      <c r="A52" s="35" t="s">
        <v>55</v>
      </c>
      <c r="E52" s="39" t="s">
        <v>5</v>
      </c>
    </row>
    <row r="53" spans="1:5" ht="12.75">
      <c r="A53" s="35" t="s">
        <v>56</v>
      </c>
      <c r="E53" s="40" t="s">
        <v>5</v>
      </c>
    </row>
    <row r="54" spans="1:5" ht="12.75">
      <c r="A54" t="s">
        <v>57</v>
      </c>
      <c r="E54" s="39" t="s">
        <v>5</v>
      </c>
    </row>
    <row r="55" spans="1:16" ht="12.75">
      <c r="A55" t="s">
        <v>48</v>
      </c>
      <c s="34" t="s">
        <v>97</v>
      </c>
      <c s="34" t="s">
        <v>3623</v>
      </c>
      <c s="35" t="s">
        <v>5</v>
      </c>
      <c s="6" t="s">
        <v>3624</v>
      </c>
      <c s="36" t="s">
        <v>213</v>
      </c>
      <c s="37">
        <v>7</v>
      </c>
      <c s="36">
        <v>0</v>
      </c>
      <c s="36">
        <f>ROUND(G55*H55,6)</f>
      </c>
      <c r="L55" s="38">
        <v>0</v>
      </c>
      <c s="32">
        <f>ROUND(ROUND(L55,2)*ROUND(G55,3),2)</f>
      </c>
      <c s="36" t="s">
        <v>1432</v>
      </c>
      <c>
        <f>(M55*21)/100</f>
      </c>
      <c t="s">
        <v>27</v>
      </c>
    </row>
    <row r="56" spans="1:5" ht="12.75">
      <c r="A56" s="35" t="s">
        <v>55</v>
      </c>
      <c r="E56" s="39" t="s">
        <v>5</v>
      </c>
    </row>
    <row r="57" spans="1:5" ht="12.75">
      <c r="A57" s="35" t="s">
        <v>56</v>
      </c>
      <c r="E57" s="40" t="s">
        <v>5</v>
      </c>
    </row>
    <row r="58" spans="1:5" ht="12.75">
      <c r="A58" t="s">
        <v>57</v>
      </c>
      <c r="E58" s="39" t="s">
        <v>5</v>
      </c>
    </row>
    <row r="59" spans="1:16" ht="12.75">
      <c r="A59" t="s">
        <v>48</v>
      </c>
      <c s="34" t="s">
        <v>101</v>
      </c>
      <c s="34" t="s">
        <v>3608</v>
      </c>
      <c s="35" t="s">
        <v>5</v>
      </c>
      <c s="6" t="s">
        <v>3609</v>
      </c>
      <c s="36" t="s">
        <v>213</v>
      </c>
      <c s="37">
        <v>12</v>
      </c>
      <c s="36">
        <v>0</v>
      </c>
      <c s="36">
        <f>ROUND(G59*H59,6)</f>
      </c>
      <c r="L59" s="38">
        <v>0</v>
      </c>
      <c s="32">
        <f>ROUND(ROUND(L59,2)*ROUND(G59,3),2)</f>
      </c>
      <c s="36" t="s">
        <v>1432</v>
      </c>
      <c>
        <f>(M59*21)/100</f>
      </c>
      <c t="s">
        <v>27</v>
      </c>
    </row>
    <row r="60" spans="1:5" ht="12.75">
      <c r="A60" s="35" t="s">
        <v>55</v>
      </c>
      <c r="E60" s="39" t="s">
        <v>5</v>
      </c>
    </row>
    <row r="61" spans="1:5" ht="12.75">
      <c r="A61" s="35" t="s">
        <v>56</v>
      </c>
      <c r="E61" s="40" t="s">
        <v>5</v>
      </c>
    </row>
    <row r="62" spans="1:5" ht="12.75">
      <c r="A62" t="s">
        <v>57</v>
      </c>
      <c r="E62" s="39" t="s">
        <v>5</v>
      </c>
    </row>
    <row r="63" spans="1:16" ht="12.75">
      <c r="A63" t="s">
        <v>48</v>
      </c>
      <c s="34" t="s">
        <v>105</v>
      </c>
      <c s="34" t="s">
        <v>3625</v>
      </c>
      <c s="35" t="s">
        <v>5</v>
      </c>
      <c s="6" t="s">
        <v>3626</v>
      </c>
      <c s="36" t="s">
        <v>218</v>
      </c>
      <c s="37">
        <v>18</v>
      </c>
      <c s="36">
        <v>0</v>
      </c>
      <c s="36">
        <f>ROUND(G63*H63,6)</f>
      </c>
      <c r="L63" s="38">
        <v>0</v>
      </c>
      <c s="32">
        <f>ROUND(ROUND(L63,2)*ROUND(G63,3),2)</f>
      </c>
      <c s="36" t="s">
        <v>1432</v>
      </c>
      <c>
        <f>(M63*21)/100</f>
      </c>
      <c t="s">
        <v>27</v>
      </c>
    </row>
    <row r="64" spans="1:5" ht="12.75">
      <c r="A64" s="35" t="s">
        <v>55</v>
      </c>
      <c r="E64" s="39" t="s">
        <v>5</v>
      </c>
    </row>
    <row r="65" spans="1:5" ht="12.75">
      <c r="A65" s="35" t="s">
        <v>56</v>
      </c>
      <c r="E65" s="40" t="s">
        <v>5</v>
      </c>
    </row>
    <row r="66" spans="1:5" ht="12.75">
      <c r="A66" t="s">
        <v>57</v>
      </c>
      <c r="E66" s="39" t="s">
        <v>5</v>
      </c>
    </row>
    <row r="67" spans="1:13" ht="12.75">
      <c r="A67" t="s">
        <v>46</v>
      </c>
      <c r="C67" s="31" t="s">
        <v>26</v>
      </c>
      <c r="E67" s="33" t="s">
        <v>3627</v>
      </c>
      <c r="J67" s="32">
        <f>0</f>
      </c>
      <c s="32">
        <f>0</f>
      </c>
      <c s="32">
        <f>0+L68+L72+L76+L80</f>
      </c>
      <c s="32">
        <f>0+M68+M72+M76+M80</f>
      </c>
    </row>
    <row r="68" spans="1:16" ht="12.75">
      <c r="A68" t="s">
        <v>48</v>
      </c>
      <c s="34" t="s">
        <v>109</v>
      </c>
      <c s="34" t="s">
        <v>3628</v>
      </c>
      <c s="35" t="s">
        <v>5</v>
      </c>
      <c s="6" t="s">
        <v>3629</v>
      </c>
      <c s="36" t="s">
        <v>463</v>
      </c>
      <c s="37">
        <v>8</v>
      </c>
      <c s="36">
        <v>0</v>
      </c>
      <c s="36">
        <f>ROUND(G68*H68,6)</f>
      </c>
      <c r="L68" s="38">
        <v>0</v>
      </c>
      <c s="32">
        <f>ROUND(ROUND(L68,2)*ROUND(G68,3),2)</f>
      </c>
      <c s="36" t="s">
        <v>1432</v>
      </c>
      <c>
        <f>(M68*21)/100</f>
      </c>
      <c t="s">
        <v>27</v>
      </c>
    </row>
    <row r="69" spans="1:5" ht="12.75">
      <c r="A69" s="35" t="s">
        <v>55</v>
      </c>
      <c r="E69" s="39" t="s">
        <v>5</v>
      </c>
    </row>
    <row r="70" spans="1:5" ht="12.75">
      <c r="A70" s="35" t="s">
        <v>56</v>
      </c>
      <c r="E70" s="40" t="s">
        <v>5</v>
      </c>
    </row>
    <row r="71" spans="1:5" ht="12.75">
      <c r="A71" t="s">
        <v>57</v>
      </c>
      <c r="E71" s="39" t="s">
        <v>5</v>
      </c>
    </row>
    <row r="72" spans="1:16" ht="12.75">
      <c r="A72" t="s">
        <v>48</v>
      </c>
      <c s="34" t="s">
        <v>113</v>
      </c>
      <c s="34" t="s">
        <v>3630</v>
      </c>
      <c s="35" t="s">
        <v>5</v>
      </c>
      <c s="6" t="s">
        <v>3631</v>
      </c>
      <c s="36" t="s">
        <v>213</v>
      </c>
      <c s="37">
        <v>21</v>
      </c>
      <c s="36">
        <v>0</v>
      </c>
      <c s="36">
        <f>ROUND(G72*H72,6)</f>
      </c>
      <c r="L72" s="38">
        <v>0</v>
      </c>
      <c s="32">
        <f>ROUND(ROUND(L72,2)*ROUND(G72,3),2)</f>
      </c>
      <c s="36" t="s">
        <v>1432</v>
      </c>
      <c>
        <f>(M72*21)/100</f>
      </c>
      <c t="s">
        <v>27</v>
      </c>
    </row>
    <row r="73" spans="1:5" ht="12.75">
      <c r="A73" s="35" t="s">
        <v>55</v>
      </c>
      <c r="E73" s="39" t="s">
        <v>5</v>
      </c>
    </row>
    <row r="74" spans="1:5" ht="12.75">
      <c r="A74" s="35" t="s">
        <v>56</v>
      </c>
      <c r="E74" s="40" t="s">
        <v>5</v>
      </c>
    </row>
    <row r="75" spans="1:5" ht="12.75">
      <c r="A75" t="s">
        <v>57</v>
      </c>
      <c r="E75" s="39" t="s">
        <v>5</v>
      </c>
    </row>
    <row r="76" spans="1:16" ht="12.75">
      <c r="A76" t="s">
        <v>48</v>
      </c>
      <c s="34" t="s">
        <v>117</v>
      </c>
      <c s="34" t="s">
        <v>3288</v>
      </c>
      <c s="35" t="s">
        <v>5</v>
      </c>
      <c s="6" t="s">
        <v>3632</v>
      </c>
      <c s="36" t="s">
        <v>213</v>
      </c>
      <c s="37">
        <v>1</v>
      </c>
      <c s="36">
        <v>0</v>
      </c>
      <c s="36">
        <f>ROUND(G76*H76,6)</f>
      </c>
      <c r="L76" s="38">
        <v>0</v>
      </c>
      <c s="32">
        <f>ROUND(ROUND(L76,2)*ROUND(G76,3),2)</f>
      </c>
      <c s="36" t="s">
        <v>1432</v>
      </c>
      <c>
        <f>(M76*21)/100</f>
      </c>
      <c t="s">
        <v>27</v>
      </c>
    </row>
    <row r="77" spans="1:5" ht="12.75">
      <c r="A77" s="35" t="s">
        <v>55</v>
      </c>
      <c r="E77" s="39" t="s">
        <v>5</v>
      </c>
    </row>
    <row r="78" spans="1:5" ht="12.75">
      <c r="A78" s="35" t="s">
        <v>56</v>
      </c>
      <c r="E78" s="40" t="s">
        <v>5</v>
      </c>
    </row>
    <row r="79" spans="1:5" ht="12.75">
      <c r="A79" t="s">
        <v>57</v>
      </c>
      <c r="E79" s="39" t="s">
        <v>5</v>
      </c>
    </row>
    <row r="80" spans="1:16" ht="12.75">
      <c r="A80" t="s">
        <v>48</v>
      </c>
      <c s="34" t="s">
        <v>121</v>
      </c>
      <c s="34" t="s">
        <v>3290</v>
      </c>
      <c s="35" t="s">
        <v>5</v>
      </c>
      <c s="6" t="s">
        <v>3633</v>
      </c>
      <c s="36" t="s">
        <v>463</v>
      </c>
      <c s="37">
        <v>8</v>
      </c>
      <c s="36">
        <v>0</v>
      </c>
      <c s="36">
        <f>ROUND(G80*H80,6)</f>
      </c>
      <c r="L80" s="38">
        <v>0</v>
      </c>
      <c s="32">
        <f>ROUND(ROUND(L80,2)*ROUND(G80,3),2)</f>
      </c>
      <c s="36" t="s">
        <v>1432</v>
      </c>
      <c>
        <f>(M80*21)/100</f>
      </c>
      <c t="s">
        <v>27</v>
      </c>
    </row>
    <row r="81" spans="1:5" ht="12.75">
      <c r="A81" s="35" t="s">
        <v>55</v>
      </c>
      <c r="E81" s="39" t="s">
        <v>5</v>
      </c>
    </row>
    <row r="82" spans="1:5" ht="12.75">
      <c r="A82" s="35" t="s">
        <v>56</v>
      </c>
      <c r="E82" s="40" t="s">
        <v>5</v>
      </c>
    </row>
    <row r="83" spans="1:5" ht="12.75">
      <c r="A83" t="s">
        <v>57</v>
      </c>
      <c r="E83" s="39" t="s">
        <v>5</v>
      </c>
    </row>
    <row r="84" spans="1:13" ht="12.75">
      <c r="A84" t="s">
        <v>46</v>
      </c>
      <c r="C84" s="31" t="s">
        <v>47</v>
      </c>
      <c r="E84" s="33" t="s">
        <v>17</v>
      </c>
      <c r="J84" s="32">
        <f>0</f>
      </c>
      <c s="32">
        <f>0</f>
      </c>
      <c s="32">
        <f>0+L85+L89+L93</f>
      </c>
      <c s="32">
        <f>0+M85+M89+M93</f>
      </c>
    </row>
    <row r="85" spans="1:16" ht="25.5">
      <c r="A85" t="s">
        <v>48</v>
      </c>
      <c s="34" t="s">
        <v>125</v>
      </c>
      <c s="34" t="s">
        <v>90</v>
      </c>
      <c s="35" t="s">
        <v>91</v>
      </c>
      <c s="6" t="s">
        <v>92</v>
      </c>
      <c s="36" t="s">
        <v>53</v>
      </c>
      <c s="37">
        <v>0.02</v>
      </c>
      <c s="36">
        <v>0</v>
      </c>
      <c s="36">
        <f>ROUND(G85*H85,6)</f>
      </c>
      <c r="L85" s="38">
        <v>0</v>
      </c>
      <c s="32">
        <f>ROUND(ROUND(L85,2)*ROUND(G85,3),2)</f>
      </c>
      <c s="36" t="s">
        <v>54</v>
      </c>
      <c>
        <f>(M85*21)/100</f>
      </c>
      <c t="s">
        <v>27</v>
      </c>
    </row>
    <row r="86" spans="1:5" ht="25.5">
      <c r="A86" s="35" t="s">
        <v>55</v>
      </c>
      <c r="E86" s="39" t="s">
        <v>351</v>
      </c>
    </row>
    <row r="87" spans="1:5" ht="12.75">
      <c r="A87" s="35" t="s">
        <v>56</v>
      </c>
      <c r="E87" s="40" t="s">
        <v>5</v>
      </c>
    </row>
    <row r="88" spans="1:5" ht="102">
      <c r="A88" t="s">
        <v>57</v>
      </c>
      <c r="E88" s="39" t="s">
        <v>58</v>
      </c>
    </row>
    <row r="89" spans="1:16" ht="25.5">
      <c r="A89" t="s">
        <v>48</v>
      </c>
      <c s="34" t="s">
        <v>129</v>
      </c>
      <c s="34" t="s">
        <v>102</v>
      </c>
      <c s="35" t="s">
        <v>103</v>
      </c>
      <c s="6" t="s">
        <v>104</v>
      </c>
      <c s="36" t="s">
        <v>53</v>
      </c>
      <c s="37">
        <v>0.08</v>
      </c>
      <c s="36">
        <v>0</v>
      </c>
      <c s="36">
        <f>ROUND(G89*H89,6)</f>
      </c>
      <c r="L89" s="38">
        <v>0</v>
      </c>
      <c s="32">
        <f>ROUND(ROUND(L89,2)*ROUND(G89,3),2)</f>
      </c>
      <c s="36" t="s">
        <v>54</v>
      </c>
      <c>
        <f>(M89*21)/100</f>
      </c>
      <c t="s">
        <v>27</v>
      </c>
    </row>
    <row r="90" spans="1:5" ht="25.5">
      <c r="A90" s="35" t="s">
        <v>55</v>
      </c>
      <c r="E90" s="39" t="s">
        <v>351</v>
      </c>
    </row>
    <row r="91" spans="1:5" ht="12.75">
      <c r="A91" s="35" t="s">
        <v>56</v>
      </c>
      <c r="E91" s="40" t="s">
        <v>5</v>
      </c>
    </row>
    <row r="92" spans="1:5" ht="102">
      <c r="A92" t="s">
        <v>57</v>
      </c>
      <c r="E92" s="39" t="s">
        <v>58</v>
      </c>
    </row>
    <row r="93" spans="1:16" ht="25.5">
      <c r="A93" t="s">
        <v>48</v>
      </c>
      <c s="34" t="s">
        <v>133</v>
      </c>
      <c s="34" t="s">
        <v>134</v>
      </c>
      <c s="35" t="s">
        <v>135</v>
      </c>
      <c s="6" t="s">
        <v>136</v>
      </c>
      <c s="36" t="s">
        <v>53</v>
      </c>
      <c s="37">
        <v>0.024</v>
      </c>
      <c s="36">
        <v>0</v>
      </c>
      <c s="36">
        <f>ROUND(G93*H93,6)</f>
      </c>
      <c r="L93" s="38">
        <v>0</v>
      </c>
      <c s="32">
        <f>ROUND(ROUND(L93,2)*ROUND(G93,3),2)</f>
      </c>
      <c s="36" t="s">
        <v>54</v>
      </c>
      <c>
        <f>(M93*21)/100</f>
      </c>
      <c t="s">
        <v>27</v>
      </c>
    </row>
    <row r="94" spans="1:5" ht="25.5">
      <c r="A94" s="35" t="s">
        <v>55</v>
      </c>
      <c r="E94" s="39" t="s">
        <v>351</v>
      </c>
    </row>
    <row r="95" spans="1:5" ht="12.75">
      <c r="A95" s="35" t="s">
        <v>56</v>
      </c>
      <c r="E95" s="40" t="s">
        <v>5</v>
      </c>
    </row>
    <row r="96" spans="1:5" ht="102">
      <c r="A96" t="s">
        <v>57</v>
      </c>
      <c r="E96"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xml><?xml version="1.0" encoding="utf-8"?>
<worksheet xmlns="http://schemas.openxmlformats.org/spreadsheetml/2006/main" xmlns:r="http://schemas.openxmlformats.org/officeDocument/2006/relationships">
  <dimension ref="A1:T23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190</v>
      </c>
      <c s="41">
        <f>Rekapitulace!C14</f>
      </c>
      <c s="20" t="s">
        <v>0</v>
      </c>
      <c t="s">
        <v>23</v>
      </c>
      <c t="s">
        <v>27</v>
      </c>
    </row>
    <row r="4" spans="1:16" ht="32" customHeight="1">
      <c r="A4" s="24" t="s">
        <v>20</v>
      </c>
      <c s="25" t="s">
        <v>28</v>
      </c>
      <c s="27" t="s">
        <v>190</v>
      </c>
      <c r="E4" s="26" t="s">
        <v>191</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COUNTIFS(L8:L236,"=0",A8:A236,"P")+COUNTIFS(L8:L236,"",A8:A236,"P")+SUM(Q8:Q236)</f>
      </c>
    </row>
    <row r="8" spans="1:13" ht="12.75">
      <c r="A8" t="s">
        <v>44</v>
      </c>
      <c r="C8" s="28" t="s">
        <v>194</v>
      </c>
      <c r="E8" s="30" t="s">
        <v>193</v>
      </c>
      <c r="J8" s="29">
        <f>0+J9+J126+J219</f>
      </c>
      <c s="29">
        <f>0+K9+K126+K219</f>
      </c>
      <c s="29">
        <f>0+L9+L126+L219</f>
      </c>
      <c s="29">
        <f>0+M9+M126+M219</f>
      </c>
    </row>
    <row r="9" spans="1:13" ht="12.75">
      <c r="A9" t="s">
        <v>46</v>
      </c>
      <c r="C9" s="31" t="s">
        <v>49</v>
      </c>
      <c r="E9" s="33" t="s">
        <v>195</v>
      </c>
      <c r="J9" s="32">
        <f>0</f>
      </c>
      <c s="32">
        <f>0</f>
      </c>
      <c s="32">
        <f>0+L10+L14+L18+L22+L26+L30+L34+L38+L42+L46+L50+L54+L58+L62+L66+L70+L74+L78+L82+L86+L90+L94+L98+L102+L106+L110+L114+L118+L122</f>
      </c>
      <c s="32">
        <f>0+M10+M14+M18+M22+M26+M30+M34+M38+M42+M46+M50+M54+M58+M62+M66+M70+M74+M78+M82+M86+M90+M94+M98+M102+M106+M110+M114+M118+M122</f>
      </c>
    </row>
    <row r="10" spans="1:16" ht="12.75">
      <c r="A10" t="s">
        <v>48</v>
      </c>
      <c s="34" t="s">
        <v>49</v>
      </c>
      <c s="34" t="s">
        <v>196</v>
      </c>
      <c s="35" t="s">
        <v>5</v>
      </c>
      <c s="6" t="s">
        <v>197</v>
      </c>
      <c s="36" t="s">
        <v>198</v>
      </c>
      <c s="37">
        <v>0.035</v>
      </c>
      <c s="36">
        <v>0</v>
      </c>
      <c s="36">
        <f>ROUND(G10*H10,6)</f>
      </c>
      <c r="L10" s="38">
        <v>0</v>
      </c>
      <c s="32">
        <f>ROUND(ROUND(L10,2)*ROUND(G10,3),2)</f>
      </c>
      <c s="36" t="s">
        <v>199</v>
      </c>
      <c>
        <f>(M10*21)/100</f>
      </c>
      <c t="s">
        <v>27</v>
      </c>
    </row>
    <row r="11" spans="1:5" ht="12.75">
      <c r="A11" s="35" t="s">
        <v>55</v>
      </c>
      <c r="E11" s="39" t="s">
        <v>5</v>
      </c>
    </row>
    <row r="12" spans="1:5" ht="12.75">
      <c r="A12" s="35" t="s">
        <v>56</v>
      </c>
      <c r="E12" s="40" t="s">
        <v>200</v>
      </c>
    </row>
    <row r="13" spans="1:5" ht="76.5">
      <c r="A13" t="s">
        <v>57</v>
      </c>
      <c r="E13" s="39" t="s">
        <v>201</v>
      </c>
    </row>
    <row r="14" spans="1:16" ht="12.75">
      <c r="A14" t="s">
        <v>48</v>
      </c>
      <c s="34" t="s">
        <v>27</v>
      </c>
      <c s="34" t="s">
        <v>202</v>
      </c>
      <c s="35" t="s">
        <v>5</v>
      </c>
      <c s="6" t="s">
        <v>203</v>
      </c>
      <c s="36" t="s">
        <v>204</v>
      </c>
      <c s="37">
        <v>11.025</v>
      </c>
      <c s="36">
        <v>0</v>
      </c>
      <c s="36">
        <f>ROUND(G14*H14,6)</f>
      </c>
      <c r="L14" s="38">
        <v>0</v>
      </c>
      <c s="32">
        <f>ROUND(ROUND(L14,2)*ROUND(G14,3),2)</f>
      </c>
      <c s="36" t="s">
        <v>205</v>
      </c>
      <c>
        <f>(M14*21)/100</f>
      </c>
      <c t="s">
        <v>27</v>
      </c>
    </row>
    <row r="15" spans="1:5" ht="12.75">
      <c r="A15" s="35" t="s">
        <v>55</v>
      </c>
      <c r="E15" s="39" t="s">
        <v>5</v>
      </c>
    </row>
    <row r="16" spans="1:5" ht="12.75">
      <c r="A16" s="35" t="s">
        <v>56</v>
      </c>
      <c r="E16" s="40" t="s">
        <v>206</v>
      </c>
    </row>
    <row r="17" spans="1:5" ht="12.75">
      <c r="A17" t="s">
        <v>57</v>
      </c>
      <c r="E17" s="39" t="s">
        <v>207</v>
      </c>
    </row>
    <row r="18" spans="1:16" ht="12.75">
      <c r="A18" t="s">
        <v>48</v>
      </c>
      <c s="34" t="s">
        <v>26</v>
      </c>
      <c s="34" t="s">
        <v>208</v>
      </c>
      <c s="35" t="s">
        <v>5</v>
      </c>
      <c s="6" t="s">
        <v>209</v>
      </c>
      <c s="36" t="s">
        <v>204</v>
      </c>
      <c s="37">
        <v>10.915</v>
      </c>
      <c s="36">
        <v>0</v>
      </c>
      <c s="36">
        <f>ROUND(G18*H18,6)</f>
      </c>
      <c r="L18" s="38">
        <v>0</v>
      </c>
      <c s="32">
        <f>ROUND(ROUND(L18,2)*ROUND(G18,3),2)</f>
      </c>
      <c s="36" t="s">
        <v>205</v>
      </c>
      <c>
        <f>(M18*21)/100</f>
      </c>
      <c t="s">
        <v>27</v>
      </c>
    </row>
    <row r="19" spans="1:5" ht="12.75">
      <c r="A19" s="35" t="s">
        <v>55</v>
      </c>
      <c r="E19" s="39" t="s">
        <v>5</v>
      </c>
    </row>
    <row r="20" spans="1:5" ht="12.75">
      <c r="A20" s="35" t="s">
        <v>56</v>
      </c>
      <c r="E20" s="40" t="s">
        <v>210</v>
      </c>
    </row>
    <row r="21" spans="1:5" ht="12.75">
      <c r="A21" t="s">
        <v>57</v>
      </c>
      <c r="E21" s="39" t="s">
        <v>207</v>
      </c>
    </row>
    <row r="22" spans="1:16" ht="25.5">
      <c r="A22" t="s">
        <v>48</v>
      </c>
      <c s="34" t="s">
        <v>65</v>
      </c>
      <c s="34" t="s">
        <v>211</v>
      </c>
      <c s="35" t="s">
        <v>5</v>
      </c>
      <c s="6" t="s">
        <v>212</v>
      </c>
      <c s="36" t="s">
        <v>213</v>
      </c>
      <c s="37">
        <v>1</v>
      </c>
      <c s="36">
        <v>0</v>
      </c>
      <c s="36">
        <f>ROUND(G22*H22,6)</f>
      </c>
      <c r="L22" s="38">
        <v>0</v>
      </c>
      <c s="32">
        <f>ROUND(ROUND(L22,2)*ROUND(G22,3),2)</f>
      </c>
      <c s="36" t="s">
        <v>199</v>
      </c>
      <c>
        <f>(M22*21)/100</f>
      </c>
      <c t="s">
        <v>27</v>
      </c>
    </row>
    <row r="23" spans="1:5" ht="12.75">
      <c r="A23" s="35" t="s">
        <v>55</v>
      </c>
      <c r="E23" s="39" t="s">
        <v>5</v>
      </c>
    </row>
    <row r="24" spans="1:5" ht="12.75">
      <c r="A24" s="35" t="s">
        <v>56</v>
      </c>
      <c r="E24" s="40" t="s">
        <v>214</v>
      </c>
    </row>
    <row r="25" spans="1:5" ht="51">
      <c r="A25" t="s">
        <v>57</v>
      </c>
      <c r="E25" s="39" t="s">
        <v>215</v>
      </c>
    </row>
    <row r="26" spans="1:16" ht="12.75">
      <c r="A26" t="s">
        <v>48</v>
      </c>
      <c s="34" t="s">
        <v>69</v>
      </c>
      <c s="34" t="s">
        <v>216</v>
      </c>
      <c s="35" t="s">
        <v>5</v>
      </c>
      <c s="6" t="s">
        <v>217</v>
      </c>
      <c s="36" t="s">
        <v>218</v>
      </c>
      <c s="37">
        <v>150</v>
      </c>
      <c s="36">
        <v>0</v>
      </c>
      <c s="36">
        <f>ROUND(G26*H26,6)</f>
      </c>
      <c r="L26" s="38">
        <v>0</v>
      </c>
      <c s="32">
        <f>ROUND(ROUND(L26,2)*ROUND(G26,3),2)</f>
      </c>
      <c s="36" t="s">
        <v>205</v>
      </c>
      <c>
        <f>(M26*21)/100</f>
      </c>
      <c t="s">
        <v>27</v>
      </c>
    </row>
    <row r="27" spans="1:5" ht="12.75">
      <c r="A27" s="35" t="s">
        <v>55</v>
      </c>
      <c r="E27" s="39" t="s">
        <v>5</v>
      </c>
    </row>
    <row r="28" spans="1:5" ht="12.75">
      <c r="A28" s="35" t="s">
        <v>56</v>
      </c>
      <c r="E28" s="40" t="s">
        <v>214</v>
      </c>
    </row>
    <row r="29" spans="1:5" ht="12.75">
      <c r="A29" t="s">
        <v>57</v>
      </c>
      <c r="E29" s="39" t="s">
        <v>207</v>
      </c>
    </row>
    <row r="30" spans="1:16" ht="12.75">
      <c r="A30" t="s">
        <v>48</v>
      </c>
      <c s="34" t="s">
        <v>73</v>
      </c>
      <c s="34" t="s">
        <v>216</v>
      </c>
      <c s="35" t="s">
        <v>49</v>
      </c>
      <c s="6" t="s">
        <v>217</v>
      </c>
      <c s="36" t="s">
        <v>218</v>
      </c>
      <c s="37">
        <v>35</v>
      </c>
      <c s="36">
        <v>0</v>
      </c>
      <c s="36">
        <f>ROUND(G30*H30,6)</f>
      </c>
      <c r="L30" s="38">
        <v>0</v>
      </c>
      <c s="32">
        <f>ROUND(ROUND(L30,2)*ROUND(G30,3),2)</f>
      </c>
      <c s="36" t="s">
        <v>205</v>
      </c>
      <c>
        <f>(M30*21)/100</f>
      </c>
      <c t="s">
        <v>27</v>
      </c>
    </row>
    <row r="31" spans="1:5" ht="12.75">
      <c r="A31" s="35" t="s">
        <v>55</v>
      </c>
      <c r="E31" s="39" t="s">
        <v>5</v>
      </c>
    </row>
    <row r="32" spans="1:5" ht="12.75">
      <c r="A32" s="35" t="s">
        <v>56</v>
      </c>
      <c r="E32" s="40" t="s">
        <v>219</v>
      </c>
    </row>
    <row r="33" spans="1:5" ht="12.75">
      <c r="A33" t="s">
        <v>57</v>
      </c>
      <c r="E33" s="39" t="s">
        <v>207</v>
      </c>
    </row>
    <row r="34" spans="1:16" ht="25.5">
      <c r="A34" t="s">
        <v>48</v>
      </c>
      <c s="34" t="s">
        <v>77</v>
      </c>
      <c s="34" t="s">
        <v>220</v>
      </c>
      <c s="35" t="s">
        <v>5</v>
      </c>
      <c s="6" t="s">
        <v>221</v>
      </c>
      <c s="36" t="s">
        <v>218</v>
      </c>
      <c s="37">
        <v>35</v>
      </c>
      <c s="36">
        <v>0</v>
      </c>
      <c s="36">
        <f>ROUND(G34*H34,6)</f>
      </c>
      <c r="L34" s="38">
        <v>0</v>
      </c>
      <c s="32">
        <f>ROUND(ROUND(L34,2)*ROUND(G34,3),2)</f>
      </c>
      <c s="36" t="s">
        <v>205</v>
      </c>
      <c>
        <f>(M34*21)/100</f>
      </c>
      <c t="s">
        <v>27</v>
      </c>
    </row>
    <row r="35" spans="1:5" ht="12.75">
      <c r="A35" s="35" t="s">
        <v>55</v>
      </c>
      <c r="E35" s="39" t="s">
        <v>5</v>
      </c>
    </row>
    <row r="36" spans="1:5" ht="12.75">
      <c r="A36" s="35" t="s">
        <v>56</v>
      </c>
      <c r="E36" s="40" t="s">
        <v>219</v>
      </c>
    </row>
    <row r="37" spans="1:5" ht="12.75">
      <c r="A37" t="s">
        <v>57</v>
      </c>
      <c r="E37" s="39" t="s">
        <v>207</v>
      </c>
    </row>
    <row r="38" spans="1:16" ht="12.75">
      <c r="A38" t="s">
        <v>48</v>
      </c>
      <c s="34" t="s">
        <v>81</v>
      </c>
      <c s="34" t="s">
        <v>222</v>
      </c>
      <c s="35" t="s">
        <v>5</v>
      </c>
      <c s="6" t="s">
        <v>223</v>
      </c>
      <c s="36" t="s">
        <v>218</v>
      </c>
      <c s="37">
        <v>60</v>
      </c>
      <c s="36">
        <v>0</v>
      </c>
      <c s="36">
        <f>ROUND(G38*H38,6)</f>
      </c>
      <c r="L38" s="38">
        <v>0</v>
      </c>
      <c s="32">
        <f>ROUND(ROUND(L38,2)*ROUND(G38,3),2)</f>
      </c>
      <c s="36" t="s">
        <v>205</v>
      </c>
      <c>
        <f>(M38*21)/100</f>
      </c>
      <c t="s">
        <v>27</v>
      </c>
    </row>
    <row r="39" spans="1:5" ht="12.75">
      <c r="A39" s="35" t="s">
        <v>55</v>
      </c>
      <c r="E39" s="39" t="s">
        <v>5</v>
      </c>
    </row>
    <row r="40" spans="1:5" ht="12.75">
      <c r="A40" s="35" t="s">
        <v>56</v>
      </c>
      <c r="E40" s="40" t="s">
        <v>224</v>
      </c>
    </row>
    <row r="41" spans="1:5" ht="12.75">
      <c r="A41" t="s">
        <v>57</v>
      </c>
      <c r="E41" s="39" t="s">
        <v>207</v>
      </c>
    </row>
    <row r="42" spans="1:16" ht="12.75">
      <c r="A42" t="s">
        <v>48</v>
      </c>
      <c s="34" t="s">
        <v>85</v>
      </c>
      <c s="34" t="s">
        <v>225</v>
      </c>
      <c s="35" t="s">
        <v>5</v>
      </c>
      <c s="6" t="s">
        <v>226</v>
      </c>
      <c s="36" t="s">
        <v>218</v>
      </c>
      <c s="37">
        <v>35</v>
      </c>
      <c s="36">
        <v>0</v>
      </c>
      <c s="36">
        <f>ROUND(G42*H42,6)</f>
      </c>
      <c r="L42" s="38">
        <v>0</v>
      </c>
      <c s="32">
        <f>ROUND(ROUND(L42,2)*ROUND(G42,3),2)</f>
      </c>
      <c s="36" t="s">
        <v>205</v>
      </c>
      <c>
        <f>(M42*21)/100</f>
      </c>
      <c t="s">
        <v>27</v>
      </c>
    </row>
    <row r="43" spans="1:5" ht="12.75">
      <c r="A43" s="35" t="s">
        <v>55</v>
      </c>
      <c r="E43" s="39" t="s">
        <v>5</v>
      </c>
    </row>
    <row r="44" spans="1:5" ht="12.75">
      <c r="A44" s="35" t="s">
        <v>56</v>
      </c>
      <c r="E44" s="40" t="s">
        <v>219</v>
      </c>
    </row>
    <row r="45" spans="1:5" ht="12.75">
      <c r="A45" t="s">
        <v>57</v>
      </c>
      <c r="E45" s="39" t="s">
        <v>207</v>
      </c>
    </row>
    <row r="46" spans="1:16" ht="25.5">
      <c r="A46" t="s">
        <v>48</v>
      </c>
      <c s="34" t="s">
        <v>89</v>
      </c>
      <c s="34" t="s">
        <v>227</v>
      </c>
      <c s="35" t="s">
        <v>5</v>
      </c>
      <c s="6" t="s">
        <v>228</v>
      </c>
      <c s="36" t="s">
        <v>218</v>
      </c>
      <c s="37">
        <v>25</v>
      </c>
      <c s="36">
        <v>0</v>
      </c>
      <c s="36">
        <f>ROUND(G46*H46,6)</f>
      </c>
      <c r="L46" s="38">
        <v>0</v>
      </c>
      <c s="32">
        <f>ROUND(ROUND(L46,2)*ROUND(G46,3),2)</f>
      </c>
      <c s="36" t="s">
        <v>205</v>
      </c>
      <c>
        <f>(M46*21)/100</f>
      </c>
      <c t="s">
        <v>27</v>
      </c>
    </row>
    <row r="47" spans="1:5" ht="12.75">
      <c r="A47" s="35" t="s">
        <v>55</v>
      </c>
      <c r="E47" s="39" t="s">
        <v>5</v>
      </c>
    </row>
    <row r="48" spans="1:5" ht="12.75">
      <c r="A48" s="35" t="s">
        <v>56</v>
      </c>
      <c r="E48" s="40" t="s">
        <v>214</v>
      </c>
    </row>
    <row r="49" spans="1:5" ht="12.75">
      <c r="A49" t="s">
        <v>57</v>
      </c>
      <c r="E49" s="39" t="s">
        <v>207</v>
      </c>
    </row>
    <row r="50" spans="1:16" ht="25.5">
      <c r="A50" t="s">
        <v>48</v>
      </c>
      <c s="34" t="s">
        <v>93</v>
      </c>
      <c s="34" t="s">
        <v>229</v>
      </c>
      <c s="35" t="s">
        <v>5</v>
      </c>
      <c s="6" t="s">
        <v>230</v>
      </c>
      <c s="36" t="s">
        <v>218</v>
      </c>
      <c s="37">
        <v>120</v>
      </c>
      <c s="36">
        <v>0</v>
      </c>
      <c s="36">
        <f>ROUND(G50*H50,6)</f>
      </c>
      <c r="L50" s="38">
        <v>0</v>
      </c>
      <c s="32">
        <f>ROUND(ROUND(L50,2)*ROUND(G50,3),2)</f>
      </c>
      <c s="36" t="s">
        <v>205</v>
      </c>
      <c>
        <f>(M50*21)/100</f>
      </c>
      <c t="s">
        <v>27</v>
      </c>
    </row>
    <row r="51" spans="1:5" ht="12.75">
      <c r="A51" s="35" t="s">
        <v>55</v>
      </c>
      <c r="E51" s="39" t="s">
        <v>5</v>
      </c>
    </row>
    <row r="52" spans="1:5" ht="12.75">
      <c r="A52" s="35" t="s">
        <v>56</v>
      </c>
      <c r="E52" s="40" t="s">
        <v>214</v>
      </c>
    </row>
    <row r="53" spans="1:5" ht="12.75">
      <c r="A53" t="s">
        <v>57</v>
      </c>
      <c r="E53" s="39" t="s">
        <v>207</v>
      </c>
    </row>
    <row r="54" spans="1:16" ht="25.5">
      <c r="A54" t="s">
        <v>48</v>
      </c>
      <c s="34" t="s">
        <v>97</v>
      </c>
      <c s="34" t="s">
        <v>231</v>
      </c>
      <c s="35" t="s">
        <v>5</v>
      </c>
      <c s="6" t="s">
        <v>232</v>
      </c>
      <c s="36" t="s">
        <v>218</v>
      </c>
      <c s="37">
        <v>30</v>
      </c>
      <c s="36">
        <v>0</v>
      </c>
      <c s="36">
        <f>ROUND(G54*H54,6)</f>
      </c>
      <c r="L54" s="38">
        <v>0</v>
      </c>
      <c s="32">
        <f>ROUND(ROUND(L54,2)*ROUND(G54,3),2)</f>
      </c>
      <c s="36" t="s">
        <v>205</v>
      </c>
      <c>
        <f>(M54*21)/100</f>
      </c>
      <c t="s">
        <v>27</v>
      </c>
    </row>
    <row r="55" spans="1:5" ht="12.75">
      <c r="A55" s="35" t="s">
        <v>55</v>
      </c>
      <c r="E55" s="39" t="s">
        <v>5</v>
      </c>
    </row>
    <row r="56" spans="1:5" ht="12.75">
      <c r="A56" s="35" t="s">
        <v>56</v>
      </c>
      <c r="E56" s="40" t="s">
        <v>214</v>
      </c>
    </row>
    <row r="57" spans="1:5" ht="12.75">
      <c r="A57" t="s">
        <v>57</v>
      </c>
      <c r="E57" s="39" t="s">
        <v>207</v>
      </c>
    </row>
    <row r="58" spans="1:16" ht="12.75">
      <c r="A58" t="s">
        <v>48</v>
      </c>
      <c s="34" t="s">
        <v>101</v>
      </c>
      <c s="34" t="s">
        <v>233</v>
      </c>
      <c s="35" t="s">
        <v>5</v>
      </c>
      <c s="6" t="s">
        <v>234</v>
      </c>
      <c s="36" t="s">
        <v>213</v>
      </c>
      <c s="37">
        <v>500</v>
      </c>
      <c s="36">
        <v>0</v>
      </c>
      <c s="36">
        <f>ROUND(G58*H58,6)</f>
      </c>
      <c r="L58" s="38">
        <v>0</v>
      </c>
      <c s="32">
        <f>ROUND(ROUND(L58,2)*ROUND(G58,3),2)</f>
      </c>
      <c s="36" t="s">
        <v>205</v>
      </c>
      <c>
        <f>(M58*21)/100</f>
      </c>
      <c t="s">
        <v>27</v>
      </c>
    </row>
    <row r="59" spans="1:5" ht="12.75">
      <c r="A59" s="35" t="s">
        <v>55</v>
      </c>
      <c r="E59" s="39" t="s">
        <v>5</v>
      </c>
    </row>
    <row r="60" spans="1:5" ht="12.75">
      <c r="A60" s="35" t="s">
        <v>56</v>
      </c>
      <c r="E60" s="40" t="s">
        <v>214</v>
      </c>
    </row>
    <row r="61" spans="1:5" ht="12.75">
      <c r="A61" t="s">
        <v>57</v>
      </c>
      <c r="E61" s="39" t="s">
        <v>207</v>
      </c>
    </row>
    <row r="62" spans="1:16" ht="12.75">
      <c r="A62" t="s">
        <v>48</v>
      </c>
      <c s="34" t="s">
        <v>105</v>
      </c>
      <c s="34" t="s">
        <v>235</v>
      </c>
      <c s="35" t="s">
        <v>5</v>
      </c>
      <c s="6" t="s">
        <v>236</v>
      </c>
      <c s="36" t="s">
        <v>218</v>
      </c>
      <c s="37">
        <v>60</v>
      </c>
      <c s="36">
        <v>0</v>
      </c>
      <c s="36">
        <f>ROUND(G62*H62,6)</f>
      </c>
      <c r="L62" s="38">
        <v>0</v>
      </c>
      <c s="32">
        <f>ROUND(ROUND(L62,2)*ROUND(G62,3),2)</f>
      </c>
      <c s="36" t="s">
        <v>205</v>
      </c>
      <c>
        <f>(M62*21)/100</f>
      </c>
      <c t="s">
        <v>27</v>
      </c>
    </row>
    <row r="63" spans="1:5" ht="12.75">
      <c r="A63" s="35" t="s">
        <v>55</v>
      </c>
      <c r="E63" s="39" t="s">
        <v>5</v>
      </c>
    </row>
    <row r="64" spans="1:5" ht="12.75">
      <c r="A64" s="35" t="s">
        <v>56</v>
      </c>
      <c r="E64" s="40" t="s">
        <v>214</v>
      </c>
    </row>
    <row r="65" spans="1:5" ht="12.75">
      <c r="A65" t="s">
        <v>57</v>
      </c>
      <c r="E65" s="39" t="s">
        <v>207</v>
      </c>
    </row>
    <row r="66" spans="1:16" ht="25.5">
      <c r="A66" t="s">
        <v>48</v>
      </c>
      <c s="34" t="s">
        <v>109</v>
      </c>
      <c s="34" t="s">
        <v>237</v>
      </c>
      <c s="35" t="s">
        <v>5</v>
      </c>
      <c s="6" t="s">
        <v>238</v>
      </c>
      <c s="36" t="s">
        <v>213</v>
      </c>
      <c s="37">
        <v>2</v>
      </c>
      <c s="36">
        <v>0</v>
      </c>
      <c s="36">
        <f>ROUND(G66*H66,6)</f>
      </c>
      <c r="L66" s="38">
        <v>0</v>
      </c>
      <c s="32">
        <f>ROUND(ROUND(L66,2)*ROUND(G66,3),2)</f>
      </c>
      <c s="36" t="s">
        <v>205</v>
      </c>
      <c>
        <f>(M66*21)/100</f>
      </c>
      <c t="s">
        <v>27</v>
      </c>
    </row>
    <row r="67" spans="1:5" ht="12.75">
      <c r="A67" s="35" t="s">
        <v>55</v>
      </c>
      <c r="E67" s="39" t="s">
        <v>5</v>
      </c>
    </row>
    <row r="68" spans="1:5" ht="12.75">
      <c r="A68" s="35" t="s">
        <v>56</v>
      </c>
      <c r="E68" s="40" t="s">
        <v>5</v>
      </c>
    </row>
    <row r="69" spans="1:5" ht="12.75">
      <c r="A69" t="s">
        <v>57</v>
      </c>
      <c r="E69" s="39" t="s">
        <v>207</v>
      </c>
    </row>
    <row r="70" spans="1:16" ht="12.75">
      <c r="A70" t="s">
        <v>48</v>
      </c>
      <c s="34" t="s">
        <v>113</v>
      </c>
      <c s="34" t="s">
        <v>239</v>
      </c>
      <c s="35" t="s">
        <v>5</v>
      </c>
      <c s="6" t="s">
        <v>240</v>
      </c>
      <c s="36" t="s">
        <v>204</v>
      </c>
      <c s="37">
        <v>2</v>
      </c>
      <c s="36">
        <v>0</v>
      </c>
      <c s="36">
        <f>ROUND(G70*H70,6)</f>
      </c>
      <c r="L70" s="38">
        <v>0</v>
      </c>
      <c s="32">
        <f>ROUND(ROUND(L70,2)*ROUND(G70,3),2)</f>
      </c>
      <c s="36" t="s">
        <v>205</v>
      </c>
      <c>
        <f>(M70*21)/100</f>
      </c>
      <c t="s">
        <v>27</v>
      </c>
    </row>
    <row r="71" spans="1:5" ht="12.75">
      <c r="A71" s="35" t="s">
        <v>55</v>
      </c>
      <c r="E71" s="39" t="s">
        <v>5</v>
      </c>
    </row>
    <row r="72" spans="1:5" ht="12.75">
      <c r="A72" s="35" t="s">
        <v>56</v>
      </c>
      <c r="E72" s="40" t="s">
        <v>214</v>
      </c>
    </row>
    <row r="73" spans="1:5" ht="12.75">
      <c r="A73" t="s">
        <v>57</v>
      </c>
      <c r="E73" s="39" t="s">
        <v>207</v>
      </c>
    </row>
    <row r="74" spans="1:16" ht="12.75">
      <c r="A74" t="s">
        <v>48</v>
      </c>
      <c s="34" t="s">
        <v>117</v>
      </c>
      <c s="34" t="s">
        <v>241</v>
      </c>
      <c s="35" t="s">
        <v>5</v>
      </c>
      <c s="6" t="s">
        <v>242</v>
      </c>
      <c s="36" t="s">
        <v>213</v>
      </c>
      <c s="37">
        <v>2</v>
      </c>
      <c s="36">
        <v>0</v>
      </c>
      <c s="36">
        <f>ROUND(G74*H74,6)</f>
      </c>
      <c r="L74" s="38">
        <v>0</v>
      </c>
      <c s="32">
        <f>ROUND(ROUND(L74,2)*ROUND(G74,3),2)</f>
      </c>
      <c s="36" t="s">
        <v>205</v>
      </c>
      <c>
        <f>(M74*21)/100</f>
      </c>
      <c t="s">
        <v>27</v>
      </c>
    </row>
    <row r="75" spans="1:5" ht="12.75">
      <c r="A75" s="35" t="s">
        <v>55</v>
      </c>
      <c r="E75" s="39" t="s">
        <v>5</v>
      </c>
    </row>
    <row r="76" spans="1:5" ht="12.75">
      <c r="A76" s="35" t="s">
        <v>56</v>
      </c>
      <c r="E76" s="40" t="s">
        <v>214</v>
      </c>
    </row>
    <row r="77" spans="1:5" ht="12.75">
      <c r="A77" t="s">
        <v>57</v>
      </c>
      <c r="E77" s="39" t="s">
        <v>207</v>
      </c>
    </row>
    <row r="78" spans="1:16" ht="25.5">
      <c r="A78" t="s">
        <v>48</v>
      </c>
      <c s="34" t="s">
        <v>121</v>
      </c>
      <c s="34" t="s">
        <v>243</v>
      </c>
      <c s="35" t="s">
        <v>5</v>
      </c>
      <c s="6" t="s">
        <v>244</v>
      </c>
      <c s="36" t="s">
        <v>213</v>
      </c>
      <c s="37">
        <v>2</v>
      </c>
      <c s="36">
        <v>0</v>
      </c>
      <c s="36">
        <f>ROUND(G78*H78,6)</f>
      </c>
      <c r="L78" s="38">
        <v>0</v>
      </c>
      <c s="32">
        <f>ROUND(ROUND(L78,2)*ROUND(G78,3),2)</f>
      </c>
      <c s="36" t="s">
        <v>205</v>
      </c>
      <c>
        <f>(M78*21)/100</f>
      </c>
      <c t="s">
        <v>27</v>
      </c>
    </row>
    <row r="79" spans="1:5" ht="12.75">
      <c r="A79" s="35" t="s">
        <v>55</v>
      </c>
      <c r="E79" s="39" t="s">
        <v>5</v>
      </c>
    </row>
    <row r="80" spans="1:5" ht="12.75">
      <c r="A80" s="35" t="s">
        <v>56</v>
      </c>
      <c r="E80" s="40" t="s">
        <v>214</v>
      </c>
    </row>
    <row r="81" spans="1:5" ht="12.75">
      <c r="A81" t="s">
        <v>57</v>
      </c>
      <c r="E81" s="39" t="s">
        <v>207</v>
      </c>
    </row>
    <row r="82" spans="1:16" ht="25.5">
      <c r="A82" t="s">
        <v>48</v>
      </c>
      <c s="34" t="s">
        <v>125</v>
      </c>
      <c s="34" t="s">
        <v>245</v>
      </c>
      <c s="35" t="s">
        <v>5</v>
      </c>
      <c s="6" t="s">
        <v>246</v>
      </c>
      <c s="36" t="s">
        <v>213</v>
      </c>
      <c s="37">
        <v>1</v>
      </c>
      <c s="36">
        <v>0</v>
      </c>
      <c s="36">
        <f>ROUND(G82*H82,6)</f>
      </c>
      <c r="L82" s="38">
        <v>0</v>
      </c>
      <c s="32">
        <f>ROUND(ROUND(L82,2)*ROUND(G82,3),2)</f>
      </c>
      <c s="36" t="s">
        <v>205</v>
      </c>
      <c>
        <f>(M82*21)/100</f>
      </c>
      <c t="s">
        <v>27</v>
      </c>
    </row>
    <row r="83" spans="1:5" ht="12.75">
      <c r="A83" s="35" t="s">
        <v>55</v>
      </c>
      <c r="E83" s="39" t="s">
        <v>5</v>
      </c>
    </row>
    <row r="84" spans="1:5" ht="12.75">
      <c r="A84" s="35" t="s">
        <v>56</v>
      </c>
      <c r="E84" s="40" t="s">
        <v>214</v>
      </c>
    </row>
    <row r="85" spans="1:5" ht="12.75">
      <c r="A85" t="s">
        <v>57</v>
      </c>
      <c r="E85" s="39" t="s">
        <v>207</v>
      </c>
    </row>
    <row r="86" spans="1:16" ht="12.75">
      <c r="A86" t="s">
        <v>48</v>
      </c>
      <c s="34" t="s">
        <v>129</v>
      </c>
      <c s="34" t="s">
        <v>247</v>
      </c>
      <c s="35" t="s">
        <v>5</v>
      </c>
      <c s="6" t="s">
        <v>248</v>
      </c>
      <c s="36" t="s">
        <v>213</v>
      </c>
      <c s="37">
        <v>1</v>
      </c>
      <c s="36">
        <v>0</v>
      </c>
      <c s="36">
        <f>ROUND(G86*H86,6)</f>
      </c>
      <c r="L86" s="38">
        <v>0</v>
      </c>
      <c s="32">
        <f>ROUND(ROUND(L86,2)*ROUND(G86,3),2)</f>
      </c>
      <c s="36" t="s">
        <v>205</v>
      </c>
      <c>
        <f>(M86*21)/100</f>
      </c>
      <c t="s">
        <v>27</v>
      </c>
    </row>
    <row r="87" spans="1:5" ht="12.75">
      <c r="A87" s="35" t="s">
        <v>55</v>
      </c>
      <c r="E87" s="39" t="s">
        <v>5</v>
      </c>
    </row>
    <row r="88" spans="1:5" ht="12.75">
      <c r="A88" s="35" t="s">
        <v>56</v>
      </c>
      <c r="E88" s="40" t="s">
        <v>214</v>
      </c>
    </row>
    <row r="89" spans="1:5" ht="12.75">
      <c r="A89" t="s">
        <v>57</v>
      </c>
      <c r="E89" s="39" t="s">
        <v>207</v>
      </c>
    </row>
    <row r="90" spans="1:16" ht="25.5">
      <c r="A90" t="s">
        <v>48</v>
      </c>
      <c s="34" t="s">
        <v>133</v>
      </c>
      <c s="34" t="s">
        <v>249</v>
      </c>
      <c s="35" t="s">
        <v>5</v>
      </c>
      <c s="6" t="s">
        <v>250</v>
      </c>
      <c s="36" t="s">
        <v>213</v>
      </c>
      <c s="37">
        <v>10</v>
      </c>
      <c s="36">
        <v>0</v>
      </c>
      <c s="36">
        <f>ROUND(G90*H90,6)</f>
      </c>
      <c r="L90" s="38">
        <v>0</v>
      </c>
      <c s="32">
        <f>ROUND(ROUND(L90,2)*ROUND(G90,3),2)</f>
      </c>
      <c s="36" t="s">
        <v>205</v>
      </c>
      <c>
        <f>(M90*21)/100</f>
      </c>
      <c t="s">
        <v>27</v>
      </c>
    </row>
    <row r="91" spans="1:5" ht="12.75">
      <c r="A91" s="35" t="s">
        <v>55</v>
      </c>
      <c r="E91" s="39" t="s">
        <v>5</v>
      </c>
    </row>
    <row r="92" spans="1:5" ht="12.75">
      <c r="A92" s="35" t="s">
        <v>56</v>
      </c>
      <c r="E92" s="40" t="s">
        <v>214</v>
      </c>
    </row>
    <row r="93" spans="1:5" ht="12.75">
      <c r="A93" t="s">
        <v>57</v>
      </c>
      <c r="E93" s="39" t="s">
        <v>207</v>
      </c>
    </row>
    <row r="94" spans="1:16" ht="25.5">
      <c r="A94" t="s">
        <v>48</v>
      </c>
      <c s="34" t="s">
        <v>137</v>
      </c>
      <c s="34" t="s">
        <v>251</v>
      </c>
      <c s="35" t="s">
        <v>5</v>
      </c>
      <c s="6" t="s">
        <v>252</v>
      </c>
      <c s="36" t="s">
        <v>213</v>
      </c>
      <c s="37">
        <v>10</v>
      </c>
      <c s="36">
        <v>0</v>
      </c>
      <c s="36">
        <f>ROUND(G94*H94,6)</f>
      </c>
      <c r="L94" s="38">
        <v>0</v>
      </c>
      <c s="32">
        <f>ROUND(ROUND(L94,2)*ROUND(G94,3),2)</f>
      </c>
      <c s="36" t="s">
        <v>205</v>
      </c>
      <c>
        <f>(M94*21)/100</f>
      </c>
      <c t="s">
        <v>27</v>
      </c>
    </row>
    <row r="95" spans="1:5" ht="12.75">
      <c r="A95" s="35" t="s">
        <v>55</v>
      </c>
      <c r="E95" s="39" t="s">
        <v>5</v>
      </c>
    </row>
    <row r="96" spans="1:5" ht="12.75">
      <c r="A96" s="35" t="s">
        <v>56</v>
      </c>
      <c r="E96" s="40" t="s">
        <v>214</v>
      </c>
    </row>
    <row r="97" spans="1:5" ht="12.75">
      <c r="A97" t="s">
        <v>57</v>
      </c>
      <c r="E97" s="39" t="s">
        <v>207</v>
      </c>
    </row>
    <row r="98" spans="1:16" ht="12.75">
      <c r="A98" t="s">
        <v>48</v>
      </c>
      <c s="34" t="s">
        <v>141</v>
      </c>
      <c s="34" t="s">
        <v>253</v>
      </c>
      <c s="35" t="s">
        <v>5</v>
      </c>
      <c s="6" t="s">
        <v>254</v>
      </c>
      <c s="36" t="s">
        <v>218</v>
      </c>
      <c s="37">
        <v>15</v>
      </c>
      <c s="36">
        <v>0</v>
      </c>
      <c s="36">
        <f>ROUND(G98*H98,6)</f>
      </c>
      <c r="L98" s="38">
        <v>0</v>
      </c>
      <c s="32">
        <f>ROUND(ROUND(L98,2)*ROUND(G98,3),2)</f>
      </c>
      <c s="36" t="s">
        <v>205</v>
      </c>
      <c>
        <f>(M98*21)/100</f>
      </c>
      <c t="s">
        <v>27</v>
      </c>
    </row>
    <row r="99" spans="1:5" ht="12.75">
      <c r="A99" s="35" t="s">
        <v>55</v>
      </c>
      <c r="E99" s="39" t="s">
        <v>5</v>
      </c>
    </row>
    <row r="100" spans="1:5" ht="12.75">
      <c r="A100" s="35" t="s">
        <v>56</v>
      </c>
      <c r="E100" s="40" t="s">
        <v>214</v>
      </c>
    </row>
    <row r="101" spans="1:5" ht="12.75">
      <c r="A101" t="s">
        <v>57</v>
      </c>
      <c r="E101" s="39" t="s">
        <v>207</v>
      </c>
    </row>
    <row r="102" spans="1:16" ht="12.75">
      <c r="A102" t="s">
        <v>48</v>
      </c>
      <c s="34" t="s">
        <v>145</v>
      </c>
      <c s="34" t="s">
        <v>255</v>
      </c>
      <c s="35" t="s">
        <v>5</v>
      </c>
      <c s="6" t="s">
        <v>256</v>
      </c>
      <c s="36" t="s">
        <v>218</v>
      </c>
      <c s="37">
        <v>15</v>
      </c>
      <c s="36">
        <v>0</v>
      </c>
      <c s="36">
        <f>ROUND(G102*H102,6)</f>
      </c>
      <c r="L102" s="38">
        <v>0</v>
      </c>
      <c s="32">
        <f>ROUND(ROUND(L102,2)*ROUND(G102,3),2)</f>
      </c>
      <c s="36" t="s">
        <v>205</v>
      </c>
      <c>
        <f>(M102*21)/100</f>
      </c>
      <c t="s">
        <v>27</v>
      </c>
    </row>
    <row r="103" spans="1:5" ht="12.75">
      <c r="A103" s="35" t="s">
        <v>55</v>
      </c>
      <c r="E103" s="39" t="s">
        <v>5</v>
      </c>
    </row>
    <row r="104" spans="1:5" ht="12.75">
      <c r="A104" s="35" t="s">
        <v>56</v>
      </c>
      <c r="E104" s="40" t="s">
        <v>214</v>
      </c>
    </row>
    <row r="105" spans="1:5" ht="12.75">
      <c r="A105" t="s">
        <v>57</v>
      </c>
      <c r="E105" s="39" t="s">
        <v>207</v>
      </c>
    </row>
    <row r="106" spans="1:16" ht="12.75">
      <c r="A106" t="s">
        <v>48</v>
      </c>
      <c s="34" t="s">
        <v>149</v>
      </c>
      <c s="34" t="s">
        <v>257</v>
      </c>
      <c s="35" t="s">
        <v>5</v>
      </c>
      <c s="6" t="s">
        <v>258</v>
      </c>
      <c s="36" t="s">
        <v>213</v>
      </c>
      <c s="37">
        <v>1</v>
      </c>
      <c s="36">
        <v>0</v>
      </c>
      <c s="36">
        <f>ROUND(G106*H106,6)</f>
      </c>
      <c r="L106" s="38">
        <v>0</v>
      </c>
      <c s="32">
        <f>ROUND(ROUND(L106,2)*ROUND(G106,3),2)</f>
      </c>
      <c s="36" t="s">
        <v>205</v>
      </c>
      <c>
        <f>(M106*21)/100</f>
      </c>
      <c t="s">
        <v>27</v>
      </c>
    </row>
    <row r="107" spans="1:5" ht="12.75">
      <c r="A107" s="35" t="s">
        <v>55</v>
      </c>
      <c r="E107" s="39" t="s">
        <v>5</v>
      </c>
    </row>
    <row r="108" spans="1:5" ht="12.75">
      <c r="A108" s="35" t="s">
        <v>56</v>
      </c>
      <c r="E108" s="40" t="s">
        <v>214</v>
      </c>
    </row>
    <row r="109" spans="1:5" ht="12.75">
      <c r="A109" t="s">
        <v>57</v>
      </c>
      <c r="E109" s="39" t="s">
        <v>207</v>
      </c>
    </row>
    <row r="110" spans="1:16" ht="12.75">
      <c r="A110" t="s">
        <v>48</v>
      </c>
      <c s="34" t="s">
        <v>259</v>
      </c>
      <c s="34" t="s">
        <v>260</v>
      </c>
      <c s="35" t="s">
        <v>5</v>
      </c>
      <c s="6" t="s">
        <v>261</v>
      </c>
      <c s="36" t="s">
        <v>213</v>
      </c>
      <c s="37">
        <v>1</v>
      </c>
      <c s="36">
        <v>0</v>
      </c>
      <c s="36">
        <f>ROUND(G110*H110,6)</f>
      </c>
      <c r="L110" s="38">
        <v>0</v>
      </c>
      <c s="32">
        <f>ROUND(ROUND(L110,2)*ROUND(G110,3),2)</f>
      </c>
      <c s="36" t="s">
        <v>205</v>
      </c>
      <c>
        <f>(M110*21)/100</f>
      </c>
      <c t="s">
        <v>27</v>
      </c>
    </row>
    <row r="111" spans="1:5" ht="12.75">
      <c r="A111" s="35" t="s">
        <v>55</v>
      </c>
      <c r="E111" s="39" t="s">
        <v>5</v>
      </c>
    </row>
    <row r="112" spans="1:5" ht="12.75">
      <c r="A112" s="35" t="s">
        <v>56</v>
      </c>
      <c r="E112" s="40" t="s">
        <v>214</v>
      </c>
    </row>
    <row r="113" spans="1:5" ht="12.75">
      <c r="A113" t="s">
        <v>57</v>
      </c>
      <c r="E113" s="39" t="s">
        <v>207</v>
      </c>
    </row>
    <row r="114" spans="1:16" ht="12.75">
      <c r="A114" t="s">
        <v>48</v>
      </c>
      <c s="34" t="s">
        <v>262</v>
      </c>
      <c s="34" t="s">
        <v>263</v>
      </c>
      <c s="35" t="s">
        <v>5</v>
      </c>
      <c s="6" t="s">
        <v>264</v>
      </c>
      <c s="36" t="s">
        <v>265</v>
      </c>
      <c s="37">
        <v>1</v>
      </c>
      <c s="36">
        <v>0</v>
      </c>
      <c s="36">
        <f>ROUND(G114*H114,6)</f>
      </c>
      <c r="L114" s="38">
        <v>0</v>
      </c>
      <c s="32">
        <f>ROUND(ROUND(L114,2)*ROUND(G114,3),2)</f>
      </c>
      <c s="36" t="s">
        <v>199</v>
      </c>
      <c>
        <f>(M114*21)/100</f>
      </c>
      <c t="s">
        <v>27</v>
      </c>
    </row>
    <row r="115" spans="1:5" ht="12.75">
      <c r="A115" s="35" t="s">
        <v>55</v>
      </c>
      <c r="E115" s="39" t="s">
        <v>5</v>
      </c>
    </row>
    <row r="116" spans="1:5" ht="12.75">
      <c r="A116" s="35" t="s">
        <v>56</v>
      </c>
      <c r="E116" s="40" t="s">
        <v>214</v>
      </c>
    </row>
    <row r="117" spans="1:5" ht="12.75">
      <c r="A117" t="s">
        <v>57</v>
      </c>
      <c r="E117" s="39" t="s">
        <v>207</v>
      </c>
    </row>
    <row r="118" spans="1:16" ht="25.5">
      <c r="A118" t="s">
        <v>48</v>
      </c>
      <c s="34" t="s">
        <v>266</v>
      </c>
      <c s="34" t="s">
        <v>267</v>
      </c>
      <c s="35" t="s">
        <v>5</v>
      </c>
      <c s="6" t="s">
        <v>268</v>
      </c>
      <c s="36" t="s">
        <v>198</v>
      </c>
      <c s="37">
        <v>0.035</v>
      </c>
      <c s="36">
        <v>0</v>
      </c>
      <c s="36">
        <f>ROUND(G118*H118,6)</f>
      </c>
      <c r="L118" s="38">
        <v>0</v>
      </c>
      <c s="32">
        <f>ROUND(ROUND(L118,2)*ROUND(G118,3),2)</f>
      </c>
      <c s="36" t="s">
        <v>199</v>
      </c>
      <c>
        <f>(M118*21)/100</f>
      </c>
      <c t="s">
        <v>27</v>
      </c>
    </row>
    <row r="119" spans="1:5" ht="12.75">
      <c r="A119" s="35" t="s">
        <v>55</v>
      </c>
      <c r="E119" s="39" t="s">
        <v>5</v>
      </c>
    </row>
    <row r="120" spans="1:5" ht="12.75">
      <c r="A120" s="35" t="s">
        <v>56</v>
      </c>
      <c r="E120" s="40" t="s">
        <v>200</v>
      </c>
    </row>
    <row r="121" spans="1:5" ht="89.25">
      <c r="A121" t="s">
        <v>57</v>
      </c>
      <c r="E121" s="39" t="s">
        <v>269</v>
      </c>
    </row>
    <row r="122" spans="1:16" ht="12.75">
      <c r="A122" t="s">
        <v>48</v>
      </c>
      <c s="34" t="s">
        <v>270</v>
      </c>
      <c s="34" t="s">
        <v>271</v>
      </c>
      <c s="35" t="s">
        <v>5</v>
      </c>
      <c s="6" t="s">
        <v>272</v>
      </c>
      <c s="36" t="s">
        <v>198</v>
      </c>
      <c s="37">
        <v>0.035</v>
      </c>
      <c s="36">
        <v>0</v>
      </c>
      <c s="36">
        <f>ROUND(G122*H122,6)</f>
      </c>
      <c r="L122" s="38">
        <v>0</v>
      </c>
      <c s="32">
        <f>ROUND(ROUND(L122,2)*ROUND(G122,3),2)</f>
      </c>
      <c s="36" t="s">
        <v>199</v>
      </c>
      <c>
        <f>(M122*21)/100</f>
      </c>
      <c t="s">
        <v>27</v>
      </c>
    </row>
    <row r="123" spans="1:5" ht="12.75">
      <c r="A123" s="35" t="s">
        <v>55</v>
      </c>
      <c r="E123" s="39" t="s">
        <v>5</v>
      </c>
    </row>
    <row r="124" spans="1:5" ht="12.75">
      <c r="A124" s="35" t="s">
        <v>56</v>
      </c>
      <c r="E124" s="40" t="s">
        <v>200</v>
      </c>
    </row>
    <row r="125" spans="1:5" ht="89.25">
      <c r="A125" t="s">
        <v>57</v>
      </c>
      <c r="E125" s="39" t="s">
        <v>273</v>
      </c>
    </row>
    <row r="126" spans="1:13" ht="12.75">
      <c r="A126" t="s">
        <v>46</v>
      </c>
      <c r="C126" s="31" t="s">
        <v>27</v>
      </c>
      <c r="E126" s="33" t="s">
        <v>274</v>
      </c>
      <c r="J126" s="32">
        <f>0</f>
      </c>
      <c s="32">
        <f>0</f>
      </c>
      <c s="32">
        <f>0+L127+L131+L135+L139+L143+L147+L151+L155+L159+L163+L167+L171+L175+L179+L183+L187+L191+L195+L199+L203+L207+L211+L215</f>
      </c>
      <c s="32">
        <f>0+M127+M131+M135+M139+M143+M147+M151+M155+M159+M163+M167+M171+M175+M179+M183+M187+M191+M195+M199+M203+M207+M211+M215</f>
      </c>
    </row>
    <row r="127" spans="1:16" ht="12.75">
      <c r="A127" t="s">
        <v>48</v>
      </c>
      <c s="34" t="s">
        <v>275</v>
      </c>
      <c s="34" t="s">
        <v>276</v>
      </c>
      <c s="35" t="s">
        <v>5</v>
      </c>
      <c s="6" t="s">
        <v>277</v>
      </c>
      <c s="36" t="s">
        <v>278</v>
      </c>
      <c s="37">
        <v>2.28</v>
      </c>
      <c s="36">
        <v>0</v>
      </c>
      <c s="36">
        <f>ROUND(G127*H127,6)</f>
      </c>
      <c r="L127" s="38">
        <v>0</v>
      </c>
      <c s="32">
        <f>ROUND(ROUND(L127,2)*ROUND(G127,3),2)</f>
      </c>
      <c s="36" t="s">
        <v>205</v>
      </c>
      <c>
        <f>(M127*21)/100</f>
      </c>
      <c t="s">
        <v>27</v>
      </c>
    </row>
    <row r="128" spans="1:5" ht="12.75">
      <c r="A128" s="35" t="s">
        <v>55</v>
      </c>
      <c r="E128" s="39" t="s">
        <v>5</v>
      </c>
    </row>
    <row r="129" spans="1:5" ht="12.75">
      <c r="A129" s="35" t="s">
        <v>56</v>
      </c>
      <c r="E129" s="40" t="s">
        <v>214</v>
      </c>
    </row>
    <row r="130" spans="1:5" ht="12.75">
      <c r="A130" t="s">
        <v>57</v>
      </c>
      <c r="E130" s="39" t="s">
        <v>207</v>
      </c>
    </row>
    <row r="131" spans="1:16" ht="25.5">
      <c r="A131" t="s">
        <v>48</v>
      </c>
      <c s="34" t="s">
        <v>279</v>
      </c>
      <c s="34" t="s">
        <v>280</v>
      </c>
      <c s="35" t="s">
        <v>5</v>
      </c>
      <c s="6" t="s">
        <v>281</v>
      </c>
      <c s="36" t="s">
        <v>218</v>
      </c>
      <c s="37">
        <v>180</v>
      </c>
      <c s="36">
        <v>0</v>
      </c>
      <c s="36">
        <f>ROUND(G131*H131,6)</f>
      </c>
      <c r="L131" s="38">
        <v>0</v>
      </c>
      <c s="32">
        <f>ROUND(ROUND(L131,2)*ROUND(G131,3),2)</f>
      </c>
      <c s="36" t="s">
        <v>205</v>
      </c>
      <c>
        <f>(M131*21)/100</f>
      </c>
      <c t="s">
        <v>27</v>
      </c>
    </row>
    <row r="132" spans="1:5" ht="12.75">
      <c r="A132" s="35" t="s">
        <v>55</v>
      </c>
      <c r="E132" s="39" t="s">
        <v>5</v>
      </c>
    </row>
    <row r="133" spans="1:5" ht="12.75">
      <c r="A133" s="35" t="s">
        <v>56</v>
      </c>
      <c r="E133" s="40" t="s">
        <v>214</v>
      </c>
    </row>
    <row r="134" spans="1:5" ht="12.75">
      <c r="A134" t="s">
        <v>57</v>
      </c>
      <c r="E134" s="39" t="s">
        <v>207</v>
      </c>
    </row>
    <row r="135" spans="1:16" ht="12.75">
      <c r="A135" t="s">
        <v>48</v>
      </c>
      <c s="34" t="s">
        <v>282</v>
      </c>
      <c s="34" t="s">
        <v>283</v>
      </c>
      <c s="35" t="s">
        <v>5</v>
      </c>
      <c s="6" t="s">
        <v>284</v>
      </c>
      <c s="36" t="s">
        <v>213</v>
      </c>
      <c s="37">
        <v>1</v>
      </c>
      <c s="36">
        <v>0</v>
      </c>
      <c s="36">
        <f>ROUND(G135*H135,6)</f>
      </c>
      <c r="L135" s="38">
        <v>0</v>
      </c>
      <c s="32">
        <f>ROUND(ROUND(L135,2)*ROUND(G135,3),2)</f>
      </c>
      <c s="36" t="s">
        <v>205</v>
      </c>
      <c>
        <f>(M135*21)/100</f>
      </c>
      <c t="s">
        <v>27</v>
      </c>
    </row>
    <row r="136" spans="1:5" ht="12.75">
      <c r="A136" s="35" t="s">
        <v>55</v>
      </c>
      <c r="E136" s="39" t="s">
        <v>5</v>
      </c>
    </row>
    <row r="137" spans="1:5" ht="12.75">
      <c r="A137" s="35" t="s">
        <v>56</v>
      </c>
      <c r="E137" s="40" t="s">
        <v>214</v>
      </c>
    </row>
    <row r="138" spans="1:5" ht="12.75">
      <c r="A138" t="s">
        <v>57</v>
      </c>
      <c r="E138" s="39" t="s">
        <v>207</v>
      </c>
    </row>
    <row r="139" spans="1:16" ht="12.75">
      <c r="A139" t="s">
        <v>48</v>
      </c>
      <c s="34" t="s">
        <v>285</v>
      </c>
      <c s="34" t="s">
        <v>286</v>
      </c>
      <c s="35" t="s">
        <v>5</v>
      </c>
      <c s="6" t="s">
        <v>287</v>
      </c>
      <c s="36" t="s">
        <v>218</v>
      </c>
      <c s="37">
        <v>55</v>
      </c>
      <c s="36">
        <v>0</v>
      </c>
      <c s="36">
        <f>ROUND(G139*H139,6)</f>
      </c>
      <c r="L139" s="38">
        <v>0</v>
      </c>
      <c s="32">
        <f>ROUND(ROUND(L139,2)*ROUND(G139,3),2)</f>
      </c>
      <c s="36" t="s">
        <v>205</v>
      </c>
      <c>
        <f>(M139*21)/100</f>
      </c>
      <c t="s">
        <v>27</v>
      </c>
    </row>
    <row r="140" spans="1:5" ht="12.75">
      <c r="A140" s="35" t="s">
        <v>55</v>
      </c>
      <c r="E140" s="39" t="s">
        <v>5</v>
      </c>
    </row>
    <row r="141" spans="1:5" ht="12.75">
      <c r="A141" s="35" t="s">
        <v>56</v>
      </c>
      <c r="E141" s="40" t="s">
        <v>214</v>
      </c>
    </row>
    <row r="142" spans="1:5" ht="12.75">
      <c r="A142" t="s">
        <v>57</v>
      </c>
      <c r="E142" s="39" t="s">
        <v>207</v>
      </c>
    </row>
    <row r="143" spans="1:16" ht="12.75">
      <c r="A143" t="s">
        <v>48</v>
      </c>
      <c s="34" t="s">
        <v>288</v>
      </c>
      <c s="34" t="s">
        <v>289</v>
      </c>
      <c s="35" t="s">
        <v>5</v>
      </c>
      <c s="6" t="s">
        <v>290</v>
      </c>
      <c s="36" t="s">
        <v>291</v>
      </c>
      <c s="37">
        <v>1</v>
      </c>
      <c s="36">
        <v>0</v>
      </c>
      <c s="36">
        <f>ROUND(G143*H143,6)</f>
      </c>
      <c r="L143" s="38">
        <v>0</v>
      </c>
      <c s="32">
        <f>ROUND(ROUND(L143,2)*ROUND(G143,3),2)</f>
      </c>
      <c s="36" t="s">
        <v>205</v>
      </c>
      <c>
        <f>(M143*21)/100</f>
      </c>
      <c t="s">
        <v>27</v>
      </c>
    </row>
    <row r="144" spans="1:5" ht="12.75">
      <c r="A144" s="35" t="s">
        <v>55</v>
      </c>
      <c r="E144" s="39" t="s">
        <v>5</v>
      </c>
    </row>
    <row r="145" spans="1:5" ht="12.75">
      <c r="A145" s="35" t="s">
        <v>56</v>
      </c>
      <c r="E145" s="40" t="s">
        <v>214</v>
      </c>
    </row>
    <row r="146" spans="1:5" ht="12.75">
      <c r="A146" t="s">
        <v>57</v>
      </c>
      <c r="E146" s="39" t="s">
        <v>207</v>
      </c>
    </row>
    <row r="147" spans="1:16" ht="12.75">
      <c r="A147" t="s">
        <v>48</v>
      </c>
      <c s="34" t="s">
        <v>292</v>
      </c>
      <c s="34" t="s">
        <v>293</v>
      </c>
      <c s="35" t="s">
        <v>5</v>
      </c>
      <c s="6" t="s">
        <v>294</v>
      </c>
      <c s="36" t="s">
        <v>218</v>
      </c>
      <c s="37">
        <v>55</v>
      </c>
      <c s="36">
        <v>0</v>
      </c>
      <c s="36">
        <f>ROUND(G147*H147,6)</f>
      </c>
      <c r="L147" s="38">
        <v>0</v>
      </c>
      <c s="32">
        <f>ROUND(ROUND(L147,2)*ROUND(G147,3),2)</f>
      </c>
      <c s="36" t="s">
        <v>205</v>
      </c>
      <c>
        <f>(M147*21)/100</f>
      </c>
      <c t="s">
        <v>27</v>
      </c>
    </row>
    <row r="148" spans="1:5" ht="12.75">
      <c r="A148" s="35" t="s">
        <v>55</v>
      </c>
      <c r="E148" s="39" t="s">
        <v>5</v>
      </c>
    </row>
    <row r="149" spans="1:5" ht="12.75">
      <c r="A149" s="35" t="s">
        <v>56</v>
      </c>
      <c r="E149" s="40" t="s">
        <v>214</v>
      </c>
    </row>
    <row r="150" spans="1:5" ht="12.75">
      <c r="A150" t="s">
        <v>57</v>
      </c>
      <c r="E150" s="39" t="s">
        <v>207</v>
      </c>
    </row>
    <row r="151" spans="1:16" ht="12.75">
      <c r="A151" t="s">
        <v>48</v>
      </c>
      <c s="34" t="s">
        <v>295</v>
      </c>
      <c s="34" t="s">
        <v>296</v>
      </c>
      <c s="35" t="s">
        <v>5</v>
      </c>
      <c s="6" t="s">
        <v>297</v>
      </c>
      <c s="36" t="s">
        <v>213</v>
      </c>
      <c s="37">
        <v>2</v>
      </c>
      <c s="36">
        <v>0</v>
      </c>
      <c s="36">
        <f>ROUND(G151*H151,6)</f>
      </c>
      <c r="L151" s="38">
        <v>0</v>
      </c>
      <c s="32">
        <f>ROUND(ROUND(L151,2)*ROUND(G151,3),2)</f>
      </c>
      <c s="36" t="s">
        <v>205</v>
      </c>
      <c>
        <f>(M151*21)/100</f>
      </c>
      <c t="s">
        <v>27</v>
      </c>
    </row>
    <row r="152" spans="1:5" ht="12.75">
      <c r="A152" s="35" t="s">
        <v>55</v>
      </c>
      <c r="E152" s="39" t="s">
        <v>5</v>
      </c>
    </row>
    <row r="153" spans="1:5" ht="12.75">
      <c r="A153" s="35" t="s">
        <v>56</v>
      </c>
      <c r="E153" s="40" t="s">
        <v>214</v>
      </c>
    </row>
    <row r="154" spans="1:5" ht="12.75">
      <c r="A154" t="s">
        <v>57</v>
      </c>
      <c r="E154" s="39" t="s">
        <v>207</v>
      </c>
    </row>
    <row r="155" spans="1:16" ht="12.75">
      <c r="A155" t="s">
        <v>48</v>
      </c>
      <c s="34" t="s">
        <v>298</v>
      </c>
      <c s="34" t="s">
        <v>299</v>
      </c>
      <c s="35" t="s">
        <v>5</v>
      </c>
      <c s="6" t="s">
        <v>300</v>
      </c>
      <c s="36" t="s">
        <v>213</v>
      </c>
      <c s="37">
        <v>2</v>
      </c>
      <c s="36">
        <v>0</v>
      </c>
      <c s="36">
        <f>ROUND(G155*H155,6)</f>
      </c>
      <c r="L155" s="38">
        <v>0</v>
      </c>
      <c s="32">
        <f>ROUND(ROUND(L155,2)*ROUND(G155,3),2)</f>
      </c>
      <c s="36" t="s">
        <v>205</v>
      </c>
      <c>
        <f>(M155*21)/100</f>
      </c>
      <c t="s">
        <v>27</v>
      </c>
    </row>
    <row r="156" spans="1:5" ht="12.75">
      <c r="A156" s="35" t="s">
        <v>55</v>
      </c>
      <c r="E156" s="39" t="s">
        <v>5</v>
      </c>
    </row>
    <row r="157" spans="1:5" ht="12.75">
      <c r="A157" s="35" t="s">
        <v>56</v>
      </c>
      <c r="E157" s="40" t="s">
        <v>214</v>
      </c>
    </row>
    <row r="158" spans="1:5" ht="12.75">
      <c r="A158" t="s">
        <v>57</v>
      </c>
      <c r="E158" s="39" t="s">
        <v>207</v>
      </c>
    </row>
    <row r="159" spans="1:16" ht="12.75">
      <c r="A159" t="s">
        <v>48</v>
      </c>
      <c s="34" t="s">
        <v>301</v>
      </c>
      <c s="34" t="s">
        <v>302</v>
      </c>
      <c s="35" t="s">
        <v>5</v>
      </c>
      <c s="6" t="s">
        <v>303</v>
      </c>
      <c s="36" t="s">
        <v>213</v>
      </c>
      <c s="37">
        <v>1</v>
      </c>
      <c s="36">
        <v>0</v>
      </c>
      <c s="36">
        <f>ROUND(G159*H159,6)</f>
      </c>
      <c r="L159" s="38">
        <v>0</v>
      </c>
      <c s="32">
        <f>ROUND(ROUND(L159,2)*ROUND(G159,3),2)</f>
      </c>
      <c s="36" t="s">
        <v>205</v>
      </c>
      <c>
        <f>(M159*21)/100</f>
      </c>
      <c t="s">
        <v>27</v>
      </c>
    </row>
    <row r="160" spans="1:5" ht="12.75">
      <c r="A160" s="35" t="s">
        <v>55</v>
      </c>
      <c r="E160" s="39" t="s">
        <v>5</v>
      </c>
    </row>
    <row r="161" spans="1:5" ht="12.75">
      <c r="A161" s="35" t="s">
        <v>56</v>
      </c>
      <c r="E161" s="40" t="s">
        <v>214</v>
      </c>
    </row>
    <row r="162" spans="1:5" ht="12.75">
      <c r="A162" t="s">
        <v>57</v>
      </c>
      <c r="E162" s="39" t="s">
        <v>207</v>
      </c>
    </row>
    <row r="163" spans="1:16" ht="12.75">
      <c r="A163" t="s">
        <v>48</v>
      </c>
      <c s="34" t="s">
        <v>304</v>
      </c>
      <c s="34" t="s">
        <v>305</v>
      </c>
      <c s="35" t="s">
        <v>5</v>
      </c>
      <c s="6" t="s">
        <v>306</v>
      </c>
      <c s="36" t="s">
        <v>213</v>
      </c>
      <c s="37">
        <v>1</v>
      </c>
      <c s="36">
        <v>0</v>
      </c>
      <c s="36">
        <f>ROUND(G163*H163,6)</f>
      </c>
      <c r="L163" s="38">
        <v>0</v>
      </c>
      <c s="32">
        <f>ROUND(ROUND(L163,2)*ROUND(G163,3),2)</f>
      </c>
      <c s="36" t="s">
        <v>205</v>
      </c>
      <c>
        <f>(M163*21)/100</f>
      </c>
      <c t="s">
        <v>27</v>
      </c>
    </row>
    <row r="164" spans="1:5" ht="12.75">
      <c r="A164" s="35" t="s">
        <v>55</v>
      </c>
      <c r="E164" s="39" t="s">
        <v>5</v>
      </c>
    </row>
    <row r="165" spans="1:5" ht="12.75">
      <c r="A165" s="35" t="s">
        <v>56</v>
      </c>
      <c r="E165" s="40" t="s">
        <v>214</v>
      </c>
    </row>
    <row r="166" spans="1:5" ht="12.75">
      <c r="A166" t="s">
        <v>57</v>
      </c>
      <c r="E166" s="39" t="s">
        <v>207</v>
      </c>
    </row>
    <row r="167" spans="1:16" ht="12.75">
      <c r="A167" t="s">
        <v>48</v>
      </c>
      <c s="34" t="s">
        <v>307</v>
      </c>
      <c s="34" t="s">
        <v>308</v>
      </c>
      <c s="35" t="s">
        <v>5</v>
      </c>
      <c s="6" t="s">
        <v>309</v>
      </c>
      <c s="36" t="s">
        <v>213</v>
      </c>
      <c s="37">
        <v>1</v>
      </c>
      <c s="36">
        <v>0</v>
      </c>
      <c s="36">
        <f>ROUND(G167*H167,6)</f>
      </c>
      <c r="L167" s="38">
        <v>0</v>
      </c>
      <c s="32">
        <f>ROUND(ROUND(L167,2)*ROUND(G167,3),2)</f>
      </c>
      <c s="36" t="s">
        <v>205</v>
      </c>
      <c>
        <f>(M167*21)/100</f>
      </c>
      <c t="s">
        <v>27</v>
      </c>
    </row>
    <row r="168" spans="1:5" ht="12.75">
      <c r="A168" s="35" t="s">
        <v>55</v>
      </c>
      <c r="E168" s="39" t="s">
        <v>5</v>
      </c>
    </row>
    <row r="169" spans="1:5" ht="12.75">
      <c r="A169" s="35" t="s">
        <v>56</v>
      </c>
      <c r="E169" s="40" t="s">
        <v>214</v>
      </c>
    </row>
    <row r="170" spans="1:5" ht="12.75">
      <c r="A170" t="s">
        <v>57</v>
      </c>
      <c r="E170" s="39" t="s">
        <v>207</v>
      </c>
    </row>
    <row r="171" spans="1:16" ht="12.75">
      <c r="A171" t="s">
        <v>48</v>
      </c>
      <c s="34" t="s">
        <v>310</v>
      </c>
      <c s="34" t="s">
        <v>311</v>
      </c>
      <c s="35" t="s">
        <v>5</v>
      </c>
      <c s="6" t="s">
        <v>312</v>
      </c>
      <c s="36" t="s">
        <v>213</v>
      </c>
      <c s="37">
        <v>1</v>
      </c>
      <c s="36">
        <v>0</v>
      </c>
      <c s="36">
        <f>ROUND(G171*H171,6)</f>
      </c>
      <c r="L171" s="38">
        <v>0</v>
      </c>
      <c s="32">
        <f>ROUND(ROUND(L171,2)*ROUND(G171,3),2)</f>
      </c>
      <c s="36" t="s">
        <v>205</v>
      </c>
      <c>
        <f>(M171*21)/100</f>
      </c>
      <c t="s">
        <v>27</v>
      </c>
    </row>
    <row r="172" spans="1:5" ht="12.75">
      <c r="A172" s="35" t="s">
        <v>55</v>
      </c>
      <c r="E172" s="39" t="s">
        <v>5</v>
      </c>
    </row>
    <row r="173" spans="1:5" ht="12.75">
      <c r="A173" s="35" t="s">
        <v>56</v>
      </c>
      <c r="E173" s="40" t="s">
        <v>214</v>
      </c>
    </row>
    <row r="174" spans="1:5" ht="12.75">
      <c r="A174" t="s">
        <v>57</v>
      </c>
      <c r="E174" s="39" t="s">
        <v>207</v>
      </c>
    </row>
    <row r="175" spans="1:16" ht="12.75">
      <c r="A175" t="s">
        <v>48</v>
      </c>
      <c s="34" t="s">
        <v>313</v>
      </c>
      <c s="34" t="s">
        <v>314</v>
      </c>
      <c s="35" t="s">
        <v>5</v>
      </c>
      <c s="6" t="s">
        <v>315</v>
      </c>
      <c s="36" t="s">
        <v>213</v>
      </c>
      <c s="37">
        <v>5</v>
      </c>
      <c s="36">
        <v>0</v>
      </c>
      <c s="36">
        <f>ROUND(G175*H175,6)</f>
      </c>
      <c r="L175" s="38">
        <v>0</v>
      </c>
      <c s="32">
        <f>ROUND(ROUND(L175,2)*ROUND(G175,3),2)</f>
      </c>
      <c s="36" t="s">
        <v>205</v>
      </c>
      <c>
        <f>(M175*21)/100</f>
      </c>
      <c t="s">
        <v>27</v>
      </c>
    </row>
    <row r="176" spans="1:5" ht="12.75">
      <c r="A176" s="35" t="s">
        <v>55</v>
      </c>
      <c r="E176" s="39" t="s">
        <v>5</v>
      </c>
    </row>
    <row r="177" spans="1:5" ht="12.75">
      <c r="A177" s="35" t="s">
        <v>56</v>
      </c>
      <c r="E177" s="40" t="s">
        <v>214</v>
      </c>
    </row>
    <row r="178" spans="1:5" ht="12.75">
      <c r="A178" t="s">
        <v>57</v>
      </c>
      <c r="E178" s="39" t="s">
        <v>207</v>
      </c>
    </row>
    <row r="179" spans="1:16" ht="12.75">
      <c r="A179" t="s">
        <v>48</v>
      </c>
      <c s="34" t="s">
        <v>316</v>
      </c>
      <c s="34" t="s">
        <v>317</v>
      </c>
      <c s="35" t="s">
        <v>5</v>
      </c>
      <c s="6" t="s">
        <v>318</v>
      </c>
      <c s="36" t="s">
        <v>213</v>
      </c>
      <c s="37">
        <v>5</v>
      </c>
      <c s="36">
        <v>0</v>
      </c>
      <c s="36">
        <f>ROUND(G179*H179,6)</f>
      </c>
      <c r="L179" s="38">
        <v>0</v>
      </c>
      <c s="32">
        <f>ROUND(ROUND(L179,2)*ROUND(G179,3),2)</f>
      </c>
      <c s="36" t="s">
        <v>205</v>
      </c>
      <c>
        <f>(M179*21)/100</f>
      </c>
      <c t="s">
        <v>27</v>
      </c>
    </row>
    <row r="180" spans="1:5" ht="12.75">
      <c r="A180" s="35" t="s">
        <v>55</v>
      </c>
      <c r="E180" s="39" t="s">
        <v>5</v>
      </c>
    </row>
    <row r="181" spans="1:5" ht="12.75">
      <c r="A181" s="35" t="s">
        <v>56</v>
      </c>
      <c r="E181" s="40" t="s">
        <v>214</v>
      </c>
    </row>
    <row r="182" spans="1:5" ht="12.75">
      <c r="A182" t="s">
        <v>57</v>
      </c>
      <c r="E182" s="39" t="s">
        <v>207</v>
      </c>
    </row>
    <row r="183" spans="1:16" ht="12.75">
      <c r="A183" t="s">
        <v>48</v>
      </c>
      <c s="34" t="s">
        <v>319</v>
      </c>
      <c s="34" t="s">
        <v>320</v>
      </c>
      <c s="35" t="s">
        <v>5</v>
      </c>
      <c s="6" t="s">
        <v>321</v>
      </c>
      <c s="36" t="s">
        <v>213</v>
      </c>
      <c s="37">
        <v>5</v>
      </c>
      <c s="36">
        <v>0</v>
      </c>
      <c s="36">
        <f>ROUND(G183*H183,6)</f>
      </c>
      <c r="L183" s="38">
        <v>0</v>
      </c>
      <c s="32">
        <f>ROUND(ROUND(L183,2)*ROUND(G183,3),2)</f>
      </c>
      <c s="36" t="s">
        <v>199</v>
      </c>
      <c>
        <f>(M183*21)/100</f>
      </c>
      <c t="s">
        <v>27</v>
      </c>
    </row>
    <row r="184" spans="1:5" ht="12.75">
      <c r="A184" s="35" t="s">
        <v>55</v>
      </c>
      <c r="E184" s="39" t="s">
        <v>5</v>
      </c>
    </row>
    <row r="185" spans="1:5" ht="12.75">
      <c r="A185" s="35" t="s">
        <v>56</v>
      </c>
      <c r="E185" s="40" t="s">
        <v>214</v>
      </c>
    </row>
    <row r="186" spans="1:5" ht="191.25">
      <c r="A186" t="s">
        <v>57</v>
      </c>
      <c r="E186" s="39" t="s">
        <v>322</v>
      </c>
    </row>
    <row r="187" spans="1:16" ht="12.75">
      <c r="A187" t="s">
        <v>48</v>
      </c>
      <c s="34" t="s">
        <v>323</v>
      </c>
      <c s="34" t="s">
        <v>324</v>
      </c>
      <c s="35" t="s">
        <v>5</v>
      </c>
      <c s="6" t="s">
        <v>325</v>
      </c>
      <c s="36" t="s">
        <v>213</v>
      </c>
      <c s="37">
        <v>10</v>
      </c>
      <c s="36">
        <v>0</v>
      </c>
      <c s="36">
        <f>ROUND(G187*H187,6)</f>
      </c>
      <c r="L187" s="38">
        <v>0</v>
      </c>
      <c s="32">
        <f>ROUND(ROUND(L187,2)*ROUND(G187,3),2)</f>
      </c>
      <c s="36" t="s">
        <v>205</v>
      </c>
      <c>
        <f>(M187*21)/100</f>
      </c>
      <c t="s">
        <v>27</v>
      </c>
    </row>
    <row r="188" spans="1:5" ht="12.75">
      <c r="A188" s="35" t="s">
        <v>55</v>
      </c>
      <c r="E188" s="39" t="s">
        <v>5</v>
      </c>
    </row>
    <row r="189" spans="1:5" ht="12.75">
      <c r="A189" s="35" t="s">
        <v>56</v>
      </c>
      <c r="E189" s="40" t="s">
        <v>214</v>
      </c>
    </row>
    <row r="190" spans="1:5" ht="12.75">
      <c r="A190" t="s">
        <v>57</v>
      </c>
      <c r="E190" s="39" t="s">
        <v>207</v>
      </c>
    </row>
    <row r="191" spans="1:16" ht="12.75">
      <c r="A191" t="s">
        <v>48</v>
      </c>
      <c s="34" t="s">
        <v>326</v>
      </c>
      <c s="34" t="s">
        <v>327</v>
      </c>
      <c s="35" t="s">
        <v>5</v>
      </c>
      <c s="6" t="s">
        <v>328</v>
      </c>
      <c s="36" t="s">
        <v>329</v>
      </c>
      <c s="37">
        <v>30</v>
      </c>
      <c s="36">
        <v>0</v>
      </c>
      <c s="36">
        <f>ROUND(G191*H191,6)</f>
      </c>
      <c r="L191" s="38">
        <v>0</v>
      </c>
      <c s="32">
        <f>ROUND(ROUND(L191,2)*ROUND(G191,3),2)</f>
      </c>
      <c s="36" t="s">
        <v>205</v>
      </c>
      <c>
        <f>(M191*21)/100</f>
      </c>
      <c t="s">
        <v>27</v>
      </c>
    </row>
    <row r="192" spans="1:5" ht="12.75">
      <c r="A192" s="35" t="s">
        <v>55</v>
      </c>
      <c r="E192" s="39" t="s">
        <v>5</v>
      </c>
    </row>
    <row r="193" spans="1:5" ht="12.75">
      <c r="A193" s="35" t="s">
        <v>56</v>
      </c>
      <c r="E193" s="40" t="s">
        <v>214</v>
      </c>
    </row>
    <row r="194" spans="1:5" ht="12.75">
      <c r="A194" t="s">
        <v>57</v>
      </c>
      <c r="E194" s="39" t="s">
        <v>207</v>
      </c>
    </row>
    <row r="195" spans="1:16" ht="12.75">
      <c r="A195" t="s">
        <v>48</v>
      </c>
      <c s="34" t="s">
        <v>330</v>
      </c>
      <c s="34" t="s">
        <v>331</v>
      </c>
      <c s="35" t="s">
        <v>5</v>
      </c>
      <c s="6" t="s">
        <v>332</v>
      </c>
      <c s="36" t="s">
        <v>213</v>
      </c>
      <c s="37">
        <v>48</v>
      </c>
      <c s="36">
        <v>0</v>
      </c>
      <c s="36">
        <f>ROUND(G195*H195,6)</f>
      </c>
      <c r="L195" s="38">
        <v>0</v>
      </c>
      <c s="32">
        <f>ROUND(ROUND(L195,2)*ROUND(G195,3),2)</f>
      </c>
      <c s="36" t="s">
        <v>205</v>
      </c>
      <c>
        <f>(M195*21)/100</f>
      </c>
      <c t="s">
        <v>27</v>
      </c>
    </row>
    <row r="196" spans="1:5" ht="12.75">
      <c r="A196" s="35" t="s">
        <v>55</v>
      </c>
      <c r="E196" s="39" t="s">
        <v>5</v>
      </c>
    </row>
    <row r="197" spans="1:5" ht="12.75">
      <c r="A197" s="35" t="s">
        <v>56</v>
      </c>
      <c r="E197" s="40" t="s">
        <v>214</v>
      </c>
    </row>
    <row r="198" spans="1:5" ht="12.75">
      <c r="A198" t="s">
        <v>57</v>
      </c>
      <c r="E198" s="39" t="s">
        <v>207</v>
      </c>
    </row>
    <row r="199" spans="1:16" ht="12.75">
      <c r="A199" t="s">
        <v>48</v>
      </c>
      <c s="34" t="s">
        <v>333</v>
      </c>
      <c s="34" t="s">
        <v>334</v>
      </c>
      <c s="35" t="s">
        <v>5</v>
      </c>
      <c s="6" t="s">
        <v>335</v>
      </c>
      <c s="36" t="s">
        <v>213</v>
      </c>
      <c s="37">
        <v>48</v>
      </c>
      <c s="36">
        <v>0</v>
      </c>
      <c s="36">
        <f>ROUND(G199*H199,6)</f>
      </c>
      <c r="L199" s="38">
        <v>0</v>
      </c>
      <c s="32">
        <f>ROUND(ROUND(L199,2)*ROUND(G199,3),2)</f>
      </c>
      <c s="36" t="s">
        <v>205</v>
      </c>
      <c>
        <f>(M199*21)/100</f>
      </c>
      <c t="s">
        <v>27</v>
      </c>
    </row>
    <row r="200" spans="1:5" ht="12.75">
      <c r="A200" s="35" t="s">
        <v>55</v>
      </c>
      <c r="E200" s="39" t="s">
        <v>5</v>
      </c>
    </row>
    <row r="201" spans="1:5" ht="12.75">
      <c r="A201" s="35" t="s">
        <v>56</v>
      </c>
      <c r="E201" s="40" t="s">
        <v>214</v>
      </c>
    </row>
    <row r="202" spans="1:5" ht="12.75">
      <c r="A202" t="s">
        <v>57</v>
      </c>
      <c r="E202" s="39" t="s">
        <v>207</v>
      </c>
    </row>
    <row r="203" spans="1:16" ht="12.75">
      <c r="A203" t="s">
        <v>48</v>
      </c>
      <c s="34" t="s">
        <v>336</v>
      </c>
      <c s="34" t="s">
        <v>337</v>
      </c>
      <c s="35" t="s">
        <v>5</v>
      </c>
      <c s="6" t="s">
        <v>338</v>
      </c>
      <c s="36" t="s">
        <v>213</v>
      </c>
      <c s="37">
        <v>24</v>
      </c>
      <c s="36">
        <v>0</v>
      </c>
      <c s="36">
        <f>ROUND(G203*H203,6)</f>
      </c>
      <c r="L203" s="38">
        <v>0</v>
      </c>
      <c s="32">
        <f>ROUND(ROUND(L203,2)*ROUND(G203,3),2)</f>
      </c>
      <c s="36" t="s">
        <v>205</v>
      </c>
      <c>
        <f>(M203*21)/100</f>
      </c>
      <c t="s">
        <v>27</v>
      </c>
    </row>
    <row r="204" spans="1:5" ht="12.75">
      <c r="A204" s="35" t="s">
        <v>55</v>
      </c>
      <c r="E204" s="39" t="s">
        <v>5</v>
      </c>
    </row>
    <row r="205" spans="1:5" ht="12.75">
      <c r="A205" s="35" t="s">
        <v>56</v>
      </c>
      <c r="E205" s="40" t="s">
        <v>214</v>
      </c>
    </row>
    <row r="206" spans="1:5" ht="12.75">
      <c r="A206" t="s">
        <v>57</v>
      </c>
      <c r="E206" s="39" t="s">
        <v>207</v>
      </c>
    </row>
    <row r="207" spans="1:16" ht="12.75">
      <c r="A207" t="s">
        <v>48</v>
      </c>
      <c s="34" t="s">
        <v>339</v>
      </c>
      <c s="34" t="s">
        <v>340</v>
      </c>
      <c s="35" t="s">
        <v>5</v>
      </c>
      <c s="6" t="s">
        <v>341</v>
      </c>
      <c s="36" t="s">
        <v>213</v>
      </c>
      <c s="37">
        <v>24</v>
      </c>
      <c s="36">
        <v>0</v>
      </c>
      <c s="36">
        <f>ROUND(G207*H207,6)</f>
      </c>
      <c r="L207" s="38">
        <v>0</v>
      </c>
      <c s="32">
        <f>ROUND(ROUND(L207,2)*ROUND(G207,3),2)</f>
      </c>
      <c s="36" t="s">
        <v>205</v>
      </c>
      <c>
        <f>(M207*21)/100</f>
      </c>
      <c t="s">
        <v>27</v>
      </c>
    </row>
    <row r="208" spans="1:5" ht="12.75">
      <c r="A208" s="35" t="s">
        <v>55</v>
      </c>
      <c r="E208" s="39" t="s">
        <v>5</v>
      </c>
    </row>
    <row r="209" spans="1:5" ht="12.75">
      <c r="A209" s="35" t="s">
        <v>56</v>
      </c>
      <c r="E209" s="40" t="s">
        <v>214</v>
      </c>
    </row>
    <row r="210" spans="1:5" ht="12.75">
      <c r="A210" t="s">
        <v>57</v>
      </c>
      <c r="E210" s="39" t="s">
        <v>207</v>
      </c>
    </row>
    <row r="211" spans="1:16" ht="12.75">
      <c r="A211" t="s">
        <v>48</v>
      </c>
      <c s="34" t="s">
        <v>342</v>
      </c>
      <c s="34" t="s">
        <v>343</v>
      </c>
      <c s="35" t="s">
        <v>5</v>
      </c>
      <c s="6" t="s">
        <v>344</v>
      </c>
      <c s="36" t="s">
        <v>345</v>
      </c>
      <c s="37">
        <v>0.1</v>
      </c>
      <c s="36">
        <v>0</v>
      </c>
      <c s="36">
        <f>ROUND(G211*H211,6)</f>
      </c>
      <c r="L211" s="38">
        <v>0</v>
      </c>
      <c s="32">
        <f>ROUND(ROUND(L211,2)*ROUND(G211,3),2)</f>
      </c>
      <c s="36" t="s">
        <v>205</v>
      </c>
      <c>
        <f>(M211*21)/100</f>
      </c>
      <c t="s">
        <v>27</v>
      </c>
    </row>
    <row r="212" spans="1:5" ht="12.75">
      <c r="A212" s="35" t="s">
        <v>55</v>
      </c>
      <c r="E212" s="39" t="s">
        <v>5</v>
      </c>
    </row>
    <row r="213" spans="1:5" ht="12.75">
      <c r="A213" s="35" t="s">
        <v>56</v>
      </c>
      <c r="E213" s="40" t="s">
        <v>214</v>
      </c>
    </row>
    <row r="214" spans="1:5" ht="12.75">
      <c r="A214" t="s">
        <v>57</v>
      </c>
      <c r="E214" s="39" t="s">
        <v>207</v>
      </c>
    </row>
    <row r="215" spans="1:16" ht="12.75">
      <c r="A215" t="s">
        <v>48</v>
      </c>
      <c s="34" t="s">
        <v>346</v>
      </c>
      <c s="34" t="s">
        <v>347</v>
      </c>
      <c s="35" t="s">
        <v>5</v>
      </c>
      <c s="6" t="s">
        <v>348</v>
      </c>
      <c s="36" t="s">
        <v>218</v>
      </c>
      <c s="37">
        <v>150</v>
      </c>
      <c s="36">
        <v>0</v>
      </c>
      <c s="36">
        <f>ROUND(G215*H215,6)</f>
      </c>
      <c r="L215" s="38">
        <v>0</v>
      </c>
      <c s="32">
        <f>ROUND(ROUND(L215,2)*ROUND(G215,3),2)</f>
      </c>
      <c s="36" t="s">
        <v>199</v>
      </c>
      <c>
        <f>(M215*21)/100</f>
      </c>
      <c t="s">
        <v>27</v>
      </c>
    </row>
    <row r="216" spans="1:5" ht="12.75">
      <c r="A216" s="35" t="s">
        <v>55</v>
      </c>
      <c r="E216" s="39" t="s">
        <v>5</v>
      </c>
    </row>
    <row r="217" spans="1:5" ht="12.75">
      <c r="A217" s="35" t="s">
        <v>56</v>
      </c>
      <c r="E217" s="40" t="s">
        <v>214</v>
      </c>
    </row>
    <row r="218" spans="1:5" ht="102">
      <c r="A218" t="s">
        <v>57</v>
      </c>
      <c r="E218" s="39" t="s">
        <v>349</v>
      </c>
    </row>
    <row r="219" spans="1:13" ht="12.75">
      <c r="A219" t="s">
        <v>46</v>
      </c>
      <c r="C219" s="31" t="s">
        <v>47</v>
      </c>
      <c r="E219" s="33" t="s">
        <v>17</v>
      </c>
      <c r="J219" s="32">
        <f>0</f>
      </c>
      <c s="32">
        <f>0</f>
      </c>
      <c s="32">
        <f>0+L220+L224+L228+L232+L236</f>
      </c>
      <c s="32">
        <f>0+M220+M224+M228+M232+M236</f>
      </c>
    </row>
    <row r="220" spans="1:16" ht="25.5">
      <c r="A220" t="s">
        <v>48</v>
      </c>
      <c s="34" t="s">
        <v>350</v>
      </c>
      <c s="34" t="s">
        <v>50</v>
      </c>
      <c s="35" t="s">
        <v>51</v>
      </c>
      <c s="6" t="s">
        <v>52</v>
      </c>
      <c s="36" t="s">
        <v>53</v>
      </c>
      <c s="37">
        <v>8.505</v>
      </c>
      <c s="36">
        <v>0</v>
      </c>
      <c s="36">
        <f>ROUND(G220*H220,6)</f>
      </c>
      <c r="L220" s="38">
        <v>0</v>
      </c>
      <c s="32">
        <f>ROUND(ROUND(L220,2)*ROUND(G220,3),2)</f>
      </c>
      <c s="36" t="s">
        <v>54</v>
      </c>
      <c>
        <f>(M220*21)/100</f>
      </c>
      <c t="s">
        <v>27</v>
      </c>
    </row>
    <row r="221" spans="1:5" ht="25.5">
      <c r="A221" s="35" t="s">
        <v>55</v>
      </c>
      <c r="E221" s="39" t="s">
        <v>351</v>
      </c>
    </row>
    <row r="222" spans="1:5" ht="12.75">
      <c r="A222" s="35" t="s">
        <v>56</v>
      </c>
      <c r="E222" s="40" t="s">
        <v>352</v>
      </c>
    </row>
    <row r="223" spans="1:5" ht="102">
      <c r="A223" t="s">
        <v>57</v>
      </c>
      <c r="E223" s="39" t="s">
        <v>58</v>
      </c>
    </row>
    <row r="224" spans="1:16" ht="25.5">
      <c r="A224" t="s">
        <v>48</v>
      </c>
      <c s="34" t="s">
        <v>353</v>
      </c>
      <c s="34" t="s">
        <v>62</v>
      </c>
      <c s="35" t="s">
        <v>63</v>
      </c>
      <c s="6" t="s">
        <v>64</v>
      </c>
      <c s="36" t="s">
        <v>53</v>
      </c>
      <c s="37">
        <v>0.1</v>
      </c>
      <c s="36">
        <v>0</v>
      </c>
      <c s="36">
        <f>ROUND(G224*H224,6)</f>
      </c>
      <c r="L224" s="38">
        <v>0</v>
      </c>
      <c s="32">
        <f>ROUND(ROUND(L224,2)*ROUND(G224,3),2)</f>
      </c>
      <c s="36" t="s">
        <v>54</v>
      </c>
      <c>
        <f>(M224*21)/100</f>
      </c>
      <c t="s">
        <v>27</v>
      </c>
    </row>
    <row r="225" spans="1:5" ht="25.5">
      <c r="A225" s="35" t="s">
        <v>55</v>
      </c>
      <c r="E225" s="39" t="s">
        <v>351</v>
      </c>
    </row>
    <row r="226" spans="1:5" ht="12.75">
      <c r="A226" s="35" t="s">
        <v>56</v>
      </c>
      <c r="E226" s="40" t="s">
        <v>5</v>
      </c>
    </row>
    <row r="227" spans="1:5" ht="102">
      <c r="A227" t="s">
        <v>57</v>
      </c>
      <c r="E227" s="39" t="s">
        <v>58</v>
      </c>
    </row>
    <row r="228" spans="1:16" ht="25.5">
      <c r="A228" t="s">
        <v>48</v>
      </c>
      <c s="34" t="s">
        <v>354</v>
      </c>
      <c s="34" t="s">
        <v>66</v>
      </c>
      <c s="35" t="s">
        <v>67</v>
      </c>
      <c s="6" t="s">
        <v>68</v>
      </c>
      <c s="36" t="s">
        <v>53</v>
      </c>
      <c s="37">
        <v>0.1</v>
      </c>
      <c s="36">
        <v>0</v>
      </c>
      <c s="36">
        <f>ROUND(G228*H228,6)</f>
      </c>
      <c r="L228" s="38">
        <v>0</v>
      </c>
      <c s="32">
        <f>ROUND(ROUND(L228,2)*ROUND(G228,3),2)</f>
      </c>
      <c s="36" t="s">
        <v>54</v>
      </c>
      <c>
        <f>(M228*21)/100</f>
      </c>
      <c t="s">
        <v>27</v>
      </c>
    </row>
    <row r="229" spans="1:5" ht="25.5">
      <c r="A229" s="35" t="s">
        <v>55</v>
      </c>
      <c r="E229" s="39" t="s">
        <v>351</v>
      </c>
    </row>
    <row r="230" spans="1:5" ht="12.75">
      <c r="A230" s="35" t="s">
        <v>56</v>
      </c>
      <c r="E230" s="40" t="s">
        <v>5</v>
      </c>
    </row>
    <row r="231" spans="1:5" ht="102">
      <c r="A231" t="s">
        <v>57</v>
      </c>
      <c r="E231" s="39" t="s">
        <v>58</v>
      </c>
    </row>
    <row r="232" spans="1:16" ht="25.5">
      <c r="A232" t="s">
        <v>48</v>
      </c>
      <c s="34" t="s">
        <v>355</v>
      </c>
      <c s="34" t="s">
        <v>102</v>
      </c>
      <c s="35" t="s">
        <v>103</v>
      </c>
      <c s="6" t="s">
        <v>104</v>
      </c>
      <c s="36" t="s">
        <v>53</v>
      </c>
      <c s="37">
        <v>0.2</v>
      </c>
      <c s="36">
        <v>0</v>
      </c>
      <c s="36">
        <f>ROUND(G232*H232,6)</f>
      </c>
      <c r="L232" s="38">
        <v>0</v>
      </c>
      <c s="32">
        <f>ROUND(ROUND(L232,2)*ROUND(G232,3),2)</f>
      </c>
      <c s="36" t="s">
        <v>54</v>
      </c>
      <c>
        <f>(M232*21)/100</f>
      </c>
      <c t="s">
        <v>27</v>
      </c>
    </row>
    <row r="233" spans="1:5" ht="25.5">
      <c r="A233" s="35" t="s">
        <v>55</v>
      </c>
      <c r="E233" s="39" t="s">
        <v>351</v>
      </c>
    </row>
    <row r="234" spans="1:5" ht="12.75">
      <c r="A234" s="35" t="s">
        <v>56</v>
      </c>
      <c r="E234" s="40" t="s">
        <v>5</v>
      </c>
    </row>
    <row r="235" spans="1:5" ht="102">
      <c r="A235" t="s">
        <v>57</v>
      </c>
      <c r="E235" s="39" t="s">
        <v>58</v>
      </c>
    </row>
    <row r="236" spans="1:16" ht="25.5">
      <c r="A236" t="s">
        <v>48</v>
      </c>
      <c s="34" t="s">
        <v>356</v>
      </c>
      <c s="34" t="s">
        <v>138</v>
      </c>
      <c s="35" t="s">
        <v>139</v>
      </c>
      <c s="6" t="s">
        <v>140</v>
      </c>
      <c s="36" t="s">
        <v>53</v>
      </c>
      <c s="37">
        <v>0.2</v>
      </c>
      <c s="36">
        <v>0</v>
      </c>
      <c s="36">
        <f>ROUND(G236*H236,6)</f>
      </c>
      <c r="L236" s="38">
        <v>0</v>
      </c>
      <c s="32">
        <f>ROUND(ROUND(L236,2)*ROUND(G236,3),2)</f>
      </c>
      <c s="36" t="s">
        <v>54</v>
      </c>
      <c>
        <f>(M236*21)/100</f>
      </c>
      <c t="s">
        <v>27</v>
      </c>
    </row>
    <row r="237" spans="1:5" ht="25.5">
      <c r="A237" s="35" t="s">
        <v>55</v>
      </c>
      <c r="E237" s="39" t="s">
        <v>351</v>
      </c>
    </row>
    <row r="238" spans="1:5" ht="12.75">
      <c r="A238" s="35" t="s">
        <v>56</v>
      </c>
      <c r="E238" s="40" t="s">
        <v>5</v>
      </c>
    </row>
    <row r="239" spans="1:5" ht="102">
      <c r="A239" t="s">
        <v>57</v>
      </c>
      <c r="E239"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xml><?xml version="1.0" encoding="utf-8"?>
<worksheet xmlns="http://schemas.openxmlformats.org/spreadsheetml/2006/main" xmlns:r="http://schemas.openxmlformats.org/officeDocument/2006/relationships">
  <dimension ref="A1:T28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190</v>
      </c>
      <c s="41">
        <f>Rekapitulace!C14</f>
      </c>
      <c s="20" t="s">
        <v>0</v>
      </c>
      <c t="s">
        <v>23</v>
      </c>
      <c t="s">
        <v>27</v>
      </c>
    </row>
    <row r="4" spans="1:16" ht="32" customHeight="1">
      <c r="A4" s="24" t="s">
        <v>20</v>
      </c>
      <c s="25" t="s">
        <v>28</v>
      </c>
      <c s="27" t="s">
        <v>190</v>
      </c>
      <c r="E4" s="26" t="s">
        <v>191</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COUNTIFS(L8:L282,"=0",A8:A282,"P")+COUNTIFS(L8:L282,"",A8:A282,"P")+SUM(Q8:Q282)</f>
      </c>
    </row>
    <row r="8" spans="1:13" ht="12.75">
      <c r="A8" t="s">
        <v>44</v>
      </c>
      <c r="C8" s="28" t="s">
        <v>359</v>
      </c>
      <c r="E8" s="30" t="s">
        <v>358</v>
      </c>
      <c r="J8" s="29">
        <f>0+J9+J114+J191+J232+J265</f>
      </c>
      <c s="29">
        <f>0+K9+K114+K191+K232+K265</f>
      </c>
      <c s="29">
        <f>0+L9+L114+L191+L232+L265</f>
      </c>
      <c s="29">
        <f>0+M9+M114+M191+M232+M265</f>
      </c>
    </row>
    <row r="9" spans="1:13" ht="12.75">
      <c r="A9" t="s">
        <v>46</v>
      </c>
      <c r="C9" s="31" t="s">
        <v>49</v>
      </c>
      <c r="E9" s="33" t="s">
        <v>195</v>
      </c>
      <c r="J9" s="32">
        <f>0</f>
      </c>
      <c s="32">
        <f>0</f>
      </c>
      <c s="32">
        <f>0+L10+L14+L18+L22+L26+L30+L34+L38+L42+L46+L50+L54+L58+L62+L66+L70+L74+L78+L82+L86+L90+L94+L98+L102+L106+L110</f>
      </c>
      <c s="32">
        <f>0+M10+M14+M18+M22+M26+M30+M34+M38+M42+M46+M50+M54+M58+M62+M66+M70+M74+M78+M82+M86+M90+M94+M98+M102+M106+M110</f>
      </c>
    </row>
    <row r="10" spans="1:16" ht="12.75">
      <c r="A10" t="s">
        <v>48</v>
      </c>
      <c s="34" t="s">
        <v>49</v>
      </c>
      <c s="34" t="s">
        <v>196</v>
      </c>
      <c s="35" t="s">
        <v>5</v>
      </c>
      <c s="6" t="s">
        <v>197</v>
      </c>
      <c s="36" t="s">
        <v>198</v>
      </c>
      <c s="37">
        <v>0.33</v>
      </c>
      <c s="36">
        <v>0</v>
      </c>
      <c s="36">
        <f>ROUND(G10*H10,6)</f>
      </c>
      <c r="L10" s="38">
        <v>0</v>
      </c>
      <c s="32">
        <f>ROUND(ROUND(L10,2)*ROUND(G10,3),2)</f>
      </c>
      <c s="36" t="s">
        <v>199</v>
      </c>
      <c>
        <f>(M10*21)/100</f>
      </c>
      <c t="s">
        <v>27</v>
      </c>
    </row>
    <row r="11" spans="1:5" ht="12.75">
      <c r="A11" s="35" t="s">
        <v>55</v>
      </c>
      <c r="E11" s="39" t="s">
        <v>5</v>
      </c>
    </row>
    <row r="12" spans="1:5" ht="12.75">
      <c r="A12" s="35" t="s">
        <v>56</v>
      </c>
      <c r="E12" s="40" t="s">
        <v>360</v>
      </c>
    </row>
    <row r="13" spans="1:5" ht="76.5">
      <c r="A13" t="s">
        <v>57</v>
      </c>
      <c r="E13" s="39" t="s">
        <v>201</v>
      </c>
    </row>
    <row r="14" spans="1:16" ht="12.75">
      <c r="A14" t="s">
        <v>48</v>
      </c>
      <c s="34" t="s">
        <v>27</v>
      </c>
      <c s="34" t="s">
        <v>202</v>
      </c>
      <c s="35" t="s">
        <v>5</v>
      </c>
      <c s="6" t="s">
        <v>203</v>
      </c>
      <c s="36" t="s">
        <v>204</v>
      </c>
      <c s="37">
        <v>103.95</v>
      </c>
      <c s="36">
        <v>0</v>
      </c>
      <c s="36">
        <f>ROUND(G14*H14,6)</f>
      </c>
      <c r="L14" s="38">
        <v>0</v>
      </c>
      <c s="32">
        <f>ROUND(ROUND(L14,2)*ROUND(G14,3),2)</f>
      </c>
      <c s="36" t="s">
        <v>205</v>
      </c>
      <c>
        <f>(M14*21)/100</f>
      </c>
      <c t="s">
        <v>27</v>
      </c>
    </row>
    <row r="15" spans="1:5" ht="12.75">
      <c r="A15" s="35" t="s">
        <v>55</v>
      </c>
      <c r="E15" s="39" t="s">
        <v>5</v>
      </c>
    </row>
    <row r="16" spans="1:5" ht="12.75">
      <c r="A16" s="35" t="s">
        <v>56</v>
      </c>
      <c r="E16" s="40" t="s">
        <v>361</v>
      </c>
    </row>
    <row r="17" spans="1:5" ht="12.75">
      <c r="A17" t="s">
        <v>57</v>
      </c>
      <c r="E17" s="39" t="s">
        <v>207</v>
      </c>
    </row>
    <row r="18" spans="1:16" ht="12.75">
      <c r="A18" t="s">
        <v>48</v>
      </c>
      <c s="34" t="s">
        <v>26</v>
      </c>
      <c s="34" t="s">
        <v>362</v>
      </c>
      <c s="35" t="s">
        <v>5</v>
      </c>
      <c s="6" t="s">
        <v>363</v>
      </c>
      <c s="36" t="s">
        <v>204</v>
      </c>
      <c s="37">
        <v>10.395</v>
      </c>
      <c s="36">
        <v>0</v>
      </c>
      <c s="36">
        <f>ROUND(G18*H18,6)</f>
      </c>
      <c r="L18" s="38">
        <v>0</v>
      </c>
      <c s="32">
        <f>ROUND(ROUND(L18,2)*ROUND(G18,3),2)</f>
      </c>
      <c s="36" t="s">
        <v>205</v>
      </c>
      <c>
        <f>(M18*21)/100</f>
      </c>
      <c t="s">
        <v>27</v>
      </c>
    </row>
    <row r="19" spans="1:5" ht="12.75">
      <c r="A19" s="35" t="s">
        <v>55</v>
      </c>
      <c r="E19" s="39" t="s">
        <v>5</v>
      </c>
    </row>
    <row r="20" spans="1:5" ht="12.75">
      <c r="A20" s="35" t="s">
        <v>56</v>
      </c>
      <c r="E20" s="40" t="s">
        <v>364</v>
      </c>
    </row>
    <row r="21" spans="1:5" ht="12.75">
      <c r="A21" t="s">
        <v>57</v>
      </c>
      <c r="E21" s="39" t="s">
        <v>207</v>
      </c>
    </row>
    <row r="22" spans="1:16" ht="12.75">
      <c r="A22" t="s">
        <v>48</v>
      </c>
      <c s="34" t="s">
        <v>65</v>
      </c>
      <c s="34" t="s">
        <v>208</v>
      </c>
      <c s="35" t="s">
        <v>5</v>
      </c>
      <c s="6" t="s">
        <v>209</v>
      </c>
      <c s="36" t="s">
        <v>204</v>
      </c>
      <c s="37">
        <v>93.555</v>
      </c>
      <c s="36">
        <v>0</v>
      </c>
      <c s="36">
        <f>ROUND(G22*H22,6)</f>
      </c>
      <c r="L22" s="38">
        <v>0</v>
      </c>
      <c s="32">
        <f>ROUND(ROUND(L22,2)*ROUND(G22,3),2)</f>
      </c>
      <c s="36" t="s">
        <v>205</v>
      </c>
      <c>
        <f>(M22*21)/100</f>
      </c>
      <c t="s">
        <v>27</v>
      </c>
    </row>
    <row r="23" spans="1:5" ht="12.75">
      <c r="A23" s="35" t="s">
        <v>55</v>
      </c>
      <c r="E23" s="39" t="s">
        <v>5</v>
      </c>
    </row>
    <row r="24" spans="1:5" ht="12.75">
      <c r="A24" s="35" t="s">
        <v>56</v>
      </c>
      <c r="E24" s="40" t="s">
        <v>365</v>
      </c>
    </row>
    <row r="25" spans="1:5" ht="12.75">
      <c r="A25" t="s">
        <v>57</v>
      </c>
      <c r="E25" s="39" t="s">
        <v>207</v>
      </c>
    </row>
    <row r="26" spans="1:16" ht="12.75">
      <c r="A26" t="s">
        <v>48</v>
      </c>
      <c s="34" t="s">
        <v>69</v>
      </c>
      <c s="34" t="s">
        <v>216</v>
      </c>
      <c s="35" t="s">
        <v>5</v>
      </c>
      <c s="6" t="s">
        <v>217</v>
      </c>
      <c s="36" t="s">
        <v>218</v>
      </c>
      <c s="37">
        <v>330</v>
      </c>
      <c s="36">
        <v>0</v>
      </c>
      <c s="36">
        <f>ROUND(G26*H26,6)</f>
      </c>
      <c r="L26" s="38">
        <v>0</v>
      </c>
      <c s="32">
        <f>ROUND(ROUND(L26,2)*ROUND(G26,3),2)</f>
      </c>
      <c s="36" t="s">
        <v>205</v>
      </c>
      <c>
        <f>(M26*21)/100</f>
      </c>
      <c t="s">
        <v>27</v>
      </c>
    </row>
    <row r="27" spans="1:5" ht="12.75">
      <c r="A27" s="35" t="s">
        <v>55</v>
      </c>
      <c r="E27" s="39" t="s">
        <v>5</v>
      </c>
    </row>
    <row r="28" spans="1:5" ht="12.75">
      <c r="A28" s="35" t="s">
        <v>56</v>
      </c>
      <c r="E28" s="40" t="s">
        <v>366</v>
      </c>
    </row>
    <row r="29" spans="1:5" ht="12.75">
      <c r="A29" t="s">
        <v>57</v>
      </c>
      <c r="E29" s="39" t="s">
        <v>207</v>
      </c>
    </row>
    <row r="30" spans="1:16" ht="25.5">
      <c r="A30" t="s">
        <v>48</v>
      </c>
      <c s="34" t="s">
        <v>73</v>
      </c>
      <c s="34" t="s">
        <v>220</v>
      </c>
      <c s="35" t="s">
        <v>5</v>
      </c>
      <c s="6" t="s">
        <v>221</v>
      </c>
      <c s="36" t="s">
        <v>218</v>
      </c>
      <c s="37">
        <v>330</v>
      </c>
      <c s="36">
        <v>0</v>
      </c>
      <c s="36">
        <f>ROUND(G30*H30,6)</f>
      </c>
      <c r="L30" s="38">
        <v>0</v>
      </c>
      <c s="32">
        <f>ROUND(ROUND(L30,2)*ROUND(G30,3),2)</f>
      </c>
      <c s="36" t="s">
        <v>205</v>
      </c>
      <c>
        <f>(M30*21)/100</f>
      </c>
      <c t="s">
        <v>27</v>
      </c>
    </row>
    <row r="31" spans="1:5" ht="12.75">
      <c r="A31" s="35" t="s">
        <v>55</v>
      </c>
      <c r="E31" s="39" t="s">
        <v>5</v>
      </c>
    </row>
    <row r="32" spans="1:5" ht="12.75">
      <c r="A32" s="35" t="s">
        <v>56</v>
      </c>
      <c r="E32" s="40" t="s">
        <v>366</v>
      </c>
    </row>
    <row r="33" spans="1:5" ht="12.75">
      <c r="A33" t="s">
        <v>57</v>
      </c>
      <c r="E33" s="39" t="s">
        <v>207</v>
      </c>
    </row>
    <row r="34" spans="1:16" ht="12.75">
      <c r="A34" t="s">
        <v>48</v>
      </c>
      <c s="34" t="s">
        <v>77</v>
      </c>
      <c s="34" t="s">
        <v>367</v>
      </c>
      <c s="35" t="s">
        <v>5</v>
      </c>
      <c s="6" t="s">
        <v>368</v>
      </c>
      <c s="36" t="s">
        <v>218</v>
      </c>
      <c s="37">
        <v>20</v>
      </c>
      <c s="36">
        <v>0</v>
      </c>
      <c s="36">
        <f>ROUND(G34*H34,6)</f>
      </c>
      <c r="L34" s="38">
        <v>0</v>
      </c>
      <c s="32">
        <f>ROUND(ROUND(L34,2)*ROUND(G34,3),2)</f>
      </c>
      <c s="36" t="s">
        <v>205</v>
      </c>
      <c>
        <f>(M34*21)/100</f>
      </c>
      <c t="s">
        <v>27</v>
      </c>
    </row>
    <row r="35" spans="1:5" ht="12.75">
      <c r="A35" s="35" t="s">
        <v>55</v>
      </c>
      <c r="E35" s="39" t="s">
        <v>5</v>
      </c>
    </row>
    <row r="36" spans="1:5" ht="12.75">
      <c r="A36" s="35" t="s">
        <v>56</v>
      </c>
      <c r="E36" s="40" t="s">
        <v>214</v>
      </c>
    </row>
    <row r="37" spans="1:5" ht="12.75">
      <c r="A37" t="s">
        <v>57</v>
      </c>
      <c r="E37" s="39" t="s">
        <v>207</v>
      </c>
    </row>
    <row r="38" spans="1:16" ht="12.75">
      <c r="A38" t="s">
        <v>48</v>
      </c>
      <c s="34" t="s">
        <v>81</v>
      </c>
      <c s="34" t="s">
        <v>369</v>
      </c>
      <c s="35" t="s">
        <v>5</v>
      </c>
      <c s="6" t="s">
        <v>370</v>
      </c>
      <c s="36" t="s">
        <v>218</v>
      </c>
      <c s="37">
        <v>25</v>
      </c>
      <c s="36">
        <v>0</v>
      </c>
      <c s="36">
        <f>ROUND(G38*H38,6)</f>
      </c>
      <c r="L38" s="38">
        <v>0</v>
      </c>
      <c s="32">
        <f>ROUND(ROUND(L38,2)*ROUND(G38,3),2)</f>
      </c>
      <c s="36" t="s">
        <v>205</v>
      </c>
      <c>
        <f>(M38*21)/100</f>
      </c>
      <c t="s">
        <v>27</v>
      </c>
    </row>
    <row r="39" spans="1:5" ht="12.75">
      <c r="A39" s="35" t="s">
        <v>55</v>
      </c>
      <c r="E39" s="39" t="s">
        <v>5</v>
      </c>
    </row>
    <row r="40" spans="1:5" ht="12.75">
      <c r="A40" s="35" t="s">
        <v>56</v>
      </c>
      <c r="E40" s="40" t="s">
        <v>214</v>
      </c>
    </row>
    <row r="41" spans="1:5" ht="12.75">
      <c r="A41" t="s">
        <v>57</v>
      </c>
      <c r="E41" s="39" t="s">
        <v>207</v>
      </c>
    </row>
    <row r="42" spans="1:16" ht="12.75">
      <c r="A42" t="s">
        <v>48</v>
      </c>
      <c s="34" t="s">
        <v>85</v>
      </c>
      <c s="34" t="s">
        <v>225</v>
      </c>
      <c s="35" t="s">
        <v>5</v>
      </c>
      <c s="6" t="s">
        <v>226</v>
      </c>
      <c s="36" t="s">
        <v>218</v>
      </c>
      <c s="37">
        <v>330</v>
      </c>
      <c s="36">
        <v>0</v>
      </c>
      <c s="36">
        <f>ROUND(G42*H42,6)</f>
      </c>
      <c r="L42" s="38">
        <v>0</v>
      </c>
      <c s="32">
        <f>ROUND(ROUND(L42,2)*ROUND(G42,3),2)</f>
      </c>
      <c s="36" t="s">
        <v>205</v>
      </c>
      <c>
        <f>(M42*21)/100</f>
      </c>
      <c t="s">
        <v>27</v>
      </c>
    </row>
    <row r="43" spans="1:5" ht="12.75">
      <c r="A43" s="35" t="s">
        <v>55</v>
      </c>
      <c r="E43" s="39" t="s">
        <v>5</v>
      </c>
    </row>
    <row r="44" spans="1:5" ht="12.75">
      <c r="A44" s="35" t="s">
        <v>56</v>
      </c>
      <c r="E44" s="40" t="s">
        <v>366</v>
      </c>
    </row>
    <row r="45" spans="1:5" ht="12.75">
      <c r="A45" t="s">
        <v>57</v>
      </c>
      <c r="E45" s="39" t="s">
        <v>207</v>
      </c>
    </row>
    <row r="46" spans="1:16" ht="25.5">
      <c r="A46" t="s">
        <v>48</v>
      </c>
      <c s="34" t="s">
        <v>89</v>
      </c>
      <c s="34" t="s">
        <v>237</v>
      </c>
      <c s="35" t="s">
        <v>5</v>
      </c>
      <c s="6" t="s">
        <v>238</v>
      </c>
      <c s="36" t="s">
        <v>213</v>
      </c>
      <c s="37">
        <v>2</v>
      </c>
      <c s="36">
        <v>0</v>
      </c>
      <c s="36">
        <f>ROUND(G46*H46,6)</f>
      </c>
      <c r="L46" s="38">
        <v>0</v>
      </c>
      <c s="32">
        <f>ROUND(ROUND(L46,2)*ROUND(G46,3),2)</f>
      </c>
      <c s="36" t="s">
        <v>205</v>
      </c>
      <c>
        <f>(M46*21)/100</f>
      </c>
      <c t="s">
        <v>27</v>
      </c>
    </row>
    <row r="47" spans="1:5" ht="12.75">
      <c r="A47" s="35" t="s">
        <v>55</v>
      </c>
      <c r="E47" s="39" t="s">
        <v>5</v>
      </c>
    </row>
    <row r="48" spans="1:5" ht="12.75">
      <c r="A48" s="35" t="s">
        <v>56</v>
      </c>
      <c r="E48" s="40" t="s">
        <v>214</v>
      </c>
    </row>
    <row r="49" spans="1:5" ht="12.75">
      <c r="A49" t="s">
        <v>57</v>
      </c>
      <c r="E49" s="39" t="s">
        <v>207</v>
      </c>
    </row>
    <row r="50" spans="1:16" ht="12.75">
      <c r="A50" t="s">
        <v>48</v>
      </c>
      <c s="34" t="s">
        <v>93</v>
      </c>
      <c s="34" t="s">
        <v>239</v>
      </c>
      <c s="35" t="s">
        <v>5</v>
      </c>
      <c s="6" t="s">
        <v>240</v>
      </c>
      <c s="36" t="s">
        <v>204</v>
      </c>
      <c s="37">
        <v>2</v>
      </c>
      <c s="36">
        <v>0</v>
      </c>
      <c s="36">
        <f>ROUND(G50*H50,6)</f>
      </c>
      <c r="L50" s="38">
        <v>0</v>
      </c>
      <c s="32">
        <f>ROUND(ROUND(L50,2)*ROUND(G50,3),2)</f>
      </c>
      <c s="36" t="s">
        <v>205</v>
      </c>
      <c>
        <f>(M50*21)/100</f>
      </c>
      <c t="s">
        <v>27</v>
      </c>
    </row>
    <row r="51" spans="1:5" ht="12.75">
      <c r="A51" s="35" t="s">
        <v>55</v>
      </c>
      <c r="E51" s="39" t="s">
        <v>5</v>
      </c>
    </row>
    <row r="52" spans="1:5" ht="12.75">
      <c r="A52" s="35" t="s">
        <v>56</v>
      </c>
      <c r="E52" s="40" t="s">
        <v>214</v>
      </c>
    </row>
    <row r="53" spans="1:5" ht="12.75">
      <c r="A53" t="s">
        <v>57</v>
      </c>
      <c r="E53" s="39" t="s">
        <v>207</v>
      </c>
    </row>
    <row r="54" spans="1:16" ht="12.75">
      <c r="A54" t="s">
        <v>48</v>
      </c>
      <c s="34" t="s">
        <v>97</v>
      </c>
      <c s="34" t="s">
        <v>241</v>
      </c>
      <c s="35" t="s">
        <v>5</v>
      </c>
      <c s="6" t="s">
        <v>242</v>
      </c>
      <c s="36" t="s">
        <v>213</v>
      </c>
      <c s="37">
        <v>2</v>
      </c>
      <c s="36">
        <v>0</v>
      </c>
      <c s="36">
        <f>ROUND(G54*H54,6)</f>
      </c>
      <c r="L54" s="38">
        <v>0</v>
      </c>
      <c s="32">
        <f>ROUND(ROUND(L54,2)*ROUND(G54,3),2)</f>
      </c>
      <c s="36" t="s">
        <v>205</v>
      </c>
      <c>
        <f>(M54*21)/100</f>
      </c>
      <c t="s">
        <v>27</v>
      </c>
    </row>
    <row r="55" spans="1:5" ht="12.75">
      <c r="A55" s="35" t="s">
        <v>55</v>
      </c>
      <c r="E55" s="39" t="s">
        <v>5</v>
      </c>
    </row>
    <row r="56" spans="1:5" ht="12.75">
      <c r="A56" s="35" t="s">
        <v>56</v>
      </c>
      <c r="E56" s="40" t="s">
        <v>214</v>
      </c>
    </row>
    <row r="57" spans="1:5" ht="12.75">
      <c r="A57" t="s">
        <v>57</v>
      </c>
      <c r="E57" s="39" t="s">
        <v>207</v>
      </c>
    </row>
    <row r="58" spans="1:16" ht="25.5">
      <c r="A58" t="s">
        <v>48</v>
      </c>
      <c s="34" t="s">
        <v>101</v>
      </c>
      <c s="34" t="s">
        <v>243</v>
      </c>
      <c s="35" t="s">
        <v>5</v>
      </c>
      <c s="6" t="s">
        <v>244</v>
      </c>
      <c s="36" t="s">
        <v>213</v>
      </c>
      <c s="37">
        <v>2</v>
      </c>
      <c s="36">
        <v>0</v>
      </c>
      <c s="36">
        <f>ROUND(G58*H58,6)</f>
      </c>
      <c r="L58" s="38">
        <v>0</v>
      </c>
      <c s="32">
        <f>ROUND(ROUND(L58,2)*ROUND(G58,3),2)</f>
      </c>
      <c s="36" t="s">
        <v>205</v>
      </c>
      <c>
        <f>(M58*21)/100</f>
      </c>
      <c t="s">
        <v>27</v>
      </c>
    </row>
    <row r="59" spans="1:5" ht="12.75">
      <c r="A59" s="35" t="s">
        <v>55</v>
      </c>
      <c r="E59" s="39" t="s">
        <v>5</v>
      </c>
    </row>
    <row r="60" spans="1:5" ht="12.75">
      <c r="A60" s="35" t="s">
        <v>56</v>
      </c>
      <c r="E60" s="40" t="s">
        <v>214</v>
      </c>
    </row>
    <row r="61" spans="1:5" ht="12.75">
      <c r="A61" t="s">
        <v>57</v>
      </c>
      <c r="E61" s="39" t="s">
        <v>207</v>
      </c>
    </row>
    <row r="62" spans="1:16" ht="25.5">
      <c r="A62" t="s">
        <v>48</v>
      </c>
      <c s="34" t="s">
        <v>105</v>
      </c>
      <c s="34" t="s">
        <v>245</v>
      </c>
      <c s="35" t="s">
        <v>5</v>
      </c>
      <c s="6" t="s">
        <v>246</v>
      </c>
      <c s="36" t="s">
        <v>213</v>
      </c>
      <c s="37">
        <v>18</v>
      </c>
      <c s="36">
        <v>0</v>
      </c>
      <c s="36">
        <f>ROUND(G62*H62,6)</f>
      </c>
      <c r="L62" s="38">
        <v>0</v>
      </c>
      <c s="32">
        <f>ROUND(ROUND(L62,2)*ROUND(G62,3),2)</f>
      </c>
      <c s="36" t="s">
        <v>205</v>
      </c>
      <c>
        <f>(M62*21)/100</f>
      </c>
      <c t="s">
        <v>27</v>
      </c>
    </row>
    <row r="63" spans="1:5" ht="12.75">
      <c r="A63" s="35" t="s">
        <v>55</v>
      </c>
      <c r="E63" s="39" t="s">
        <v>5</v>
      </c>
    </row>
    <row r="64" spans="1:5" ht="12.75">
      <c r="A64" s="35" t="s">
        <v>56</v>
      </c>
      <c r="E64" s="40" t="s">
        <v>214</v>
      </c>
    </row>
    <row r="65" spans="1:5" ht="12.75">
      <c r="A65" t="s">
        <v>57</v>
      </c>
      <c r="E65" s="39" t="s">
        <v>207</v>
      </c>
    </row>
    <row r="66" spans="1:16" ht="12.75">
      <c r="A66" t="s">
        <v>48</v>
      </c>
      <c s="34" t="s">
        <v>109</v>
      </c>
      <c s="34" t="s">
        <v>247</v>
      </c>
      <c s="35" t="s">
        <v>5</v>
      </c>
      <c s="6" t="s">
        <v>248</v>
      </c>
      <c s="36" t="s">
        <v>213</v>
      </c>
      <c s="37">
        <v>5</v>
      </c>
      <c s="36">
        <v>0</v>
      </c>
      <c s="36">
        <f>ROUND(G66*H66,6)</f>
      </c>
      <c r="L66" s="38">
        <v>0</v>
      </c>
      <c s="32">
        <f>ROUND(ROUND(L66,2)*ROUND(G66,3),2)</f>
      </c>
      <c s="36" t="s">
        <v>205</v>
      </c>
      <c>
        <f>(M66*21)/100</f>
      </c>
      <c t="s">
        <v>27</v>
      </c>
    </row>
    <row r="67" spans="1:5" ht="12.75">
      <c r="A67" s="35" t="s">
        <v>55</v>
      </c>
      <c r="E67" s="39" t="s">
        <v>5</v>
      </c>
    </row>
    <row r="68" spans="1:5" ht="12.75">
      <c r="A68" s="35" t="s">
        <v>56</v>
      </c>
      <c r="E68" s="40" t="s">
        <v>214</v>
      </c>
    </row>
    <row r="69" spans="1:5" ht="12.75">
      <c r="A69" t="s">
        <v>57</v>
      </c>
      <c r="E69" s="39" t="s">
        <v>207</v>
      </c>
    </row>
    <row r="70" spans="1:16" ht="25.5">
      <c r="A70" t="s">
        <v>48</v>
      </c>
      <c s="34" t="s">
        <v>113</v>
      </c>
      <c s="34" t="s">
        <v>249</v>
      </c>
      <c s="35" t="s">
        <v>5</v>
      </c>
      <c s="6" t="s">
        <v>250</v>
      </c>
      <c s="36" t="s">
        <v>213</v>
      </c>
      <c s="37">
        <v>20</v>
      </c>
      <c s="36">
        <v>0</v>
      </c>
      <c s="36">
        <f>ROUND(G70*H70,6)</f>
      </c>
      <c r="L70" s="38">
        <v>0</v>
      </c>
      <c s="32">
        <f>ROUND(ROUND(L70,2)*ROUND(G70,3),2)</f>
      </c>
      <c s="36" t="s">
        <v>205</v>
      </c>
      <c>
        <f>(M70*21)/100</f>
      </c>
      <c t="s">
        <v>27</v>
      </c>
    </row>
    <row r="71" spans="1:5" ht="12.75">
      <c r="A71" s="35" t="s">
        <v>55</v>
      </c>
      <c r="E71" s="39" t="s">
        <v>5</v>
      </c>
    </row>
    <row r="72" spans="1:5" ht="12.75">
      <c r="A72" s="35" t="s">
        <v>56</v>
      </c>
      <c r="E72" s="40" t="s">
        <v>214</v>
      </c>
    </row>
    <row r="73" spans="1:5" ht="12.75">
      <c r="A73" t="s">
        <v>57</v>
      </c>
      <c r="E73" s="39" t="s">
        <v>207</v>
      </c>
    </row>
    <row r="74" spans="1:16" ht="25.5">
      <c r="A74" t="s">
        <v>48</v>
      </c>
      <c s="34" t="s">
        <v>117</v>
      </c>
      <c s="34" t="s">
        <v>251</v>
      </c>
      <c s="35" t="s">
        <v>5</v>
      </c>
      <c s="6" t="s">
        <v>252</v>
      </c>
      <c s="36" t="s">
        <v>213</v>
      </c>
      <c s="37">
        <v>20</v>
      </c>
      <c s="36">
        <v>0</v>
      </c>
      <c s="36">
        <f>ROUND(G74*H74,6)</f>
      </c>
      <c r="L74" s="38">
        <v>0</v>
      </c>
      <c s="32">
        <f>ROUND(ROUND(L74,2)*ROUND(G74,3),2)</f>
      </c>
      <c s="36" t="s">
        <v>205</v>
      </c>
      <c>
        <f>(M74*21)/100</f>
      </c>
      <c t="s">
        <v>27</v>
      </c>
    </row>
    <row r="75" spans="1:5" ht="12.75">
      <c r="A75" s="35" t="s">
        <v>55</v>
      </c>
      <c r="E75" s="39" t="s">
        <v>5</v>
      </c>
    </row>
    <row r="76" spans="1:5" ht="12.75">
      <c r="A76" s="35" t="s">
        <v>56</v>
      </c>
      <c r="E76" s="40" t="s">
        <v>214</v>
      </c>
    </row>
    <row r="77" spans="1:5" ht="12.75">
      <c r="A77" t="s">
        <v>57</v>
      </c>
      <c r="E77" s="39" t="s">
        <v>207</v>
      </c>
    </row>
    <row r="78" spans="1:16" ht="25.5">
      <c r="A78" t="s">
        <v>48</v>
      </c>
      <c s="34" t="s">
        <v>121</v>
      </c>
      <c s="34" t="s">
        <v>227</v>
      </c>
      <c s="35" t="s">
        <v>5</v>
      </c>
      <c s="6" t="s">
        <v>228</v>
      </c>
      <c s="36" t="s">
        <v>218</v>
      </c>
      <c s="37">
        <v>10</v>
      </c>
      <c s="36">
        <v>0</v>
      </c>
      <c s="36">
        <f>ROUND(G78*H78,6)</f>
      </c>
      <c r="L78" s="38">
        <v>0</v>
      </c>
      <c s="32">
        <f>ROUND(ROUND(L78,2)*ROUND(G78,3),2)</f>
      </c>
      <c s="36" t="s">
        <v>205</v>
      </c>
      <c>
        <f>(M78*21)/100</f>
      </c>
      <c t="s">
        <v>27</v>
      </c>
    </row>
    <row r="79" spans="1:5" ht="12.75">
      <c r="A79" s="35" t="s">
        <v>55</v>
      </c>
      <c r="E79" s="39" t="s">
        <v>5</v>
      </c>
    </row>
    <row r="80" spans="1:5" ht="12.75">
      <c r="A80" s="35" t="s">
        <v>56</v>
      </c>
      <c r="E80" s="40" t="s">
        <v>89</v>
      </c>
    </row>
    <row r="81" spans="1:5" ht="12.75">
      <c r="A81" t="s">
        <v>57</v>
      </c>
      <c r="E81" s="39" t="s">
        <v>207</v>
      </c>
    </row>
    <row r="82" spans="1:16" ht="25.5">
      <c r="A82" t="s">
        <v>48</v>
      </c>
      <c s="34" t="s">
        <v>125</v>
      </c>
      <c s="34" t="s">
        <v>371</v>
      </c>
      <c s="35" t="s">
        <v>5</v>
      </c>
      <c s="6" t="s">
        <v>372</v>
      </c>
      <c s="36" t="s">
        <v>218</v>
      </c>
      <c s="37">
        <v>100</v>
      </c>
      <c s="36">
        <v>0</v>
      </c>
      <c s="36">
        <f>ROUND(G82*H82,6)</f>
      </c>
      <c r="L82" s="38">
        <v>0</v>
      </c>
      <c s="32">
        <f>ROUND(ROUND(L82,2)*ROUND(G82,3),2)</f>
      </c>
      <c s="36" t="s">
        <v>205</v>
      </c>
      <c>
        <f>(M82*21)/100</f>
      </c>
      <c t="s">
        <v>27</v>
      </c>
    </row>
    <row r="83" spans="1:5" ht="12.75">
      <c r="A83" s="35" t="s">
        <v>55</v>
      </c>
      <c r="E83" s="39" t="s">
        <v>5</v>
      </c>
    </row>
    <row r="84" spans="1:5" ht="12.75">
      <c r="A84" s="35" t="s">
        <v>56</v>
      </c>
      <c r="E84" s="40" t="s">
        <v>373</v>
      </c>
    </row>
    <row r="85" spans="1:5" ht="12.75">
      <c r="A85" t="s">
        <v>57</v>
      </c>
      <c r="E85" s="39" t="s">
        <v>207</v>
      </c>
    </row>
    <row r="86" spans="1:16" ht="25.5">
      <c r="A86" t="s">
        <v>48</v>
      </c>
      <c s="34" t="s">
        <v>129</v>
      </c>
      <c s="34" t="s">
        <v>231</v>
      </c>
      <c s="35" t="s">
        <v>5</v>
      </c>
      <c s="6" t="s">
        <v>232</v>
      </c>
      <c s="36" t="s">
        <v>218</v>
      </c>
      <c s="37">
        <v>1130</v>
      </c>
      <c s="36">
        <v>0</v>
      </c>
      <c s="36">
        <f>ROUND(G86*H86,6)</f>
      </c>
      <c r="L86" s="38">
        <v>0</v>
      </c>
      <c s="32">
        <f>ROUND(ROUND(L86,2)*ROUND(G86,3),2)</f>
      </c>
      <c s="36" t="s">
        <v>205</v>
      </c>
      <c>
        <f>(M86*21)/100</f>
      </c>
      <c t="s">
        <v>27</v>
      </c>
    </row>
    <row r="87" spans="1:5" ht="12.75">
      <c r="A87" s="35" t="s">
        <v>55</v>
      </c>
      <c r="E87" s="39" t="s">
        <v>5</v>
      </c>
    </row>
    <row r="88" spans="1:5" ht="12.75">
      <c r="A88" s="35" t="s">
        <v>56</v>
      </c>
      <c r="E88" s="40" t="s">
        <v>374</v>
      </c>
    </row>
    <row r="89" spans="1:5" ht="12.75">
      <c r="A89" t="s">
        <v>57</v>
      </c>
      <c r="E89" s="39" t="s">
        <v>207</v>
      </c>
    </row>
    <row r="90" spans="1:16" ht="25.5">
      <c r="A90" t="s">
        <v>48</v>
      </c>
      <c s="34" t="s">
        <v>133</v>
      </c>
      <c s="34" t="s">
        <v>375</v>
      </c>
      <c s="35" t="s">
        <v>5</v>
      </c>
      <c s="6" t="s">
        <v>376</v>
      </c>
      <c s="36" t="s">
        <v>218</v>
      </c>
      <c s="37">
        <v>1130</v>
      </c>
      <c s="36">
        <v>0</v>
      </c>
      <c s="36">
        <f>ROUND(G90*H90,6)</f>
      </c>
      <c r="L90" s="38">
        <v>0</v>
      </c>
      <c s="32">
        <f>ROUND(ROUND(L90,2)*ROUND(G90,3),2)</f>
      </c>
      <c s="36" t="s">
        <v>205</v>
      </c>
      <c>
        <f>(M90*21)/100</f>
      </c>
      <c t="s">
        <v>27</v>
      </c>
    </row>
    <row r="91" spans="1:5" ht="12.75">
      <c r="A91" s="35" t="s">
        <v>55</v>
      </c>
      <c r="E91" s="39" t="s">
        <v>5</v>
      </c>
    </row>
    <row r="92" spans="1:5" ht="12.75">
      <c r="A92" s="35" t="s">
        <v>56</v>
      </c>
      <c r="E92" s="40" t="s">
        <v>374</v>
      </c>
    </row>
    <row r="93" spans="1:5" ht="12.75">
      <c r="A93" t="s">
        <v>57</v>
      </c>
      <c r="E93" s="39" t="s">
        <v>207</v>
      </c>
    </row>
    <row r="94" spans="1:16" ht="12.75">
      <c r="A94" t="s">
        <v>48</v>
      </c>
      <c s="34" t="s">
        <v>137</v>
      </c>
      <c s="34" t="s">
        <v>377</v>
      </c>
      <c s="35" t="s">
        <v>5</v>
      </c>
      <c s="6" t="s">
        <v>378</v>
      </c>
      <c s="36" t="s">
        <v>213</v>
      </c>
      <c s="37">
        <v>500</v>
      </c>
      <c s="36">
        <v>0</v>
      </c>
      <c s="36">
        <f>ROUND(G94*H94,6)</f>
      </c>
      <c r="L94" s="38">
        <v>0</v>
      </c>
      <c s="32">
        <f>ROUND(ROUND(L94,2)*ROUND(G94,3),2)</f>
      </c>
      <c s="36" t="s">
        <v>205</v>
      </c>
      <c>
        <f>(M94*21)/100</f>
      </c>
      <c t="s">
        <v>27</v>
      </c>
    </row>
    <row r="95" spans="1:5" ht="12.75">
      <c r="A95" s="35" t="s">
        <v>55</v>
      </c>
      <c r="E95" s="39" t="s">
        <v>5</v>
      </c>
    </row>
    <row r="96" spans="1:5" ht="12.75">
      <c r="A96" s="35" t="s">
        <v>56</v>
      </c>
      <c r="E96" s="40" t="s">
        <v>214</v>
      </c>
    </row>
    <row r="97" spans="1:5" ht="12.75">
      <c r="A97" t="s">
        <v>57</v>
      </c>
      <c r="E97" s="39" t="s">
        <v>207</v>
      </c>
    </row>
    <row r="98" spans="1:16" ht="12.75">
      <c r="A98" t="s">
        <v>48</v>
      </c>
      <c s="34" t="s">
        <v>141</v>
      </c>
      <c s="34" t="s">
        <v>233</v>
      </c>
      <c s="35" t="s">
        <v>5</v>
      </c>
      <c s="6" t="s">
        <v>234</v>
      </c>
      <c s="36" t="s">
        <v>213</v>
      </c>
      <c s="37">
        <v>500</v>
      </c>
      <c s="36">
        <v>0</v>
      </c>
      <c s="36">
        <f>ROUND(G98*H98,6)</f>
      </c>
      <c r="L98" s="38">
        <v>0</v>
      </c>
      <c s="32">
        <f>ROUND(ROUND(L98,2)*ROUND(G98,3),2)</f>
      </c>
      <c s="36" t="s">
        <v>205</v>
      </c>
      <c>
        <f>(M98*21)/100</f>
      </c>
      <c t="s">
        <v>27</v>
      </c>
    </row>
    <row r="99" spans="1:5" ht="12.75">
      <c r="A99" s="35" t="s">
        <v>55</v>
      </c>
      <c r="E99" s="39" t="s">
        <v>5</v>
      </c>
    </row>
    <row r="100" spans="1:5" ht="12.75">
      <c r="A100" s="35" t="s">
        <v>56</v>
      </c>
      <c r="E100" s="40" t="s">
        <v>214</v>
      </c>
    </row>
    <row r="101" spans="1:5" ht="12.75">
      <c r="A101" t="s">
        <v>57</v>
      </c>
      <c r="E101" s="39" t="s">
        <v>207</v>
      </c>
    </row>
    <row r="102" spans="1:16" ht="12.75">
      <c r="A102" t="s">
        <v>48</v>
      </c>
      <c s="34" t="s">
        <v>145</v>
      </c>
      <c s="34" t="s">
        <v>235</v>
      </c>
      <c s="35" t="s">
        <v>5</v>
      </c>
      <c s="6" t="s">
        <v>236</v>
      </c>
      <c s="36" t="s">
        <v>218</v>
      </c>
      <c s="37">
        <v>30</v>
      </c>
      <c s="36">
        <v>0</v>
      </c>
      <c s="36">
        <f>ROUND(G102*H102,6)</f>
      </c>
      <c r="L102" s="38">
        <v>0</v>
      </c>
      <c s="32">
        <f>ROUND(ROUND(L102,2)*ROUND(G102,3),2)</f>
      </c>
      <c s="36" t="s">
        <v>205</v>
      </c>
      <c>
        <f>(M102*21)/100</f>
      </c>
      <c t="s">
        <v>27</v>
      </c>
    </row>
    <row r="103" spans="1:5" ht="12.75">
      <c r="A103" s="35" t="s">
        <v>55</v>
      </c>
      <c r="E103" s="39" t="s">
        <v>5</v>
      </c>
    </row>
    <row r="104" spans="1:5" ht="12.75">
      <c r="A104" s="35" t="s">
        <v>56</v>
      </c>
      <c r="E104" s="40" t="s">
        <v>214</v>
      </c>
    </row>
    <row r="105" spans="1:5" ht="12.75">
      <c r="A105" t="s">
        <v>57</v>
      </c>
      <c r="E105" s="39" t="s">
        <v>207</v>
      </c>
    </row>
    <row r="106" spans="1:16" ht="12.75">
      <c r="A106" t="s">
        <v>48</v>
      </c>
      <c s="34" t="s">
        <v>149</v>
      </c>
      <c s="34" t="s">
        <v>247</v>
      </c>
      <c s="35" t="s">
        <v>49</v>
      </c>
      <c s="6" t="s">
        <v>248</v>
      </c>
      <c s="36" t="s">
        <v>213</v>
      </c>
      <c s="37">
        <v>5</v>
      </c>
      <c s="36">
        <v>0</v>
      </c>
      <c s="36">
        <f>ROUND(G106*H106,6)</f>
      </c>
      <c r="L106" s="38">
        <v>0</v>
      </c>
      <c s="32">
        <f>ROUND(ROUND(L106,2)*ROUND(G106,3),2)</f>
      </c>
      <c s="36" t="s">
        <v>205</v>
      </c>
      <c>
        <f>(M106*21)/100</f>
      </c>
      <c t="s">
        <v>27</v>
      </c>
    </row>
    <row r="107" spans="1:5" ht="12.75">
      <c r="A107" s="35" t="s">
        <v>55</v>
      </c>
      <c r="E107" s="39" t="s">
        <v>5</v>
      </c>
    </row>
    <row r="108" spans="1:5" ht="12.75">
      <c r="A108" s="35" t="s">
        <v>56</v>
      </c>
      <c r="E108" s="40" t="s">
        <v>214</v>
      </c>
    </row>
    <row r="109" spans="1:5" ht="12.75">
      <c r="A109" t="s">
        <v>57</v>
      </c>
      <c r="E109" s="39" t="s">
        <v>207</v>
      </c>
    </row>
    <row r="110" spans="1:16" ht="12.75">
      <c r="A110" t="s">
        <v>48</v>
      </c>
      <c s="34" t="s">
        <v>259</v>
      </c>
      <c s="34" t="s">
        <v>379</v>
      </c>
      <c s="35" t="s">
        <v>5</v>
      </c>
      <c s="6" t="s">
        <v>272</v>
      </c>
      <c s="36" t="s">
        <v>198</v>
      </c>
      <c s="37">
        <v>0.33</v>
      </c>
      <c s="36">
        <v>0</v>
      </c>
      <c s="36">
        <f>ROUND(G110*H110,6)</f>
      </c>
      <c r="L110" s="38">
        <v>0</v>
      </c>
      <c s="32">
        <f>ROUND(ROUND(L110,2)*ROUND(G110,3),2)</f>
      </c>
      <c s="36" t="s">
        <v>199</v>
      </c>
      <c>
        <f>(M110*21)/100</f>
      </c>
      <c t="s">
        <v>27</v>
      </c>
    </row>
    <row r="111" spans="1:5" ht="12.75">
      <c r="A111" s="35" t="s">
        <v>55</v>
      </c>
      <c r="E111" s="39" t="s">
        <v>5</v>
      </c>
    </row>
    <row r="112" spans="1:5" ht="12.75">
      <c r="A112" s="35" t="s">
        <v>56</v>
      </c>
      <c r="E112" s="40" t="s">
        <v>360</v>
      </c>
    </row>
    <row r="113" spans="1:5" ht="89.25">
      <c r="A113" t="s">
        <v>57</v>
      </c>
      <c r="E113" s="39" t="s">
        <v>273</v>
      </c>
    </row>
    <row r="114" spans="1:13" ht="12.75">
      <c r="A114" t="s">
        <v>46</v>
      </c>
      <c r="C114" s="31" t="s">
        <v>27</v>
      </c>
      <c r="E114" s="33" t="s">
        <v>380</v>
      </c>
      <c r="J114" s="32">
        <f>0</f>
      </c>
      <c s="32">
        <f>0</f>
      </c>
      <c s="32">
        <f>0+L115+L119+L123+L127+L131+L135+L139+L143+L147+L151+L155+L159+L163+L167+L171+L175+L179+L183+L187</f>
      </c>
      <c s="32">
        <f>0+M115+M119+M123+M127+M131+M135+M139+M143+M147+M151+M155+M159+M163+M167+M171+M175+M179+M183+M187</f>
      </c>
    </row>
    <row r="115" spans="1:16" ht="12.75">
      <c r="A115" t="s">
        <v>48</v>
      </c>
      <c s="34" t="s">
        <v>262</v>
      </c>
      <c s="34" t="s">
        <v>381</v>
      </c>
      <c s="35" t="s">
        <v>5</v>
      </c>
      <c s="6" t="s">
        <v>382</v>
      </c>
      <c s="36" t="s">
        <v>213</v>
      </c>
      <c s="37">
        <v>12</v>
      </c>
      <c s="36">
        <v>0</v>
      </c>
      <c s="36">
        <f>ROUND(G115*H115,6)</f>
      </c>
      <c r="L115" s="38">
        <v>0</v>
      </c>
      <c s="32">
        <f>ROUND(ROUND(L115,2)*ROUND(G115,3),2)</f>
      </c>
      <c s="36" t="s">
        <v>205</v>
      </c>
      <c>
        <f>(M115*21)/100</f>
      </c>
      <c t="s">
        <v>27</v>
      </c>
    </row>
    <row r="116" spans="1:5" ht="12.75">
      <c r="A116" s="35" t="s">
        <v>55</v>
      </c>
      <c r="E116" s="39" t="s">
        <v>5</v>
      </c>
    </row>
    <row r="117" spans="1:5" ht="12.75">
      <c r="A117" s="35" t="s">
        <v>56</v>
      </c>
      <c r="E117" s="40" t="s">
        <v>214</v>
      </c>
    </row>
    <row r="118" spans="1:5" ht="12.75">
      <c r="A118" t="s">
        <v>57</v>
      </c>
      <c r="E118" s="39" t="s">
        <v>207</v>
      </c>
    </row>
    <row r="119" spans="1:16" ht="12.75">
      <c r="A119" t="s">
        <v>48</v>
      </c>
      <c s="34" t="s">
        <v>266</v>
      </c>
      <c s="34" t="s">
        <v>383</v>
      </c>
      <c s="35" t="s">
        <v>5</v>
      </c>
      <c s="6" t="s">
        <v>384</v>
      </c>
      <c s="36" t="s">
        <v>213</v>
      </c>
      <c s="37">
        <v>101</v>
      </c>
      <c s="36">
        <v>0</v>
      </c>
      <c s="36">
        <f>ROUND(G119*H119,6)</f>
      </c>
      <c r="L119" s="38">
        <v>0</v>
      </c>
      <c s="32">
        <f>ROUND(ROUND(L119,2)*ROUND(G119,3),2)</f>
      </c>
      <c s="36" t="s">
        <v>385</v>
      </c>
      <c>
        <f>(M119*21)/100</f>
      </c>
      <c t="s">
        <v>27</v>
      </c>
    </row>
    <row r="120" spans="1:5" ht="12.75">
      <c r="A120" s="35" t="s">
        <v>55</v>
      </c>
      <c r="E120" s="39" t="s">
        <v>5</v>
      </c>
    </row>
    <row r="121" spans="1:5" ht="12.75">
      <c r="A121" s="35" t="s">
        <v>56</v>
      </c>
      <c r="E121" s="40" t="s">
        <v>214</v>
      </c>
    </row>
    <row r="122" spans="1:5" ht="153">
      <c r="A122" t="s">
        <v>57</v>
      </c>
      <c r="E122" s="39" t="s">
        <v>386</v>
      </c>
    </row>
    <row r="123" spans="1:16" ht="12.75">
      <c r="A123" t="s">
        <v>48</v>
      </c>
      <c s="34" t="s">
        <v>270</v>
      </c>
      <c s="34" t="s">
        <v>387</v>
      </c>
      <c s="35" t="s">
        <v>5</v>
      </c>
      <c s="6" t="s">
        <v>388</v>
      </c>
      <c s="36" t="s">
        <v>213</v>
      </c>
      <c s="37">
        <v>4</v>
      </c>
      <c s="36">
        <v>0</v>
      </c>
      <c s="36">
        <f>ROUND(G123*H123,6)</f>
      </c>
      <c r="L123" s="38">
        <v>0</v>
      </c>
      <c s="32">
        <f>ROUND(ROUND(L123,2)*ROUND(G123,3),2)</f>
      </c>
      <c s="36" t="s">
        <v>385</v>
      </c>
      <c>
        <f>(M123*21)/100</f>
      </c>
      <c t="s">
        <v>27</v>
      </c>
    </row>
    <row r="124" spans="1:5" ht="12.75">
      <c r="A124" s="35" t="s">
        <v>55</v>
      </c>
      <c r="E124" s="39" t="s">
        <v>5</v>
      </c>
    </row>
    <row r="125" spans="1:5" ht="12.75">
      <c r="A125" s="35" t="s">
        <v>56</v>
      </c>
      <c r="E125" s="40" t="s">
        <v>214</v>
      </c>
    </row>
    <row r="126" spans="1:5" ht="153">
      <c r="A126" t="s">
        <v>57</v>
      </c>
      <c r="E126" s="39" t="s">
        <v>386</v>
      </c>
    </row>
    <row r="127" spans="1:16" ht="12.75">
      <c r="A127" t="s">
        <v>48</v>
      </c>
      <c s="34" t="s">
        <v>275</v>
      </c>
      <c s="34" t="s">
        <v>389</v>
      </c>
      <c s="35" t="s">
        <v>5</v>
      </c>
      <c s="6" t="s">
        <v>390</v>
      </c>
      <c s="36" t="s">
        <v>213</v>
      </c>
      <c s="37">
        <v>117</v>
      </c>
      <c s="36">
        <v>0</v>
      </c>
      <c s="36">
        <f>ROUND(G127*H127,6)</f>
      </c>
      <c r="L127" s="38">
        <v>0</v>
      </c>
      <c s="32">
        <f>ROUND(ROUND(L127,2)*ROUND(G127,3),2)</f>
      </c>
      <c s="36" t="s">
        <v>205</v>
      </c>
      <c>
        <f>(M127*21)/100</f>
      </c>
      <c t="s">
        <v>27</v>
      </c>
    </row>
    <row r="128" spans="1:5" ht="12.75">
      <c r="A128" s="35" t="s">
        <v>55</v>
      </c>
      <c r="E128" s="39" t="s">
        <v>5</v>
      </c>
    </row>
    <row r="129" spans="1:5" ht="12.75">
      <c r="A129" s="35" t="s">
        <v>56</v>
      </c>
      <c r="E129" s="40" t="s">
        <v>214</v>
      </c>
    </row>
    <row r="130" spans="1:5" ht="12.75">
      <c r="A130" t="s">
        <v>57</v>
      </c>
      <c r="E130" s="39" t="s">
        <v>207</v>
      </c>
    </row>
    <row r="131" spans="1:16" ht="12.75">
      <c r="A131" t="s">
        <v>48</v>
      </c>
      <c s="34" t="s">
        <v>279</v>
      </c>
      <c s="34" t="s">
        <v>391</v>
      </c>
      <c s="35" t="s">
        <v>5</v>
      </c>
      <c s="6" t="s">
        <v>392</v>
      </c>
      <c s="36" t="s">
        <v>213</v>
      </c>
      <c s="37">
        <v>117</v>
      </c>
      <c s="36">
        <v>0</v>
      </c>
      <c s="36">
        <f>ROUND(G131*H131,6)</f>
      </c>
      <c r="L131" s="38">
        <v>0</v>
      </c>
      <c s="32">
        <f>ROUND(ROUND(L131,2)*ROUND(G131,3),2)</f>
      </c>
      <c s="36" t="s">
        <v>205</v>
      </c>
      <c>
        <f>(M131*21)/100</f>
      </c>
      <c t="s">
        <v>27</v>
      </c>
    </row>
    <row r="132" spans="1:5" ht="12.75">
      <c r="A132" s="35" t="s">
        <v>55</v>
      </c>
      <c r="E132" s="39" t="s">
        <v>5</v>
      </c>
    </row>
    <row r="133" spans="1:5" ht="12.75">
      <c r="A133" s="35" t="s">
        <v>56</v>
      </c>
      <c r="E133" s="40" t="s">
        <v>214</v>
      </c>
    </row>
    <row r="134" spans="1:5" ht="12.75">
      <c r="A134" t="s">
        <v>57</v>
      </c>
      <c r="E134" s="39" t="s">
        <v>207</v>
      </c>
    </row>
    <row r="135" spans="1:16" ht="25.5">
      <c r="A135" t="s">
        <v>48</v>
      </c>
      <c s="34" t="s">
        <v>282</v>
      </c>
      <c s="34" t="s">
        <v>393</v>
      </c>
      <c s="35" t="s">
        <v>5</v>
      </c>
      <c s="6" t="s">
        <v>394</v>
      </c>
      <c s="36" t="s">
        <v>213</v>
      </c>
      <c s="37">
        <v>12</v>
      </c>
      <c s="36">
        <v>0</v>
      </c>
      <c s="36">
        <f>ROUND(G135*H135,6)</f>
      </c>
      <c r="L135" s="38">
        <v>0</v>
      </c>
      <c s="32">
        <f>ROUND(ROUND(L135,2)*ROUND(G135,3),2)</f>
      </c>
      <c s="36" t="s">
        <v>205</v>
      </c>
      <c>
        <f>(M135*21)/100</f>
      </c>
      <c t="s">
        <v>27</v>
      </c>
    </row>
    <row r="136" spans="1:5" ht="12.75">
      <c r="A136" s="35" t="s">
        <v>55</v>
      </c>
      <c r="E136" s="39" t="s">
        <v>5</v>
      </c>
    </row>
    <row r="137" spans="1:5" ht="12.75">
      <c r="A137" s="35" t="s">
        <v>56</v>
      </c>
      <c r="E137" s="40" t="s">
        <v>214</v>
      </c>
    </row>
    <row r="138" spans="1:5" ht="12.75">
      <c r="A138" t="s">
        <v>57</v>
      </c>
      <c r="E138" s="39" t="s">
        <v>207</v>
      </c>
    </row>
    <row r="139" spans="1:16" ht="12.75">
      <c r="A139" t="s">
        <v>48</v>
      </c>
      <c s="34" t="s">
        <v>285</v>
      </c>
      <c s="34" t="s">
        <v>395</v>
      </c>
      <c s="35" t="s">
        <v>5</v>
      </c>
      <c s="6" t="s">
        <v>396</v>
      </c>
      <c s="36" t="s">
        <v>213</v>
      </c>
      <c s="37">
        <v>125</v>
      </c>
      <c s="36">
        <v>0</v>
      </c>
      <c s="36">
        <f>ROUND(G139*H139,6)</f>
      </c>
      <c r="L139" s="38">
        <v>0</v>
      </c>
      <c s="32">
        <f>ROUND(ROUND(L139,2)*ROUND(G139,3),2)</f>
      </c>
      <c s="36" t="s">
        <v>205</v>
      </c>
      <c>
        <f>(M139*21)/100</f>
      </c>
      <c t="s">
        <v>27</v>
      </c>
    </row>
    <row r="140" spans="1:5" ht="12.75">
      <c r="A140" s="35" t="s">
        <v>55</v>
      </c>
      <c r="E140" s="39" t="s">
        <v>5</v>
      </c>
    </row>
    <row r="141" spans="1:5" ht="12.75">
      <c r="A141" s="35" t="s">
        <v>56</v>
      </c>
      <c r="E141" s="40" t="s">
        <v>214</v>
      </c>
    </row>
    <row r="142" spans="1:5" ht="12.75">
      <c r="A142" t="s">
        <v>57</v>
      </c>
      <c r="E142" s="39" t="s">
        <v>207</v>
      </c>
    </row>
    <row r="143" spans="1:16" ht="25.5">
      <c r="A143" t="s">
        <v>48</v>
      </c>
      <c s="34" t="s">
        <v>288</v>
      </c>
      <c s="34" t="s">
        <v>397</v>
      </c>
      <c s="35" t="s">
        <v>5</v>
      </c>
      <c s="6" t="s">
        <v>398</v>
      </c>
      <c s="36" t="s">
        <v>213</v>
      </c>
      <c s="37">
        <v>117</v>
      </c>
      <c s="36">
        <v>0</v>
      </c>
      <c s="36">
        <f>ROUND(G143*H143,6)</f>
      </c>
      <c r="L143" s="38">
        <v>0</v>
      </c>
      <c s="32">
        <f>ROUND(ROUND(L143,2)*ROUND(G143,3),2)</f>
      </c>
      <c s="36" t="s">
        <v>205</v>
      </c>
      <c>
        <f>(M143*21)/100</f>
      </c>
      <c t="s">
        <v>27</v>
      </c>
    </row>
    <row r="144" spans="1:5" ht="12.75">
      <c r="A144" s="35" t="s">
        <v>55</v>
      </c>
      <c r="E144" s="39" t="s">
        <v>5</v>
      </c>
    </row>
    <row r="145" spans="1:5" ht="12.75">
      <c r="A145" s="35" t="s">
        <v>56</v>
      </c>
      <c r="E145" s="40" t="s">
        <v>214</v>
      </c>
    </row>
    <row r="146" spans="1:5" ht="12.75">
      <c r="A146" t="s">
        <v>57</v>
      </c>
      <c r="E146" s="39" t="s">
        <v>207</v>
      </c>
    </row>
    <row r="147" spans="1:16" ht="12.75">
      <c r="A147" t="s">
        <v>48</v>
      </c>
      <c s="34" t="s">
        <v>292</v>
      </c>
      <c s="34" t="s">
        <v>399</v>
      </c>
      <c s="35" t="s">
        <v>5</v>
      </c>
      <c s="6" t="s">
        <v>400</v>
      </c>
      <c s="36" t="s">
        <v>213</v>
      </c>
      <c s="37">
        <v>371</v>
      </c>
      <c s="36">
        <v>0</v>
      </c>
      <c s="36">
        <f>ROUND(G147*H147,6)</f>
      </c>
      <c r="L147" s="38">
        <v>0</v>
      </c>
      <c s="32">
        <f>ROUND(ROUND(L147,2)*ROUND(G147,3),2)</f>
      </c>
      <c s="36" t="s">
        <v>205</v>
      </c>
      <c>
        <f>(M147*21)/100</f>
      </c>
      <c t="s">
        <v>27</v>
      </c>
    </row>
    <row r="148" spans="1:5" ht="12.75">
      <c r="A148" s="35" t="s">
        <v>55</v>
      </c>
      <c r="E148" s="39" t="s">
        <v>5</v>
      </c>
    </row>
    <row r="149" spans="1:5" ht="12.75">
      <c r="A149" s="35" t="s">
        <v>56</v>
      </c>
      <c r="E149" s="40" t="s">
        <v>214</v>
      </c>
    </row>
    <row r="150" spans="1:5" ht="12.75">
      <c r="A150" t="s">
        <v>57</v>
      </c>
      <c r="E150" s="39" t="s">
        <v>207</v>
      </c>
    </row>
    <row r="151" spans="1:16" ht="12.75">
      <c r="A151" t="s">
        <v>48</v>
      </c>
      <c s="34" t="s">
        <v>295</v>
      </c>
      <c s="34" t="s">
        <v>401</v>
      </c>
      <c s="35" t="s">
        <v>5</v>
      </c>
      <c s="6" t="s">
        <v>402</v>
      </c>
      <c s="36" t="s">
        <v>213</v>
      </c>
      <c s="37">
        <v>1</v>
      </c>
      <c s="36">
        <v>0</v>
      </c>
      <c s="36">
        <f>ROUND(G151*H151,6)</f>
      </c>
      <c r="L151" s="38">
        <v>0</v>
      </c>
      <c s="32">
        <f>ROUND(ROUND(L151,2)*ROUND(G151,3),2)</f>
      </c>
      <c s="36" t="s">
        <v>205</v>
      </c>
      <c>
        <f>(M151*21)/100</f>
      </c>
      <c t="s">
        <v>27</v>
      </c>
    </row>
    <row r="152" spans="1:5" ht="12.75">
      <c r="A152" s="35" t="s">
        <v>55</v>
      </c>
      <c r="E152" s="39" t="s">
        <v>5</v>
      </c>
    </row>
    <row r="153" spans="1:5" ht="12.75">
      <c r="A153" s="35" t="s">
        <v>56</v>
      </c>
      <c r="E153" s="40" t="s">
        <v>214</v>
      </c>
    </row>
    <row r="154" spans="1:5" ht="12.75">
      <c r="A154" t="s">
        <v>57</v>
      </c>
      <c r="E154" s="39" t="s">
        <v>207</v>
      </c>
    </row>
    <row r="155" spans="1:16" ht="12.75">
      <c r="A155" t="s">
        <v>48</v>
      </c>
      <c s="34" t="s">
        <v>298</v>
      </c>
      <c s="34" t="s">
        <v>403</v>
      </c>
      <c s="35" t="s">
        <v>5</v>
      </c>
      <c s="6" t="s">
        <v>404</v>
      </c>
      <c s="36" t="s">
        <v>213</v>
      </c>
      <c s="37">
        <v>1</v>
      </c>
      <c s="36">
        <v>0</v>
      </c>
      <c s="36">
        <f>ROUND(G155*H155,6)</f>
      </c>
      <c r="L155" s="38">
        <v>0</v>
      </c>
      <c s="32">
        <f>ROUND(ROUND(L155,2)*ROUND(G155,3),2)</f>
      </c>
      <c s="36" t="s">
        <v>205</v>
      </c>
      <c>
        <f>(M155*21)/100</f>
      </c>
      <c t="s">
        <v>27</v>
      </c>
    </row>
    <row r="156" spans="1:5" ht="12.75">
      <c r="A156" s="35" t="s">
        <v>55</v>
      </c>
      <c r="E156" s="39" t="s">
        <v>5</v>
      </c>
    </row>
    <row r="157" spans="1:5" ht="12.75">
      <c r="A157" s="35" t="s">
        <v>56</v>
      </c>
      <c r="E157" s="40" t="s">
        <v>214</v>
      </c>
    </row>
    <row r="158" spans="1:5" ht="12.75">
      <c r="A158" t="s">
        <v>57</v>
      </c>
      <c r="E158" s="39" t="s">
        <v>207</v>
      </c>
    </row>
    <row r="159" spans="1:16" ht="12.75">
      <c r="A159" t="s">
        <v>48</v>
      </c>
      <c s="34" t="s">
        <v>301</v>
      </c>
      <c s="34" t="s">
        <v>405</v>
      </c>
      <c s="35" t="s">
        <v>5</v>
      </c>
      <c s="6" t="s">
        <v>406</v>
      </c>
      <c s="36" t="s">
        <v>213</v>
      </c>
      <c s="37">
        <v>5</v>
      </c>
      <c s="36">
        <v>0</v>
      </c>
      <c s="36">
        <f>ROUND(G159*H159,6)</f>
      </c>
      <c r="L159" s="38">
        <v>0</v>
      </c>
      <c s="32">
        <f>ROUND(ROUND(L159,2)*ROUND(G159,3),2)</f>
      </c>
      <c s="36" t="s">
        <v>205</v>
      </c>
      <c>
        <f>(M159*21)/100</f>
      </c>
      <c t="s">
        <v>27</v>
      </c>
    </row>
    <row r="160" spans="1:5" ht="12.75">
      <c r="A160" s="35" t="s">
        <v>55</v>
      </c>
      <c r="E160" s="39" t="s">
        <v>5</v>
      </c>
    </row>
    <row r="161" spans="1:5" ht="12.75">
      <c r="A161" s="35" t="s">
        <v>56</v>
      </c>
      <c r="E161" s="40" t="s">
        <v>214</v>
      </c>
    </row>
    <row r="162" spans="1:5" ht="12.75">
      <c r="A162" t="s">
        <v>57</v>
      </c>
      <c r="E162" s="39" t="s">
        <v>207</v>
      </c>
    </row>
    <row r="163" spans="1:16" ht="12.75">
      <c r="A163" t="s">
        <v>48</v>
      </c>
      <c s="34" t="s">
        <v>304</v>
      </c>
      <c s="34" t="s">
        <v>407</v>
      </c>
      <c s="35" t="s">
        <v>5</v>
      </c>
      <c s="6" t="s">
        <v>408</v>
      </c>
      <c s="36" t="s">
        <v>213</v>
      </c>
      <c s="37">
        <v>5</v>
      </c>
      <c s="36">
        <v>0</v>
      </c>
      <c s="36">
        <f>ROUND(G163*H163,6)</f>
      </c>
      <c r="L163" s="38">
        <v>0</v>
      </c>
      <c s="32">
        <f>ROUND(ROUND(L163,2)*ROUND(G163,3),2)</f>
      </c>
      <c s="36" t="s">
        <v>205</v>
      </c>
      <c>
        <f>(M163*21)/100</f>
      </c>
      <c t="s">
        <v>27</v>
      </c>
    </row>
    <row r="164" spans="1:5" ht="12.75">
      <c r="A164" s="35" t="s">
        <v>55</v>
      </c>
      <c r="E164" s="39" t="s">
        <v>5</v>
      </c>
    </row>
    <row r="165" spans="1:5" ht="12.75">
      <c r="A165" s="35" t="s">
        <v>56</v>
      </c>
      <c r="E165" s="40" t="s">
        <v>214</v>
      </c>
    </row>
    <row r="166" spans="1:5" ht="12.75">
      <c r="A166" t="s">
        <v>57</v>
      </c>
      <c r="E166" s="39" t="s">
        <v>207</v>
      </c>
    </row>
    <row r="167" spans="1:16" ht="12.75">
      <c r="A167" t="s">
        <v>48</v>
      </c>
      <c s="34" t="s">
        <v>307</v>
      </c>
      <c s="34" t="s">
        <v>409</v>
      </c>
      <c s="35" t="s">
        <v>5</v>
      </c>
      <c s="6" t="s">
        <v>410</v>
      </c>
      <c s="36" t="s">
        <v>218</v>
      </c>
      <c s="37">
        <v>0.6</v>
      </c>
      <c s="36">
        <v>0</v>
      </c>
      <c s="36">
        <f>ROUND(G167*H167,6)</f>
      </c>
      <c r="L167" s="38">
        <v>0</v>
      </c>
      <c s="32">
        <f>ROUND(ROUND(L167,2)*ROUND(G167,3),2)</f>
      </c>
      <c s="36" t="s">
        <v>205</v>
      </c>
      <c>
        <f>(M167*21)/100</f>
      </c>
      <c t="s">
        <v>27</v>
      </c>
    </row>
    <row r="168" spans="1:5" ht="12.75">
      <c r="A168" s="35" t="s">
        <v>55</v>
      </c>
      <c r="E168" s="39" t="s">
        <v>5</v>
      </c>
    </row>
    <row r="169" spans="1:5" ht="12.75">
      <c r="A169" s="35" t="s">
        <v>56</v>
      </c>
      <c r="E169" s="40" t="s">
        <v>214</v>
      </c>
    </row>
    <row r="170" spans="1:5" ht="12.75">
      <c r="A170" t="s">
        <v>57</v>
      </c>
      <c r="E170" s="39" t="s">
        <v>207</v>
      </c>
    </row>
    <row r="171" spans="1:16" ht="12.75">
      <c r="A171" t="s">
        <v>48</v>
      </c>
      <c s="34" t="s">
        <v>310</v>
      </c>
      <c s="34" t="s">
        <v>411</v>
      </c>
      <c s="35" t="s">
        <v>5</v>
      </c>
      <c s="6" t="s">
        <v>412</v>
      </c>
      <c s="36" t="s">
        <v>218</v>
      </c>
      <c s="37">
        <v>0.6</v>
      </c>
      <c s="36">
        <v>0</v>
      </c>
      <c s="36">
        <f>ROUND(G171*H171,6)</f>
      </c>
      <c r="L171" s="38">
        <v>0</v>
      </c>
      <c s="32">
        <f>ROUND(ROUND(L171,2)*ROUND(G171,3),2)</f>
      </c>
      <c s="36" t="s">
        <v>205</v>
      </c>
      <c>
        <f>(M171*21)/100</f>
      </c>
      <c t="s">
        <v>27</v>
      </c>
    </row>
    <row r="172" spans="1:5" ht="12.75">
      <c r="A172" s="35" t="s">
        <v>55</v>
      </c>
      <c r="E172" s="39" t="s">
        <v>5</v>
      </c>
    </row>
    <row r="173" spans="1:5" ht="12.75">
      <c r="A173" s="35" t="s">
        <v>56</v>
      </c>
      <c r="E173" s="40" t="s">
        <v>214</v>
      </c>
    </row>
    <row r="174" spans="1:5" ht="12.75">
      <c r="A174" t="s">
        <v>57</v>
      </c>
      <c r="E174" s="39" t="s">
        <v>207</v>
      </c>
    </row>
    <row r="175" spans="1:16" ht="12.75">
      <c r="A175" t="s">
        <v>48</v>
      </c>
      <c s="34" t="s">
        <v>313</v>
      </c>
      <c s="34" t="s">
        <v>413</v>
      </c>
      <c s="35" t="s">
        <v>5</v>
      </c>
      <c s="6" t="s">
        <v>414</v>
      </c>
      <c s="36" t="s">
        <v>213</v>
      </c>
      <c s="37">
        <v>10</v>
      </c>
      <c s="36">
        <v>0</v>
      </c>
      <c s="36">
        <f>ROUND(G175*H175,6)</f>
      </c>
      <c r="L175" s="38">
        <v>0</v>
      </c>
      <c s="32">
        <f>ROUND(ROUND(L175,2)*ROUND(G175,3),2)</f>
      </c>
      <c s="36" t="s">
        <v>205</v>
      </c>
      <c>
        <f>(M175*21)/100</f>
      </c>
      <c t="s">
        <v>27</v>
      </c>
    </row>
    <row r="176" spans="1:5" ht="12.75">
      <c r="A176" s="35" t="s">
        <v>55</v>
      </c>
      <c r="E176" s="39" t="s">
        <v>5</v>
      </c>
    </row>
    <row r="177" spans="1:5" ht="12.75">
      <c r="A177" s="35" t="s">
        <v>56</v>
      </c>
      <c r="E177" s="40" t="s">
        <v>214</v>
      </c>
    </row>
    <row r="178" spans="1:5" ht="12.75">
      <c r="A178" t="s">
        <v>57</v>
      </c>
      <c r="E178" s="39" t="s">
        <v>207</v>
      </c>
    </row>
    <row r="179" spans="1:16" ht="12.75">
      <c r="A179" t="s">
        <v>48</v>
      </c>
      <c s="34" t="s">
        <v>316</v>
      </c>
      <c s="34" t="s">
        <v>415</v>
      </c>
      <c s="35" t="s">
        <v>5</v>
      </c>
      <c s="6" t="s">
        <v>416</v>
      </c>
      <c s="36" t="s">
        <v>213</v>
      </c>
      <c s="37">
        <v>5</v>
      </c>
      <c s="36">
        <v>0</v>
      </c>
      <c s="36">
        <f>ROUND(G179*H179,6)</f>
      </c>
      <c r="L179" s="38">
        <v>0</v>
      </c>
      <c s="32">
        <f>ROUND(ROUND(L179,2)*ROUND(G179,3),2)</f>
      </c>
      <c s="36" t="s">
        <v>205</v>
      </c>
      <c>
        <f>(M179*21)/100</f>
      </c>
      <c t="s">
        <v>27</v>
      </c>
    </row>
    <row r="180" spans="1:5" ht="12.75">
      <c r="A180" s="35" t="s">
        <v>55</v>
      </c>
      <c r="E180" s="39" t="s">
        <v>5</v>
      </c>
    </row>
    <row r="181" spans="1:5" ht="12.75">
      <c r="A181" s="35" t="s">
        <v>56</v>
      </c>
      <c r="E181" s="40" t="s">
        <v>417</v>
      </c>
    </row>
    <row r="182" spans="1:5" ht="12.75">
      <c r="A182" t="s">
        <v>57</v>
      </c>
      <c r="E182" s="39" t="s">
        <v>418</v>
      </c>
    </row>
    <row r="183" spans="1:16" ht="12.75">
      <c r="A183" t="s">
        <v>48</v>
      </c>
      <c s="34" t="s">
        <v>319</v>
      </c>
      <c s="34" t="s">
        <v>419</v>
      </c>
      <c s="35" t="s">
        <v>5</v>
      </c>
      <c s="6" t="s">
        <v>420</v>
      </c>
      <c s="36" t="s">
        <v>265</v>
      </c>
      <c s="37">
        <v>2</v>
      </c>
      <c s="36">
        <v>0</v>
      </c>
      <c s="36">
        <f>ROUND(G183*H183,6)</f>
      </c>
      <c r="L183" s="38">
        <v>0</v>
      </c>
      <c s="32">
        <f>ROUND(ROUND(L183,2)*ROUND(G183,3),2)</f>
      </c>
      <c s="36" t="s">
        <v>421</v>
      </c>
      <c>
        <f>(M183*21)/100</f>
      </c>
      <c t="s">
        <v>27</v>
      </c>
    </row>
    <row r="184" spans="1:5" ht="12.75">
      <c r="A184" s="35" t="s">
        <v>55</v>
      </c>
      <c r="E184" s="39" t="s">
        <v>5</v>
      </c>
    </row>
    <row r="185" spans="1:5" ht="12.75">
      <c r="A185" s="35" t="s">
        <v>56</v>
      </c>
      <c r="E185" s="40" t="s">
        <v>214</v>
      </c>
    </row>
    <row r="186" spans="1:5" ht="25.5">
      <c r="A186" t="s">
        <v>57</v>
      </c>
      <c r="E186" s="39" t="s">
        <v>422</v>
      </c>
    </row>
    <row r="187" spans="1:16" ht="12.75">
      <c r="A187" t="s">
        <v>48</v>
      </c>
      <c s="34" t="s">
        <v>323</v>
      </c>
      <c s="34" t="s">
        <v>423</v>
      </c>
      <c s="35" t="s">
        <v>5</v>
      </c>
      <c s="6" t="s">
        <v>424</v>
      </c>
      <c s="36" t="s">
        <v>425</v>
      </c>
      <c s="37">
        <v>2</v>
      </c>
      <c s="36">
        <v>0</v>
      </c>
      <c s="36">
        <f>ROUND(G187*H187,6)</f>
      </c>
      <c r="L187" s="38">
        <v>0</v>
      </c>
      <c s="32">
        <f>ROUND(ROUND(L187,2)*ROUND(G187,3),2)</f>
      </c>
      <c s="36" t="s">
        <v>205</v>
      </c>
      <c>
        <f>(M187*21)/100</f>
      </c>
      <c t="s">
        <v>27</v>
      </c>
    </row>
    <row r="188" spans="1:5" ht="12.75">
      <c r="A188" s="35" t="s">
        <v>55</v>
      </c>
      <c r="E188" s="39" t="s">
        <v>5</v>
      </c>
    </row>
    <row r="189" spans="1:5" ht="12.75">
      <c r="A189" s="35" t="s">
        <v>56</v>
      </c>
      <c r="E189" s="40" t="s">
        <v>214</v>
      </c>
    </row>
    <row r="190" spans="1:5" ht="12.75">
      <c r="A190" t="s">
        <v>57</v>
      </c>
      <c r="E190" s="39" t="s">
        <v>207</v>
      </c>
    </row>
    <row r="191" spans="1:13" ht="12.75">
      <c r="A191" t="s">
        <v>46</v>
      </c>
      <c r="C191" s="31" t="s">
        <v>26</v>
      </c>
      <c r="E191" s="33" t="s">
        <v>426</v>
      </c>
      <c r="J191" s="32">
        <f>0</f>
      </c>
      <c s="32">
        <f>0</f>
      </c>
      <c s="32">
        <f>0+L192+L196+L200+L204+L208+L212+L216+L220+L224+L228</f>
      </c>
      <c s="32">
        <f>0+M192+M196+M200+M204+M208+M212+M216+M220+M224+M228</f>
      </c>
    </row>
    <row r="192" spans="1:16" ht="12.75">
      <c r="A192" t="s">
        <v>48</v>
      </c>
      <c s="34" t="s">
        <v>326</v>
      </c>
      <c s="34" t="s">
        <v>427</v>
      </c>
      <c s="35" t="s">
        <v>5</v>
      </c>
      <c s="6" t="s">
        <v>428</v>
      </c>
      <c s="36" t="s">
        <v>429</v>
      </c>
      <c s="37">
        <v>0.128</v>
      </c>
      <c s="36">
        <v>0</v>
      </c>
      <c s="36">
        <f>ROUND(G192*H192,6)</f>
      </c>
      <c r="L192" s="38">
        <v>0</v>
      </c>
      <c s="32">
        <f>ROUND(ROUND(L192,2)*ROUND(G192,3),2)</f>
      </c>
      <c s="36" t="s">
        <v>205</v>
      </c>
      <c>
        <f>(M192*21)/100</f>
      </c>
      <c t="s">
        <v>27</v>
      </c>
    </row>
    <row r="193" spans="1:5" ht="12.75">
      <c r="A193" s="35" t="s">
        <v>55</v>
      </c>
      <c r="E193" s="39" t="s">
        <v>5</v>
      </c>
    </row>
    <row r="194" spans="1:5" ht="12.75">
      <c r="A194" s="35" t="s">
        <v>56</v>
      </c>
      <c r="E194" s="40" t="s">
        <v>214</v>
      </c>
    </row>
    <row r="195" spans="1:5" ht="12.75">
      <c r="A195" t="s">
        <v>57</v>
      </c>
      <c r="E195" s="39" t="s">
        <v>207</v>
      </c>
    </row>
    <row r="196" spans="1:16" ht="12.75">
      <c r="A196" t="s">
        <v>48</v>
      </c>
      <c s="34" t="s">
        <v>330</v>
      </c>
      <c s="34" t="s">
        <v>430</v>
      </c>
      <c s="35" t="s">
        <v>5</v>
      </c>
      <c s="6" t="s">
        <v>431</v>
      </c>
      <c s="36" t="s">
        <v>429</v>
      </c>
      <c s="37">
        <v>1.128</v>
      </c>
      <c s="36">
        <v>0</v>
      </c>
      <c s="36">
        <f>ROUND(G196*H196,6)</f>
      </c>
      <c r="L196" s="38">
        <v>0</v>
      </c>
      <c s="32">
        <f>ROUND(ROUND(L196,2)*ROUND(G196,3),2)</f>
      </c>
      <c s="36" t="s">
        <v>205</v>
      </c>
      <c>
        <f>(M196*21)/100</f>
      </c>
      <c t="s">
        <v>27</v>
      </c>
    </row>
    <row r="197" spans="1:5" ht="12.75">
      <c r="A197" s="35" t="s">
        <v>55</v>
      </c>
      <c r="E197" s="39" t="s">
        <v>5</v>
      </c>
    </row>
    <row r="198" spans="1:5" ht="12.75">
      <c r="A198" s="35" t="s">
        <v>56</v>
      </c>
      <c r="E198" s="40" t="s">
        <v>214</v>
      </c>
    </row>
    <row r="199" spans="1:5" ht="12.75">
      <c r="A199" t="s">
        <v>57</v>
      </c>
      <c r="E199" s="39" t="s">
        <v>207</v>
      </c>
    </row>
    <row r="200" spans="1:16" ht="12.75">
      <c r="A200" t="s">
        <v>48</v>
      </c>
      <c s="34" t="s">
        <v>333</v>
      </c>
      <c s="34" t="s">
        <v>432</v>
      </c>
      <c s="35" t="s">
        <v>5</v>
      </c>
      <c s="6" t="s">
        <v>433</v>
      </c>
      <c s="36" t="s">
        <v>218</v>
      </c>
      <c s="37">
        <v>1760</v>
      </c>
      <c s="36">
        <v>0</v>
      </c>
      <c s="36">
        <f>ROUND(G200*H200,6)</f>
      </c>
      <c r="L200" s="38">
        <v>0</v>
      </c>
      <c s="32">
        <f>ROUND(ROUND(L200,2)*ROUND(G200,3),2)</f>
      </c>
      <c s="36" t="s">
        <v>205</v>
      </c>
      <c>
        <f>(M200*21)/100</f>
      </c>
      <c t="s">
        <v>27</v>
      </c>
    </row>
    <row r="201" spans="1:5" ht="12.75">
      <c r="A201" s="35" t="s">
        <v>55</v>
      </c>
      <c r="E201" s="39" t="s">
        <v>5</v>
      </c>
    </row>
    <row r="202" spans="1:5" ht="12.75">
      <c r="A202" s="35" t="s">
        <v>56</v>
      </c>
      <c r="E202" s="40" t="s">
        <v>214</v>
      </c>
    </row>
    <row r="203" spans="1:5" ht="12.75">
      <c r="A203" t="s">
        <v>57</v>
      </c>
      <c r="E203" s="39" t="s">
        <v>207</v>
      </c>
    </row>
    <row r="204" spans="1:16" ht="12.75">
      <c r="A204" t="s">
        <v>48</v>
      </c>
      <c s="34" t="s">
        <v>336</v>
      </c>
      <c s="34" t="s">
        <v>434</v>
      </c>
      <c s="35" t="s">
        <v>5</v>
      </c>
      <c s="6" t="s">
        <v>435</v>
      </c>
      <c s="36" t="s">
        <v>218</v>
      </c>
      <c s="37">
        <v>705</v>
      </c>
      <c s="36">
        <v>0</v>
      </c>
      <c s="36">
        <f>ROUND(G204*H204,6)</f>
      </c>
      <c r="L204" s="38">
        <v>0</v>
      </c>
      <c s="32">
        <f>ROUND(ROUND(L204,2)*ROUND(G204,3),2)</f>
      </c>
      <c s="36" t="s">
        <v>205</v>
      </c>
      <c>
        <f>(M204*21)/100</f>
      </c>
      <c t="s">
        <v>27</v>
      </c>
    </row>
    <row r="205" spans="1:5" ht="12.75">
      <c r="A205" s="35" t="s">
        <v>55</v>
      </c>
      <c r="E205" s="39" t="s">
        <v>5</v>
      </c>
    </row>
    <row r="206" spans="1:5" ht="12.75">
      <c r="A206" s="35" t="s">
        <v>56</v>
      </c>
      <c r="E206" s="40" t="s">
        <v>214</v>
      </c>
    </row>
    <row r="207" spans="1:5" ht="12.75">
      <c r="A207" t="s">
        <v>57</v>
      </c>
      <c r="E207" s="39" t="s">
        <v>207</v>
      </c>
    </row>
    <row r="208" spans="1:16" ht="12.75">
      <c r="A208" t="s">
        <v>48</v>
      </c>
      <c s="34" t="s">
        <v>339</v>
      </c>
      <c s="34" t="s">
        <v>436</v>
      </c>
      <c s="35" t="s">
        <v>5</v>
      </c>
      <c s="6" t="s">
        <v>437</v>
      </c>
      <c s="36" t="s">
        <v>345</v>
      </c>
      <c s="37">
        <v>0.15</v>
      </c>
      <c s="36">
        <v>0</v>
      </c>
      <c s="36">
        <f>ROUND(G208*H208,6)</f>
      </c>
      <c r="L208" s="38">
        <v>0</v>
      </c>
      <c s="32">
        <f>ROUND(ROUND(L208,2)*ROUND(G208,3),2)</f>
      </c>
      <c s="36" t="s">
        <v>205</v>
      </c>
      <c>
        <f>(M208*21)/100</f>
      </c>
      <c t="s">
        <v>27</v>
      </c>
    </row>
    <row r="209" spans="1:5" ht="12.75">
      <c r="A209" s="35" t="s">
        <v>55</v>
      </c>
      <c r="E209" s="39" t="s">
        <v>5</v>
      </c>
    </row>
    <row r="210" spans="1:5" ht="12.75">
      <c r="A210" s="35" t="s">
        <v>56</v>
      </c>
      <c r="E210" s="40" t="s">
        <v>214</v>
      </c>
    </row>
    <row r="211" spans="1:5" ht="12.75">
      <c r="A211" t="s">
        <v>57</v>
      </c>
      <c r="E211" s="39" t="s">
        <v>207</v>
      </c>
    </row>
    <row r="212" spans="1:16" ht="12.75">
      <c r="A212" t="s">
        <v>48</v>
      </c>
      <c s="34" t="s">
        <v>342</v>
      </c>
      <c s="34" t="s">
        <v>438</v>
      </c>
      <c s="35" t="s">
        <v>5</v>
      </c>
      <c s="6" t="s">
        <v>439</v>
      </c>
      <c s="36" t="s">
        <v>218</v>
      </c>
      <c s="37">
        <v>10</v>
      </c>
      <c s="36">
        <v>0</v>
      </c>
      <c s="36">
        <f>ROUND(G212*H212,6)</f>
      </c>
      <c r="L212" s="38">
        <v>0</v>
      </c>
      <c s="32">
        <f>ROUND(ROUND(L212,2)*ROUND(G212,3),2)</f>
      </c>
      <c s="36" t="s">
        <v>205</v>
      </c>
      <c>
        <f>(M212*21)/100</f>
      </c>
      <c t="s">
        <v>27</v>
      </c>
    </row>
    <row r="213" spans="1:5" ht="12.75">
      <c r="A213" s="35" t="s">
        <v>55</v>
      </c>
      <c r="E213" s="39" t="s">
        <v>5</v>
      </c>
    </row>
    <row r="214" spans="1:5" ht="12.75">
      <c r="A214" s="35" t="s">
        <v>56</v>
      </c>
      <c r="E214" s="40" t="s">
        <v>214</v>
      </c>
    </row>
    <row r="215" spans="1:5" ht="12.75">
      <c r="A215" t="s">
        <v>57</v>
      </c>
      <c r="E215" s="39" t="s">
        <v>207</v>
      </c>
    </row>
    <row r="216" spans="1:16" ht="12.75">
      <c r="A216" t="s">
        <v>48</v>
      </c>
      <c s="34" t="s">
        <v>346</v>
      </c>
      <c s="34" t="s">
        <v>286</v>
      </c>
      <c s="35" t="s">
        <v>5</v>
      </c>
      <c s="6" t="s">
        <v>287</v>
      </c>
      <c s="36" t="s">
        <v>218</v>
      </c>
      <c s="37">
        <v>80</v>
      </c>
      <c s="36">
        <v>0</v>
      </c>
      <c s="36">
        <f>ROUND(G216*H216,6)</f>
      </c>
      <c r="L216" s="38">
        <v>0</v>
      </c>
      <c s="32">
        <f>ROUND(ROUND(L216,2)*ROUND(G216,3),2)</f>
      </c>
      <c s="36" t="s">
        <v>205</v>
      </c>
      <c>
        <f>(M216*21)/100</f>
      </c>
      <c t="s">
        <v>27</v>
      </c>
    </row>
    <row r="217" spans="1:5" ht="12.75">
      <c r="A217" s="35" t="s">
        <v>55</v>
      </c>
      <c r="E217" s="39" t="s">
        <v>5</v>
      </c>
    </row>
    <row r="218" spans="1:5" ht="12.75">
      <c r="A218" s="35" t="s">
        <v>56</v>
      </c>
      <c r="E218" s="40" t="s">
        <v>214</v>
      </c>
    </row>
    <row r="219" spans="1:5" ht="12.75">
      <c r="A219" t="s">
        <v>57</v>
      </c>
      <c r="E219" s="39" t="s">
        <v>207</v>
      </c>
    </row>
    <row r="220" spans="1:16" ht="12.75">
      <c r="A220" t="s">
        <v>48</v>
      </c>
      <c s="34" t="s">
        <v>350</v>
      </c>
      <c s="34" t="s">
        <v>289</v>
      </c>
      <c s="35" t="s">
        <v>5</v>
      </c>
      <c s="6" t="s">
        <v>290</v>
      </c>
      <c s="36" t="s">
        <v>291</v>
      </c>
      <c s="37">
        <v>1</v>
      </c>
      <c s="36">
        <v>0</v>
      </c>
      <c s="36">
        <f>ROUND(G220*H220,6)</f>
      </c>
      <c r="L220" s="38">
        <v>0</v>
      </c>
      <c s="32">
        <f>ROUND(ROUND(L220,2)*ROUND(G220,3),2)</f>
      </c>
      <c s="36" t="s">
        <v>205</v>
      </c>
      <c>
        <f>(M220*21)/100</f>
      </c>
      <c t="s">
        <v>27</v>
      </c>
    </row>
    <row r="221" spans="1:5" ht="12.75">
      <c r="A221" s="35" t="s">
        <v>55</v>
      </c>
      <c r="E221" s="39" t="s">
        <v>5</v>
      </c>
    </row>
    <row r="222" spans="1:5" ht="12.75">
      <c r="A222" s="35" t="s">
        <v>56</v>
      </c>
      <c r="E222" s="40" t="s">
        <v>214</v>
      </c>
    </row>
    <row r="223" spans="1:5" ht="12.75">
      <c r="A223" t="s">
        <v>57</v>
      </c>
      <c r="E223" s="39" t="s">
        <v>207</v>
      </c>
    </row>
    <row r="224" spans="1:16" ht="12.75">
      <c r="A224" t="s">
        <v>48</v>
      </c>
      <c s="34" t="s">
        <v>353</v>
      </c>
      <c s="34" t="s">
        <v>293</v>
      </c>
      <c s="35" t="s">
        <v>5</v>
      </c>
      <c s="6" t="s">
        <v>294</v>
      </c>
      <c s="36" t="s">
        <v>218</v>
      </c>
      <c s="37">
        <v>80</v>
      </c>
      <c s="36">
        <v>0</v>
      </c>
      <c s="36">
        <f>ROUND(G224*H224,6)</f>
      </c>
      <c r="L224" s="38">
        <v>0</v>
      </c>
      <c s="32">
        <f>ROUND(ROUND(L224,2)*ROUND(G224,3),2)</f>
      </c>
      <c s="36" t="s">
        <v>205</v>
      </c>
      <c>
        <f>(M224*21)/100</f>
      </c>
      <c t="s">
        <v>27</v>
      </c>
    </row>
    <row r="225" spans="1:5" ht="12.75">
      <c r="A225" s="35" t="s">
        <v>55</v>
      </c>
      <c r="E225" s="39" t="s">
        <v>5</v>
      </c>
    </row>
    <row r="226" spans="1:5" ht="12.75">
      <c r="A226" s="35" t="s">
        <v>56</v>
      </c>
      <c r="E226" s="40" t="s">
        <v>214</v>
      </c>
    </row>
    <row r="227" spans="1:5" ht="12.75">
      <c r="A227" t="s">
        <v>57</v>
      </c>
      <c r="E227" s="39" t="s">
        <v>207</v>
      </c>
    </row>
    <row r="228" spans="1:16" ht="12.75">
      <c r="A228" t="s">
        <v>48</v>
      </c>
      <c s="34" t="s">
        <v>354</v>
      </c>
      <c s="34" t="s">
        <v>296</v>
      </c>
      <c s="35" t="s">
        <v>5</v>
      </c>
      <c s="6" t="s">
        <v>297</v>
      </c>
      <c s="36" t="s">
        <v>213</v>
      </c>
      <c s="37">
        <v>2</v>
      </c>
      <c s="36">
        <v>0</v>
      </c>
      <c s="36">
        <f>ROUND(G228*H228,6)</f>
      </c>
      <c r="L228" s="38">
        <v>0</v>
      </c>
      <c s="32">
        <f>ROUND(ROUND(L228,2)*ROUND(G228,3),2)</f>
      </c>
      <c s="36" t="s">
        <v>205</v>
      </c>
      <c>
        <f>(M228*21)/100</f>
      </c>
      <c t="s">
        <v>27</v>
      </c>
    </row>
    <row r="229" spans="1:5" ht="12.75">
      <c r="A229" s="35" t="s">
        <v>55</v>
      </c>
      <c r="E229" s="39" t="s">
        <v>5</v>
      </c>
    </row>
    <row r="230" spans="1:5" ht="12.75">
      <c r="A230" s="35" t="s">
        <v>56</v>
      </c>
      <c r="E230" s="40" t="s">
        <v>214</v>
      </c>
    </row>
    <row r="231" spans="1:5" ht="12.75">
      <c r="A231" t="s">
        <v>57</v>
      </c>
      <c r="E231" s="39" t="s">
        <v>207</v>
      </c>
    </row>
    <row r="232" spans="1:13" ht="12.75">
      <c r="A232" t="s">
        <v>46</v>
      </c>
      <c r="C232" s="31" t="s">
        <v>65</v>
      </c>
      <c r="E232" s="33" t="s">
        <v>440</v>
      </c>
      <c r="J232" s="32">
        <f>0</f>
      </c>
      <c s="32">
        <f>0</f>
      </c>
      <c s="32">
        <f>0+L233+L237+L241+L245+L249+L253+L257+L261</f>
      </c>
      <c s="32">
        <f>0+M233+M237+M241+M245+M249+M253+M257+M261</f>
      </c>
    </row>
    <row r="233" spans="1:16" ht="12.75">
      <c r="A233" t="s">
        <v>48</v>
      </c>
      <c s="34" t="s">
        <v>355</v>
      </c>
      <c s="34" t="s">
        <v>441</v>
      </c>
      <c s="35" t="s">
        <v>5</v>
      </c>
      <c s="6" t="s">
        <v>442</v>
      </c>
      <c s="36" t="s">
        <v>425</v>
      </c>
      <c s="37">
        <v>1</v>
      </c>
      <c s="36">
        <v>0</v>
      </c>
      <c s="36">
        <f>ROUND(G233*H233,6)</f>
      </c>
      <c r="L233" s="38">
        <v>0</v>
      </c>
      <c s="32">
        <f>ROUND(ROUND(L233,2)*ROUND(G233,3),2)</f>
      </c>
      <c s="36" t="s">
        <v>205</v>
      </c>
      <c>
        <f>(M233*21)/100</f>
      </c>
      <c t="s">
        <v>27</v>
      </c>
    </row>
    <row r="234" spans="1:5" ht="12.75">
      <c r="A234" s="35" t="s">
        <v>55</v>
      </c>
      <c r="E234" s="39" t="s">
        <v>5</v>
      </c>
    </row>
    <row r="235" spans="1:5" ht="12.75">
      <c r="A235" s="35" t="s">
        <v>56</v>
      </c>
      <c r="E235" s="40" t="s">
        <v>214</v>
      </c>
    </row>
    <row r="236" spans="1:5" ht="12.75">
      <c r="A236" t="s">
        <v>57</v>
      </c>
      <c r="E236" s="39" t="s">
        <v>207</v>
      </c>
    </row>
    <row r="237" spans="1:16" ht="12.75">
      <c r="A237" t="s">
        <v>48</v>
      </c>
      <c s="34" t="s">
        <v>356</v>
      </c>
      <c s="34" t="s">
        <v>443</v>
      </c>
      <c s="35" t="s">
        <v>5</v>
      </c>
      <c s="6" t="s">
        <v>444</v>
      </c>
      <c s="36" t="s">
        <v>425</v>
      </c>
      <c s="37">
        <v>1</v>
      </c>
      <c s="36">
        <v>0</v>
      </c>
      <c s="36">
        <f>ROUND(G237*H237,6)</f>
      </c>
      <c r="L237" s="38">
        <v>0</v>
      </c>
      <c s="32">
        <f>ROUND(ROUND(L237,2)*ROUND(G237,3),2)</f>
      </c>
      <c s="36" t="s">
        <v>205</v>
      </c>
      <c>
        <f>(M237*21)/100</f>
      </c>
      <c t="s">
        <v>27</v>
      </c>
    </row>
    <row r="238" spans="1:5" ht="12.75">
      <c r="A238" s="35" t="s">
        <v>55</v>
      </c>
      <c r="E238" s="39" t="s">
        <v>5</v>
      </c>
    </row>
    <row r="239" spans="1:5" ht="12.75">
      <c r="A239" s="35" t="s">
        <v>56</v>
      </c>
      <c r="E239" s="40" t="s">
        <v>214</v>
      </c>
    </row>
    <row r="240" spans="1:5" ht="12.75">
      <c r="A240" t="s">
        <v>57</v>
      </c>
      <c r="E240" s="39" t="s">
        <v>207</v>
      </c>
    </row>
    <row r="241" spans="1:16" ht="12.75">
      <c r="A241" t="s">
        <v>48</v>
      </c>
      <c s="34" t="s">
        <v>445</v>
      </c>
      <c s="34" t="s">
        <v>446</v>
      </c>
      <c s="35" t="s">
        <v>5</v>
      </c>
      <c s="6" t="s">
        <v>447</v>
      </c>
      <c s="36" t="s">
        <v>425</v>
      </c>
      <c s="37">
        <v>1</v>
      </c>
      <c s="36">
        <v>0</v>
      </c>
      <c s="36">
        <f>ROUND(G241*H241,6)</f>
      </c>
      <c r="L241" s="38">
        <v>0</v>
      </c>
      <c s="32">
        <f>ROUND(ROUND(L241,2)*ROUND(G241,3),2)</f>
      </c>
      <c s="36" t="s">
        <v>205</v>
      </c>
      <c>
        <f>(M241*21)/100</f>
      </c>
      <c t="s">
        <v>27</v>
      </c>
    </row>
    <row r="242" spans="1:5" ht="12.75">
      <c r="A242" s="35" t="s">
        <v>55</v>
      </c>
      <c r="E242" s="39" t="s">
        <v>5</v>
      </c>
    </row>
    <row r="243" spans="1:5" ht="12.75">
      <c r="A243" s="35" t="s">
        <v>56</v>
      </c>
      <c r="E243" s="40" t="s">
        <v>214</v>
      </c>
    </row>
    <row r="244" spans="1:5" ht="12.75">
      <c r="A244" t="s">
        <v>57</v>
      </c>
      <c r="E244" s="39" t="s">
        <v>207</v>
      </c>
    </row>
    <row r="245" spans="1:16" ht="12.75">
      <c r="A245" t="s">
        <v>48</v>
      </c>
      <c s="34" t="s">
        <v>448</v>
      </c>
      <c s="34" t="s">
        <v>449</v>
      </c>
      <c s="35" t="s">
        <v>5</v>
      </c>
      <c s="6" t="s">
        <v>450</v>
      </c>
      <c s="36" t="s">
        <v>213</v>
      </c>
      <c s="37">
        <v>1</v>
      </c>
      <c s="36">
        <v>0</v>
      </c>
      <c s="36">
        <f>ROUND(G245*H245,6)</f>
      </c>
      <c r="L245" s="38">
        <v>0</v>
      </c>
      <c s="32">
        <f>ROUND(ROUND(L245,2)*ROUND(G245,3),2)</f>
      </c>
      <c s="36" t="s">
        <v>205</v>
      </c>
      <c>
        <f>(M245*21)/100</f>
      </c>
      <c t="s">
        <v>27</v>
      </c>
    </row>
    <row r="246" spans="1:5" ht="12.75">
      <c r="A246" s="35" t="s">
        <v>55</v>
      </c>
      <c r="E246" s="39" t="s">
        <v>5</v>
      </c>
    </row>
    <row r="247" spans="1:5" ht="12.75">
      <c r="A247" s="35" t="s">
        <v>56</v>
      </c>
      <c r="E247" s="40" t="s">
        <v>214</v>
      </c>
    </row>
    <row r="248" spans="1:5" ht="12.75">
      <c r="A248" t="s">
        <v>57</v>
      </c>
      <c r="E248" s="39" t="s">
        <v>207</v>
      </c>
    </row>
    <row r="249" spans="1:16" ht="25.5">
      <c r="A249" t="s">
        <v>48</v>
      </c>
      <c s="34" t="s">
        <v>451</v>
      </c>
      <c s="34" t="s">
        <v>452</v>
      </c>
      <c s="35" t="s">
        <v>5</v>
      </c>
      <c s="6" t="s">
        <v>453</v>
      </c>
      <c s="36" t="s">
        <v>213</v>
      </c>
      <c s="37">
        <v>1</v>
      </c>
      <c s="36">
        <v>0</v>
      </c>
      <c s="36">
        <f>ROUND(G249*H249,6)</f>
      </c>
      <c r="L249" s="38">
        <v>0</v>
      </c>
      <c s="32">
        <f>ROUND(ROUND(L249,2)*ROUND(G249,3),2)</f>
      </c>
      <c s="36" t="s">
        <v>205</v>
      </c>
      <c>
        <f>(M249*21)/100</f>
      </c>
      <c t="s">
        <v>27</v>
      </c>
    </row>
    <row r="250" spans="1:5" ht="12.75">
      <c r="A250" s="35" t="s">
        <v>55</v>
      </c>
      <c r="E250" s="39" t="s">
        <v>5</v>
      </c>
    </row>
    <row r="251" spans="1:5" ht="12.75">
      <c r="A251" s="35" t="s">
        <v>56</v>
      </c>
      <c r="E251" s="40" t="s">
        <v>214</v>
      </c>
    </row>
    <row r="252" spans="1:5" ht="12.75">
      <c r="A252" t="s">
        <v>57</v>
      </c>
      <c r="E252" s="39" t="s">
        <v>207</v>
      </c>
    </row>
    <row r="253" spans="1:16" ht="12.75">
      <c r="A253" t="s">
        <v>48</v>
      </c>
      <c s="34" t="s">
        <v>454</v>
      </c>
      <c s="34" t="s">
        <v>455</v>
      </c>
      <c s="35" t="s">
        <v>5</v>
      </c>
      <c s="6" t="s">
        <v>456</v>
      </c>
      <c s="36" t="s">
        <v>213</v>
      </c>
      <c s="37">
        <v>1</v>
      </c>
      <c s="36">
        <v>0</v>
      </c>
      <c s="36">
        <f>ROUND(G253*H253,6)</f>
      </c>
      <c r="L253" s="38">
        <v>0</v>
      </c>
      <c s="32">
        <f>ROUND(ROUND(L253,2)*ROUND(G253,3),2)</f>
      </c>
      <c s="36" t="s">
        <v>205</v>
      </c>
      <c>
        <f>(M253*21)/100</f>
      </c>
      <c t="s">
        <v>27</v>
      </c>
    </row>
    <row r="254" spans="1:5" ht="12.75">
      <c r="A254" s="35" t="s">
        <v>55</v>
      </c>
      <c r="E254" s="39" t="s">
        <v>5</v>
      </c>
    </row>
    <row r="255" spans="1:5" ht="12.75">
      <c r="A255" s="35" t="s">
        <v>56</v>
      </c>
      <c r="E255" s="40" t="s">
        <v>214</v>
      </c>
    </row>
    <row r="256" spans="1:5" ht="12.75">
      <c r="A256" t="s">
        <v>57</v>
      </c>
      <c r="E256" s="39" t="s">
        <v>207</v>
      </c>
    </row>
    <row r="257" spans="1:16" ht="12.75">
      <c r="A257" t="s">
        <v>48</v>
      </c>
      <c s="34" t="s">
        <v>457</v>
      </c>
      <c s="34" t="s">
        <v>458</v>
      </c>
      <c s="35" t="s">
        <v>5</v>
      </c>
      <c s="6" t="s">
        <v>459</v>
      </c>
      <c s="36" t="s">
        <v>213</v>
      </c>
      <c s="37">
        <v>1</v>
      </c>
      <c s="36">
        <v>0</v>
      </c>
      <c s="36">
        <f>ROUND(G257*H257,6)</f>
      </c>
      <c r="L257" s="38">
        <v>0</v>
      </c>
      <c s="32">
        <f>ROUND(ROUND(L257,2)*ROUND(G257,3),2)</f>
      </c>
      <c s="36" t="s">
        <v>205</v>
      </c>
      <c>
        <f>(M257*21)/100</f>
      </c>
      <c t="s">
        <v>27</v>
      </c>
    </row>
    <row r="258" spans="1:5" ht="12.75">
      <c r="A258" s="35" t="s">
        <v>55</v>
      </c>
      <c r="E258" s="39" t="s">
        <v>5</v>
      </c>
    </row>
    <row r="259" spans="1:5" ht="12.75">
      <c r="A259" s="35" t="s">
        <v>56</v>
      </c>
      <c r="E259" s="40" t="s">
        <v>214</v>
      </c>
    </row>
    <row r="260" spans="1:5" ht="12.75">
      <c r="A260" t="s">
        <v>57</v>
      </c>
      <c r="E260" s="39" t="s">
        <v>207</v>
      </c>
    </row>
    <row r="261" spans="1:16" ht="12.75">
      <c r="A261" t="s">
        <v>48</v>
      </c>
      <c s="34" t="s">
        <v>460</v>
      </c>
      <c s="34" t="s">
        <v>461</v>
      </c>
      <c s="35" t="s">
        <v>5</v>
      </c>
      <c s="6" t="s">
        <v>462</v>
      </c>
      <c s="36" t="s">
        <v>463</v>
      </c>
      <c s="37">
        <v>120</v>
      </c>
      <c s="36">
        <v>0</v>
      </c>
      <c s="36">
        <f>ROUND(G261*H261,6)</f>
      </c>
      <c r="L261" s="38">
        <v>0</v>
      </c>
      <c s="32">
        <f>ROUND(ROUND(L261,2)*ROUND(G261,3),2)</f>
      </c>
      <c s="36" t="s">
        <v>205</v>
      </c>
      <c>
        <f>(M261*21)/100</f>
      </c>
      <c t="s">
        <v>27</v>
      </c>
    </row>
    <row r="262" spans="1:5" ht="12.75">
      <c r="A262" s="35" t="s">
        <v>55</v>
      </c>
      <c r="E262" s="39" t="s">
        <v>5</v>
      </c>
    </row>
    <row r="263" spans="1:5" ht="12.75">
      <c r="A263" s="35" t="s">
        <v>56</v>
      </c>
      <c r="E263" s="40" t="s">
        <v>214</v>
      </c>
    </row>
    <row r="264" spans="1:5" ht="12.75">
      <c r="A264" t="s">
        <v>57</v>
      </c>
      <c r="E264" s="39" t="s">
        <v>207</v>
      </c>
    </row>
    <row r="265" spans="1:13" ht="12.75">
      <c r="A265" t="s">
        <v>46</v>
      </c>
      <c r="C265" s="31" t="s">
        <v>47</v>
      </c>
      <c r="E265" s="33" t="s">
        <v>17</v>
      </c>
      <c r="J265" s="32">
        <f>0</f>
      </c>
      <c s="32">
        <f>0</f>
      </c>
      <c s="32">
        <f>0+L266+L270+L274+L278+L282</f>
      </c>
      <c s="32">
        <f>0+M266+M270+M274+M278+M282</f>
      </c>
    </row>
    <row r="266" spans="1:16" ht="25.5">
      <c r="A266" t="s">
        <v>48</v>
      </c>
      <c s="34" t="s">
        <v>464</v>
      </c>
      <c s="34" t="s">
        <v>50</v>
      </c>
      <c s="35" t="s">
        <v>51</v>
      </c>
      <c s="6" t="s">
        <v>52</v>
      </c>
      <c s="36" t="s">
        <v>53</v>
      </c>
      <c s="37">
        <v>18.794</v>
      </c>
      <c s="36">
        <v>0</v>
      </c>
      <c s="36">
        <f>ROUND(G266*H266,6)</f>
      </c>
      <c r="L266" s="38">
        <v>0</v>
      </c>
      <c s="32">
        <f>ROUND(ROUND(L266,2)*ROUND(G266,3),2)</f>
      </c>
      <c s="36" t="s">
        <v>54</v>
      </c>
      <c>
        <f>(M266*21)/100</f>
      </c>
      <c t="s">
        <v>27</v>
      </c>
    </row>
    <row r="267" spans="1:5" ht="25.5">
      <c r="A267" s="35" t="s">
        <v>55</v>
      </c>
      <c r="E267" s="39" t="s">
        <v>351</v>
      </c>
    </row>
    <row r="268" spans="1:5" ht="12.75">
      <c r="A268" s="35" t="s">
        <v>56</v>
      </c>
      <c r="E268" s="40" t="s">
        <v>352</v>
      </c>
    </row>
    <row r="269" spans="1:5" ht="102">
      <c r="A269" t="s">
        <v>57</v>
      </c>
      <c r="E269" s="39" t="s">
        <v>58</v>
      </c>
    </row>
    <row r="270" spans="1:16" ht="25.5">
      <c r="A270" t="s">
        <v>48</v>
      </c>
      <c s="34" t="s">
        <v>465</v>
      </c>
      <c s="34" t="s">
        <v>62</v>
      </c>
      <c s="35" t="s">
        <v>63</v>
      </c>
      <c s="6" t="s">
        <v>64</v>
      </c>
      <c s="36" t="s">
        <v>53</v>
      </c>
      <c s="37">
        <v>0.5</v>
      </c>
      <c s="36">
        <v>0</v>
      </c>
      <c s="36">
        <f>ROUND(G270*H270,6)</f>
      </c>
      <c r="L270" s="38">
        <v>0</v>
      </c>
      <c s="32">
        <f>ROUND(ROUND(L270,2)*ROUND(G270,3),2)</f>
      </c>
      <c s="36" t="s">
        <v>54</v>
      </c>
      <c>
        <f>(M270*21)/100</f>
      </c>
      <c t="s">
        <v>27</v>
      </c>
    </row>
    <row r="271" spans="1:5" ht="25.5">
      <c r="A271" s="35" t="s">
        <v>55</v>
      </c>
      <c r="E271" s="39" t="s">
        <v>351</v>
      </c>
    </row>
    <row r="272" spans="1:5" ht="12.75">
      <c r="A272" s="35" t="s">
        <v>56</v>
      </c>
      <c r="E272" s="40" t="s">
        <v>5</v>
      </c>
    </row>
    <row r="273" spans="1:5" ht="102">
      <c r="A273" t="s">
        <v>57</v>
      </c>
      <c r="E273" s="39" t="s">
        <v>58</v>
      </c>
    </row>
    <row r="274" spans="1:16" ht="25.5">
      <c r="A274" t="s">
        <v>48</v>
      </c>
      <c s="34" t="s">
        <v>466</v>
      </c>
      <c s="34" t="s">
        <v>66</v>
      </c>
      <c s="35" t="s">
        <v>67</v>
      </c>
      <c s="6" t="s">
        <v>68</v>
      </c>
      <c s="36" t="s">
        <v>53</v>
      </c>
      <c s="37">
        <v>15</v>
      </c>
      <c s="36">
        <v>0</v>
      </c>
      <c s="36">
        <f>ROUND(G274*H274,6)</f>
      </c>
      <c r="L274" s="38">
        <v>0</v>
      </c>
      <c s="32">
        <f>ROUND(ROUND(L274,2)*ROUND(G274,3),2)</f>
      </c>
      <c s="36" t="s">
        <v>54</v>
      </c>
      <c>
        <f>(M274*21)/100</f>
      </c>
      <c t="s">
        <v>27</v>
      </c>
    </row>
    <row r="275" spans="1:5" ht="25.5">
      <c r="A275" s="35" t="s">
        <v>55</v>
      </c>
      <c r="E275" s="39" t="s">
        <v>351</v>
      </c>
    </row>
    <row r="276" spans="1:5" ht="12.75">
      <c r="A276" s="35" t="s">
        <v>56</v>
      </c>
      <c r="E276" s="40" t="s">
        <v>5</v>
      </c>
    </row>
    <row r="277" spans="1:5" ht="102">
      <c r="A277" t="s">
        <v>57</v>
      </c>
      <c r="E277" s="39" t="s">
        <v>58</v>
      </c>
    </row>
    <row r="278" spans="1:16" ht="25.5">
      <c r="A278" t="s">
        <v>48</v>
      </c>
      <c s="34" t="s">
        <v>467</v>
      </c>
      <c s="34" t="s">
        <v>102</v>
      </c>
      <c s="35" t="s">
        <v>103</v>
      </c>
      <c s="6" t="s">
        <v>104</v>
      </c>
      <c s="36" t="s">
        <v>53</v>
      </c>
      <c s="37">
        <v>5</v>
      </c>
      <c s="36">
        <v>0</v>
      </c>
      <c s="36">
        <f>ROUND(G278*H278,6)</f>
      </c>
      <c r="L278" s="38">
        <v>0</v>
      </c>
      <c s="32">
        <f>ROUND(ROUND(L278,2)*ROUND(G278,3),2)</f>
      </c>
      <c s="36" t="s">
        <v>54</v>
      </c>
      <c>
        <f>(M278*21)/100</f>
      </c>
      <c t="s">
        <v>27</v>
      </c>
    </row>
    <row r="279" spans="1:5" ht="25.5">
      <c r="A279" s="35" t="s">
        <v>55</v>
      </c>
      <c r="E279" s="39" t="s">
        <v>351</v>
      </c>
    </row>
    <row r="280" spans="1:5" ht="12.75">
      <c r="A280" s="35" t="s">
        <v>56</v>
      </c>
      <c r="E280" s="40" t="s">
        <v>5</v>
      </c>
    </row>
    <row r="281" spans="1:5" ht="102">
      <c r="A281" t="s">
        <v>57</v>
      </c>
      <c r="E281" s="39" t="s">
        <v>58</v>
      </c>
    </row>
    <row r="282" spans="1:16" ht="25.5">
      <c r="A282" t="s">
        <v>48</v>
      </c>
      <c s="34" t="s">
        <v>468</v>
      </c>
      <c s="34" t="s">
        <v>138</v>
      </c>
      <c s="35" t="s">
        <v>139</v>
      </c>
      <c s="6" t="s">
        <v>140</v>
      </c>
      <c s="36" t="s">
        <v>53</v>
      </c>
      <c s="37">
        <v>5</v>
      </c>
      <c s="36">
        <v>0</v>
      </c>
      <c s="36">
        <f>ROUND(G282*H282,6)</f>
      </c>
      <c r="L282" s="38">
        <v>0</v>
      </c>
      <c s="32">
        <f>ROUND(ROUND(L282,2)*ROUND(G282,3),2)</f>
      </c>
      <c s="36" t="s">
        <v>54</v>
      </c>
      <c>
        <f>(M282*21)/100</f>
      </c>
      <c t="s">
        <v>27</v>
      </c>
    </row>
    <row r="283" spans="1:5" ht="25.5">
      <c r="A283" s="35" t="s">
        <v>55</v>
      </c>
      <c r="E283" s="39" t="s">
        <v>351</v>
      </c>
    </row>
    <row r="284" spans="1:5" ht="12.75">
      <c r="A284" s="35" t="s">
        <v>56</v>
      </c>
      <c r="E284" s="40" t="s">
        <v>5</v>
      </c>
    </row>
    <row r="285" spans="1:5" ht="102">
      <c r="A285" t="s">
        <v>57</v>
      </c>
      <c r="E285"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xml><?xml version="1.0" encoding="utf-8"?>
<worksheet xmlns="http://schemas.openxmlformats.org/spreadsheetml/2006/main" xmlns:r="http://schemas.openxmlformats.org/officeDocument/2006/relationships">
  <dimension ref="A1:T38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190</v>
      </c>
      <c s="41">
        <f>Rekapitulace!C14</f>
      </c>
      <c s="20" t="s">
        <v>0</v>
      </c>
      <c t="s">
        <v>23</v>
      </c>
      <c t="s">
        <v>27</v>
      </c>
    </row>
    <row r="4" spans="1:16" ht="32" customHeight="1">
      <c r="A4" s="24" t="s">
        <v>20</v>
      </c>
      <c s="25" t="s">
        <v>28</v>
      </c>
      <c s="27" t="s">
        <v>190</v>
      </c>
      <c r="E4" s="26" t="s">
        <v>191</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COUNTIFS(L8:L380,"=0",A8:A380,"P")+COUNTIFS(L8:L380,"",A8:A380,"P")+SUM(Q8:Q380)</f>
      </c>
    </row>
    <row r="8" spans="1:13" ht="12.75">
      <c r="A8" t="s">
        <v>44</v>
      </c>
      <c r="C8" s="28" t="s">
        <v>471</v>
      </c>
      <c r="E8" s="30" t="s">
        <v>470</v>
      </c>
      <c r="J8" s="29">
        <f>0+J9+J118+J363</f>
      </c>
      <c s="29">
        <f>0+K9+K118+K363</f>
      </c>
      <c s="29">
        <f>0+L9+L118+L363</f>
      </c>
      <c s="29">
        <f>0+M9+M118+M363</f>
      </c>
    </row>
    <row r="9" spans="1:13" ht="12.75">
      <c r="A9" t="s">
        <v>46</v>
      </c>
      <c r="C9" s="31" t="s">
        <v>49</v>
      </c>
      <c r="E9" s="33" t="s">
        <v>195</v>
      </c>
      <c r="J9" s="32">
        <f>0</f>
      </c>
      <c s="32">
        <f>0</f>
      </c>
      <c s="32">
        <f>0+L10+L14+L18+L22+L26+L30+L34+L38+L42+L46+L50+L54+L58+L62+L66+L70+L74+L78+L82+L86+L90+L94+L98+L102+L106+L110+L114</f>
      </c>
      <c s="32">
        <f>0+M10+M14+M18+M22+M26+M30+M34+M38+M42+M46+M50+M54+M58+M62+M66+M70+M74+M78+M82+M86+M90+M94+M98+M102+M106+M110+M114</f>
      </c>
    </row>
    <row r="10" spans="1:16" ht="12.75">
      <c r="A10" t="s">
        <v>48</v>
      </c>
      <c s="34" t="s">
        <v>49</v>
      </c>
      <c s="34" t="s">
        <v>196</v>
      </c>
      <c s="35" t="s">
        <v>5</v>
      </c>
      <c s="6" t="s">
        <v>472</v>
      </c>
      <c s="36" t="s">
        <v>198</v>
      </c>
      <c s="37">
        <v>0.09</v>
      </c>
      <c s="36">
        <v>0</v>
      </c>
      <c s="36">
        <f>ROUND(G10*H10,6)</f>
      </c>
      <c r="L10" s="38">
        <v>0</v>
      </c>
      <c s="32">
        <f>ROUND(ROUND(L10,2)*ROUND(G10,3),2)</f>
      </c>
      <c s="36" t="s">
        <v>199</v>
      </c>
      <c>
        <f>(M10*21)/100</f>
      </c>
      <c t="s">
        <v>27</v>
      </c>
    </row>
    <row r="11" spans="1:5" ht="12.75">
      <c r="A11" s="35" t="s">
        <v>55</v>
      </c>
      <c r="E11" s="39" t="s">
        <v>5</v>
      </c>
    </row>
    <row r="12" spans="1:5" ht="12.75">
      <c r="A12" s="35" t="s">
        <v>56</v>
      </c>
      <c r="E12" s="40" t="s">
        <v>473</v>
      </c>
    </row>
    <row r="13" spans="1:5" ht="63.75">
      <c r="A13" t="s">
        <v>57</v>
      </c>
      <c r="E13" s="39" t="s">
        <v>474</v>
      </c>
    </row>
    <row r="14" spans="1:16" ht="12.75">
      <c r="A14" t="s">
        <v>48</v>
      </c>
      <c s="34" t="s">
        <v>27</v>
      </c>
      <c s="34" t="s">
        <v>202</v>
      </c>
      <c s="35" t="s">
        <v>5</v>
      </c>
      <c s="6" t="s">
        <v>203</v>
      </c>
      <c s="36" t="s">
        <v>204</v>
      </c>
      <c s="37">
        <v>28.35</v>
      </c>
      <c s="36">
        <v>0</v>
      </c>
      <c s="36">
        <f>ROUND(G14*H14,6)</f>
      </c>
      <c r="L14" s="38">
        <v>0</v>
      </c>
      <c s="32">
        <f>ROUND(ROUND(L14,2)*ROUND(G14,3),2)</f>
      </c>
      <c s="36" t="s">
        <v>205</v>
      </c>
      <c>
        <f>(M14*21)/100</f>
      </c>
      <c t="s">
        <v>27</v>
      </c>
    </row>
    <row r="15" spans="1:5" ht="12.75">
      <c r="A15" s="35" t="s">
        <v>55</v>
      </c>
      <c r="E15" s="39" t="s">
        <v>5</v>
      </c>
    </row>
    <row r="16" spans="1:5" ht="12.75">
      <c r="A16" s="35" t="s">
        <v>56</v>
      </c>
      <c r="E16" s="40" t="s">
        <v>475</v>
      </c>
    </row>
    <row r="17" spans="1:5" ht="12.75">
      <c r="A17" t="s">
        <v>57</v>
      </c>
      <c r="E17" s="39" t="s">
        <v>207</v>
      </c>
    </row>
    <row r="18" spans="1:16" ht="12.75">
      <c r="A18" t="s">
        <v>48</v>
      </c>
      <c s="34" t="s">
        <v>26</v>
      </c>
      <c s="34" t="s">
        <v>476</v>
      </c>
      <c s="35" t="s">
        <v>5</v>
      </c>
      <c s="6" t="s">
        <v>477</v>
      </c>
      <c s="36" t="s">
        <v>204</v>
      </c>
      <c s="37">
        <v>2.835</v>
      </c>
      <c s="36">
        <v>0</v>
      </c>
      <c s="36">
        <f>ROUND(G18*H18,6)</f>
      </c>
      <c r="L18" s="38">
        <v>0</v>
      </c>
      <c s="32">
        <f>ROUND(ROUND(L18,2)*ROUND(G18,3),2)</f>
      </c>
      <c s="36" t="s">
        <v>205</v>
      </c>
      <c>
        <f>(M18*21)/100</f>
      </c>
      <c t="s">
        <v>27</v>
      </c>
    </row>
    <row r="19" spans="1:5" ht="12.75">
      <c r="A19" s="35" t="s">
        <v>55</v>
      </c>
      <c r="E19" s="39" t="s">
        <v>5</v>
      </c>
    </row>
    <row r="20" spans="1:5" ht="12.75">
      <c r="A20" s="35" t="s">
        <v>56</v>
      </c>
      <c r="E20" s="40" t="s">
        <v>478</v>
      </c>
    </row>
    <row r="21" spans="1:5" ht="12.75">
      <c r="A21" t="s">
        <v>57</v>
      </c>
      <c r="E21" s="39" t="s">
        <v>207</v>
      </c>
    </row>
    <row r="22" spans="1:16" ht="12.75">
      <c r="A22" t="s">
        <v>48</v>
      </c>
      <c s="34" t="s">
        <v>65</v>
      </c>
      <c s="34" t="s">
        <v>208</v>
      </c>
      <c s="35" t="s">
        <v>5</v>
      </c>
      <c s="6" t="s">
        <v>209</v>
      </c>
      <c s="36" t="s">
        <v>204</v>
      </c>
      <c s="37">
        <v>25.515</v>
      </c>
      <c s="36">
        <v>0</v>
      </c>
      <c s="36">
        <f>ROUND(G22*H22,6)</f>
      </c>
      <c r="L22" s="38">
        <v>0</v>
      </c>
      <c s="32">
        <f>ROUND(ROUND(L22,2)*ROUND(G22,3),2)</f>
      </c>
      <c s="36" t="s">
        <v>205</v>
      </c>
      <c>
        <f>(M22*21)/100</f>
      </c>
      <c t="s">
        <v>27</v>
      </c>
    </row>
    <row r="23" spans="1:5" ht="12.75">
      <c r="A23" s="35" t="s">
        <v>55</v>
      </c>
      <c r="E23" s="39" t="s">
        <v>5</v>
      </c>
    </row>
    <row r="24" spans="1:5" ht="12.75">
      <c r="A24" s="35" t="s">
        <v>56</v>
      </c>
      <c r="E24" s="40" t="s">
        <v>479</v>
      </c>
    </row>
    <row r="25" spans="1:5" ht="12.75">
      <c r="A25" t="s">
        <v>57</v>
      </c>
      <c r="E25" s="39" t="s">
        <v>207</v>
      </c>
    </row>
    <row r="26" spans="1:16" ht="12.75">
      <c r="A26" t="s">
        <v>48</v>
      </c>
      <c s="34" t="s">
        <v>69</v>
      </c>
      <c s="34" t="s">
        <v>216</v>
      </c>
      <c s="35" t="s">
        <v>5</v>
      </c>
      <c s="6" t="s">
        <v>217</v>
      </c>
      <c s="36" t="s">
        <v>218</v>
      </c>
      <c s="37">
        <v>90</v>
      </c>
      <c s="36">
        <v>0</v>
      </c>
      <c s="36">
        <f>ROUND(G26*H26,6)</f>
      </c>
      <c r="L26" s="38">
        <v>0</v>
      </c>
      <c s="32">
        <f>ROUND(ROUND(L26,2)*ROUND(G26,3),2)</f>
      </c>
      <c s="36" t="s">
        <v>205</v>
      </c>
      <c>
        <f>(M26*21)/100</f>
      </c>
      <c t="s">
        <v>27</v>
      </c>
    </row>
    <row r="27" spans="1:5" ht="12.75">
      <c r="A27" s="35" t="s">
        <v>55</v>
      </c>
      <c r="E27" s="39" t="s">
        <v>5</v>
      </c>
    </row>
    <row r="28" spans="1:5" ht="12.75">
      <c r="A28" s="35" t="s">
        <v>56</v>
      </c>
      <c r="E28" s="40" t="s">
        <v>480</v>
      </c>
    </row>
    <row r="29" spans="1:5" ht="12.75">
      <c r="A29" t="s">
        <v>57</v>
      </c>
      <c r="E29" s="39" t="s">
        <v>207</v>
      </c>
    </row>
    <row r="30" spans="1:16" ht="25.5">
      <c r="A30" t="s">
        <v>48</v>
      </c>
      <c s="34" t="s">
        <v>73</v>
      </c>
      <c s="34" t="s">
        <v>220</v>
      </c>
      <c s="35" t="s">
        <v>5</v>
      </c>
      <c s="6" t="s">
        <v>221</v>
      </c>
      <c s="36" t="s">
        <v>218</v>
      </c>
      <c s="37">
        <v>90</v>
      </c>
      <c s="36">
        <v>0</v>
      </c>
      <c s="36">
        <f>ROUND(G30*H30,6)</f>
      </c>
      <c r="L30" s="38">
        <v>0</v>
      </c>
      <c s="32">
        <f>ROUND(ROUND(L30,2)*ROUND(G30,3),2)</f>
      </c>
      <c s="36" t="s">
        <v>205</v>
      </c>
      <c>
        <f>(M30*21)/100</f>
      </c>
      <c t="s">
        <v>27</v>
      </c>
    </row>
    <row r="31" spans="1:5" ht="12.75">
      <c r="A31" s="35" t="s">
        <v>55</v>
      </c>
      <c r="E31" s="39" t="s">
        <v>5</v>
      </c>
    </row>
    <row r="32" spans="1:5" ht="12.75">
      <c r="A32" s="35" t="s">
        <v>56</v>
      </c>
      <c r="E32" s="40" t="s">
        <v>480</v>
      </c>
    </row>
    <row r="33" spans="1:5" ht="12.75">
      <c r="A33" t="s">
        <v>57</v>
      </c>
      <c r="E33" s="39" t="s">
        <v>207</v>
      </c>
    </row>
    <row r="34" spans="1:16" ht="12.75">
      <c r="A34" t="s">
        <v>48</v>
      </c>
      <c s="34" t="s">
        <v>77</v>
      </c>
      <c s="34" t="s">
        <v>481</v>
      </c>
      <c s="35" t="s">
        <v>5</v>
      </c>
      <c s="6" t="s">
        <v>482</v>
      </c>
      <c s="36" t="s">
        <v>218</v>
      </c>
      <c s="37">
        <v>8</v>
      </c>
      <c s="36">
        <v>0</v>
      </c>
      <c s="36">
        <f>ROUND(G34*H34,6)</f>
      </c>
      <c r="L34" s="38">
        <v>0</v>
      </c>
      <c s="32">
        <f>ROUND(ROUND(L34,2)*ROUND(G34,3),2)</f>
      </c>
      <c s="36" t="s">
        <v>205</v>
      </c>
      <c>
        <f>(M34*21)/100</f>
      </c>
      <c t="s">
        <v>27</v>
      </c>
    </row>
    <row r="35" spans="1:5" ht="12.75">
      <c r="A35" s="35" t="s">
        <v>55</v>
      </c>
      <c r="E35" s="39" t="s">
        <v>5</v>
      </c>
    </row>
    <row r="36" spans="1:5" ht="12.75">
      <c r="A36" s="35" t="s">
        <v>56</v>
      </c>
      <c r="E36" s="40" t="s">
        <v>214</v>
      </c>
    </row>
    <row r="37" spans="1:5" ht="12.75">
      <c r="A37" t="s">
        <v>57</v>
      </c>
      <c r="E37" s="39" t="s">
        <v>207</v>
      </c>
    </row>
    <row r="38" spans="1:16" ht="12.75">
      <c r="A38" t="s">
        <v>48</v>
      </c>
      <c s="34" t="s">
        <v>81</v>
      </c>
      <c s="34" t="s">
        <v>367</v>
      </c>
      <c s="35" t="s">
        <v>5</v>
      </c>
      <c s="6" t="s">
        <v>368</v>
      </c>
      <c s="36" t="s">
        <v>218</v>
      </c>
      <c s="37">
        <v>8</v>
      </c>
      <c s="36">
        <v>0</v>
      </c>
      <c s="36">
        <f>ROUND(G38*H38,6)</f>
      </c>
      <c r="L38" s="38">
        <v>0</v>
      </c>
      <c s="32">
        <f>ROUND(ROUND(L38,2)*ROUND(G38,3),2)</f>
      </c>
      <c s="36" t="s">
        <v>205</v>
      </c>
      <c>
        <f>(M38*21)/100</f>
      </c>
      <c t="s">
        <v>27</v>
      </c>
    </row>
    <row r="39" spans="1:5" ht="12.75">
      <c r="A39" s="35" t="s">
        <v>55</v>
      </c>
      <c r="E39" s="39" t="s">
        <v>5</v>
      </c>
    </row>
    <row r="40" spans="1:5" ht="12.75">
      <c r="A40" s="35" t="s">
        <v>56</v>
      </c>
      <c r="E40" s="40" t="s">
        <v>214</v>
      </c>
    </row>
    <row r="41" spans="1:5" ht="12.75">
      <c r="A41" t="s">
        <v>57</v>
      </c>
      <c r="E41" s="39" t="s">
        <v>207</v>
      </c>
    </row>
    <row r="42" spans="1:16" ht="12.75">
      <c r="A42" t="s">
        <v>48</v>
      </c>
      <c s="34" t="s">
        <v>85</v>
      </c>
      <c s="34" t="s">
        <v>225</v>
      </c>
      <c s="35" t="s">
        <v>5</v>
      </c>
      <c s="6" t="s">
        <v>226</v>
      </c>
      <c s="36" t="s">
        <v>218</v>
      </c>
      <c s="37">
        <v>90</v>
      </c>
      <c s="36">
        <v>0</v>
      </c>
      <c s="36">
        <f>ROUND(G42*H42,6)</f>
      </c>
      <c r="L42" s="38">
        <v>0</v>
      </c>
      <c s="32">
        <f>ROUND(ROUND(L42,2)*ROUND(G42,3),2)</f>
      </c>
      <c s="36" t="s">
        <v>205</v>
      </c>
      <c>
        <f>(M42*21)/100</f>
      </c>
      <c t="s">
        <v>27</v>
      </c>
    </row>
    <row r="43" spans="1:5" ht="12.75">
      <c r="A43" s="35" t="s">
        <v>55</v>
      </c>
      <c r="E43" s="39" t="s">
        <v>5</v>
      </c>
    </row>
    <row r="44" spans="1:5" ht="12.75">
      <c r="A44" s="35" t="s">
        <v>56</v>
      </c>
      <c r="E44" s="40" t="s">
        <v>480</v>
      </c>
    </row>
    <row r="45" spans="1:5" ht="12.75">
      <c r="A45" t="s">
        <v>57</v>
      </c>
      <c r="E45" s="39" t="s">
        <v>207</v>
      </c>
    </row>
    <row r="46" spans="1:16" ht="25.5">
      <c r="A46" t="s">
        <v>48</v>
      </c>
      <c s="34" t="s">
        <v>89</v>
      </c>
      <c s="34" t="s">
        <v>237</v>
      </c>
      <c s="35" t="s">
        <v>5</v>
      </c>
      <c s="6" t="s">
        <v>238</v>
      </c>
      <c s="36" t="s">
        <v>213</v>
      </c>
      <c s="37">
        <v>2</v>
      </c>
      <c s="36">
        <v>0</v>
      </c>
      <c s="36">
        <f>ROUND(G46*H46,6)</f>
      </c>
      <c r="L46" s="38">
        <v>0</v>
      </c>
      <c s="32">
        <f>ROUND(ROUND(L46,2)*ROUND(G46,3),2)</f>
      </c>
      <c s="36" t="s">
        <v>205</v>
      </c>
      <c>
        <f>(M46*21)/100</f>
      </c>
      <c t="s">
        <v>27</v>
      </c>
    </row>
    <row r="47" spans="1:5" ht="12.75">
      <c r="A47" s="35" t="s">
        <v>55</v>
      </c>
      <c r="E47" s="39" t="s">
        <v>5</v>
      </c>
    </row>
    <row r="48" spans="1:5" ht="12.75">
      <c r="A48" s="35" t="s">
        <v>56</v>
      </c>
      <c r="E48" s="40" t="s">
        <v>214</v>
      </c>
    </row>
    <row r="49" spans="1:5" ht="12.75">
      <c r="A49" t="s">
        <v>57</v>
      </c>
      <c r="E49" s="39" t="s">
        <v>207</v>
      </c>
    </row>
    <row r="50" spans="1:16" ht="12.75">
      <c r="A50" t="s">
        <v>48</v>
      </c>
      <c s="34" t="s">
        <v>93</v>
      </c>
      <c s="34" t="s">
        <v>239</v>
      </c>
      <c s="35" t="s">
        <v>5</v>
      </c>
      <c s="6" t="s">
        <v>240</v>
      </c>
      <c s="36" t="s">
        <v>204</v>
      </c>
      <c s="37">
        <v>2</v>
      </c>
      <c s="36">
        <v>0</v>
      </c>
      <c s="36">
        <f>ROUND(G50*H50,6)</f>
      </c>
      <c r="L50" s="38">
        <v>0</v>
      </c>
      <c s="32">
        <f>ROUND(ROUND(L50,2)*ROUND(G50,3),2)</f>
      </c>
      <c s="36" t="s">
        <v>205</v>
      </c>
      <c>
        <f>(M50*21)/100</f>
      </c>
      <c t="s">
        <v>27</v>
      </c>
    </row>
    <row r="51" spans="1:5" ht="12.75">
      <c r="A51" s="35" t="s">
        <v>55</v>
      </c>
      <c r="E51" s="39" t="s">
        <v>5</v>
      </c>
    </row>
    <row r="52" spans="1:5" ht="12.75">
      <c r="A52" s="35" t="s">
        <v>56</v>
      </c>
      <c r="E52" s="40" t="s">
        <v>214</v>
      </c>
    </row>
    <row r="53" spans="1:5" ht="12.75">
      <c r="A53" t="s">
        <v>57</v>
      </c>
      <c r="E53" s="39" t="s">
        <v>207</v>
      </c>
    </row>
    <row r="54" spans="1:16" ht="25.5">
      <c r="A54" t="s">
        <v>48</v>
      </c>
      <c s="34" t="s">
        <v>97</v>
      </c>
      <c s="34" t="s">
        <v>483</v>
      </c>
      <c s="35" t="s">
        <v>5</v>
      </c>
      <c s="6" t="s">
        <v>484</v>
      </c>
      <c s="36" t="s">
        <v>213</v>
      </c>
      <c s="37">
        <v>2</v>
      </c>
      <c s="36">
        <v>0</v>
      </c>
      <c s="36">
        <f>ROUND(G54*H54,6)</f>
      </c>
      <c r="L54" s="38">
        <v>0</v>
      </c>
      <c s="32">
        <f>ROUND(ROUND(L54,2)*ROUND(G54,3),2)</f>
      </c>
      <c s="36" t="s">
        <v>205</v>
      </c>
      <c>
        <f>(M54*21)/100</f>
      </c>
      <c t="s">
        <v>27</v>
      </c>
    </row>
    <row r="55" spans="1:5" ht="12.75">
      <c r="A55" s="35" t="s">
        <v>55</v>
      </c>
      <c r="E55" s="39" t="s">
        <v>5</v>
      </c>
    </row>
    <row r="56" spans="1:5" ht="12.75">
      <c r="A56" s="35" t="s">
        <v>56</v>
      </c>
      <c r="E56" s="40" t="s">
        <v>214</v>
      </c>
    </row>
    <row r="57" spans="1:5" ht="12.75">
      <c r="A57" t="s">
        <v>57</v>
      </c>
      <c r="E57" s="39" t="s">
        <v>207</v>
      </c>
    </row>
    <row r="58" spans="1:16" ht="12.75">
      <c r="A58" t="s">
        <v>48</v>
      </c>
      <c s="34" t="s">
        <v>101</v>
      </c>
      <c s="34" t="s">
        <v>241</v>
      </c>
      <c s="35" t="s">
        <v>5</v>
      </c>
      <c s="6" t="s">
        <v>242</v>
      </c>
      <c s="36" t="s">
        <v>213</v>
      </c>
      <c s="37">
        <v>2</v>
      </c>
      <c s="36">
        <v>0</v>
      </c>
      <c s="36">
        <f>ROUND(G58*H58,6)</f>
      </c>
      <c r="L58" s="38">
        <v>0</v>
      </c>
      <c s="32">
        <f>ROUND(ROUND(L58,2)*ROUND(G58,3),2)</f>
      </c>
      <c s="36" t="s">
        <v>205</v>
      </c>
      <c>
        <f>(M58*21)/100</f>
      </c>
      <c t="s">
        <v>27</v>
      </c>
    </row>
    <row r="59" spans="1:5" ht="12.75">
      <c r="A59" s="35" t="s">
        <v>55</v>
      </c>
      <c r="E59" s="39" t="s">
        <v>5</v>
      </c>
    </row>
    <row r="60" spans="1:5" ht="12.75">
      <c r="A60" s="35" t="s">
        <v>56</v>
      </c>
      <c r="E60" s="40" t="s">
        <v>214</v>
      </c>
    </row>
    <row r="61" spans="1:5" ht="12.75">
      <c r="A61" t="s">
        <v>57</v>
      </c>
      <c r="E61" s="39" t="s">
        <v>207</v>
      </c>
    </row>
    <row r="62" spans="1:16" ht="25.5">
      <c r="A62" t="s">
        <v>48</v>
      </c>
      <c s="34" t="s">
        <v>105</v>
      </c>
      <c s="34" t="s">
        <v>243</v>
      </c>
      <c s="35" t="s">
        <v>5</v>
      </c>
      <c s="6" t="s">
        <v>244</v>
      </c>
      <c s="36" t="s">
        <v>213</v>
      </c>
      <c s="37">
        <v>2</v>
      </c>
      <c s="36">
        <v>0</v>
      </c>
      <c s="36">
        <f>ROUND(G62*H62,6)</f>
      </c>
      <c r="L62" s="38">
        <v>0</v>
      </c>
      <c s="32">
        <f>ROUND(ROUND(L62,2)*ROUND(G62,3),2)</f>
      </c>
      <c s="36" t="s">
        <v>205</v>
      </c>
      <c>
        <f>(M62*21)/100</f>
      </c>
      <c t="s">
        <v>27</v>
      </c>
    </row>
    <row r="63" spans="1:5" ht="12.75">
      <c r="A63" s="35" t="s">
        <v>55</v>
      </c>
      <c r="E63" s="39" t="s">
        <v>5</v>
      </c>
    </row>
    <row r="64" spans="1:5" ht="12.75">
      <c r="A64" s="35" t="s">
        <v>56</v>
      </c>
      <c r="E64" s="40" t="s">
        <v>214</v>
      </c>
    </row>
    <row r="65" spans="1:5" ht="12.75">
      <c r="A65" t="s">
        <v>57</v>
      </c>
      <c r="E65" s="39" t="s">
        <v>207</v>
      </c>
    </row>
    <row r="66" spans="1:16" ht="25.5">
      <c r="A66" t="s">
        <v>48</v>
      </c>
      <c s="34" t="s">
        <v>109</v>
      </c>
      <c s="34" t="s">
        <v>245</v>
      </c>
      <c s="35" t="s">
        <v>5</v>
      </c>
      <c s="6" t="s">
        <v>246</v>
      </c>
      <c s="36" t="s">
        <v>213</v>
      </c>
      <c s="37">
        <v>10</v>
      </c>
      <c s="36">
        <v>0</v>
      </c>
      <c s="36">
        <f>ROUND(G66*H66,6)</f>
      </c>
      <c r="L66" s="38">
        <v>0</v>
      </c>
      <c s="32">
        <f>ROUND(ROUND(L66,2)*ROUND(G66,3),2)</f>
      </c>
      <c s="36" t="s">
        <v>205</v>
      </c>
      <c>
        <f>(M66*21)/100</f>
      </c>
      <c t="s">
        <v>27</v>
      </c>
    </row>
    <row r="67" spans="1:5" ht="12.75">
      <c r="A67" s="35" t="s">
        <v>55</v>
      </c>
      <c r="E67" s="39" t="s">
        <v>5</v>
      </c>
    </row>
    <row r="68" spans="1:5" ht="12.75">
      <c r="A68" s="35" t="s">
        <v>56</v>
      </c>
      <c r="E68" s="40" t="s">
        <v>214</v>
      </c>
    </row>
    <row r="69" spans="1:5" ht="12.75">
      <c r="A69" t="s">
        <v>57</v>
      </c>
      <c r="E69" s="39" t="s">
        <v>207</v>
      </c>
    </row>
    <row r="70" spans="1:16" ht="12.75">
      <c r="A70" t="s">
        <v>48</v>
      </c>
      <c s="34" t="s">
        <v>113</v>
      </c>
      <c s="34" t="s">
        <v>247</v>
      </c>
      <c s="35" t="s">
        <v>5</v>
      </c>
      <c s="6" t="s">
        <v>248</v>
      </c>
      <c s="36" t="s">
        <v>213</v>
      </c>
      <c s="37">
        <v>5</v>
      </c>
      <c s="36">
        <v>0</v>
      </c>
      <c s="36">
        <f>ROUND(G70*H70,6)</f>
      </c>
      <c r="L70" s="38">
        <v>0</v>
      </c>
      <c s="32">
        <f>ROUND(ROUND(L70,2)*ROUND(G70,3),2)</f>
      </c>
      <c s="36" t="s">
        <v>205</v>
      </c>
      <c>
        <f>(M70*21)/100</f>
      </c>
      <c t="s">
        <v>27</v>
      </c>
    </row>
    <row r="71" spans="1:5" ht="12.75">
      <c r="A71" s="35" t="s">
        <v>55</v>
      </c>
      <c r="E71" s="39" t="s">
        <v>5</v>
      </c>
    </row>
    <row r="72" spans="1:5" ht="12.75">
      <c r="A72" s="35" t="s">
        <v>56</v>
      </c>
      <c r="E72" s="40" t="s">
        <v>214</v>
      </c>
    </row>
    <row r="73" spans="1:5" ht="12.75">
      <c r="A73" t="s">
        <v>57</v>
      </c>
      <c r="E73" s="39" t="s">
        <v>207</v>
      </c>
    </row>
    <row r="74" spans="1:16" ht="25.5">
      <c r="A74" t="s">
        <v>48</v>
      </c>
      <c s="34" t="s">
        <v>117</v>
      </c>
      <c s="34" t="s">
        <v>249</v>
      </c>
      <c s="35" t="s">
        <v>5</v>
      </c>
      <c s="6" t="s">
        <v>250</v>
      </c>
      <c s="36" t="s">
        <v>213</v>
      </c>
      <c s="37">
        <v>40</v>
      </c>
      <c s="36">
        <v>0</v>
      </c>
      <c s="36">
        <f>ROUND(G74*H74,6)</f>
      </c>
      <c r="L74" s="38">
        <v>0</v>
      </c>
      <c s="32">
        <f>ROUND(ROUND(L74,2)*ROUND(G74,3),2)</f>
      </c>
      <c s="36" t="s">
        <v>205</v>
      </c>
      <c>
        <f>(M74*21)/100</f>
      </c>
      <c t="s">
        <v>27</v>
      </c>
    </row>
    <row r="75" spans="1:5" ht="12.75">
      <c r="A75" s="35" t="s">
        <v>55</v>
      </c>
      <c r="E75" s="39" t="s">
        <v>5</v>
      </c>
    </row>
    <row r="76" spans="1:5" ht="12.75">
      <c r="A76" s="35" t="s">
        <v>56</v>
      </c>
      <c r="E76" s="40" t="s">
        <v>214</v>
      </c>
    </row>
    <row r="77" spans="1:5" ht="12.75">
      <c r="A77" t="s">
        <v>57</v>
      </c>
      <c r="E77" s="39" t="s">
        <v>207</v>
      </c>
    </row>
    <row r="78" spans="1:16" ht="25.5">
      <c r="A78" t="s">
        <v>48</v>
      </c>
      <c s="34" t="s">
        <v>121</v>
      </c>
      <c s="34" t="s">
        <v>251</v>
      </c>
      <c s="35" t="s">
        <v>5</v>
      </c>
      <c s="6" t="s">
        <v>252</v>
      </c>
      <c s="36" t="s">
        <v>213</v>
      </c>
      <c s="37">
        <v>20</v>
      </c>
      <c s="36">
        <v>0</v>
      </c>
      <c s="36">
        <f>ROUND(G78*H78,6)</f>
      </c>
      <c r="L78" s="38">
        <v>0</v>
      </c>
      <c s="32">
        <f>ROUND(ROUND(L78,2)*ROUND(G78,3),2)</f>
      </c>
      <c s="36" t="s">
        <v>205</v>
      </c>
      <c>
        <f>(M78*21)/100</f>
      </c>
      <c t="s">
        <v>27</v>
      </c>
    </row>
    <row r="79" spans="1:5" ht="12.75">
      <c r="A79" s="35" t="s">
        <v>55</v>
      </c>
      <c r="E79" s="39" t="s">
        <v>5</v>
      </c>
    </row>
    <row r="80" spans="1:5" ht="12.75">
      <c r="A80" s="35" t="s">
        <v>56</v>
      </c>
      <c r="E80" s="40" t="s">
        <v>214</v>
      </c>
    </row>
    <row r="81" spans="1:5" ht="12.75">
      <c r="A81" t="s">
        <v>57</v>
      </c>
      <c r="E81" s="39" t="s">
        <v>207</v>
      </c>
    </row>
    <row r="82" spans="1:16" ht="25.5">
      <c r="A82" t="s">
        <v>48</v>
      </c>
      <c s="34" t="s">
        <v>125</v>
      </c>
      <c s="34" t="s">
        <v>227</v>
      </c>
      <c s="35" t="s">
        <v>5</v>
      </c>
      <c s="6" t="s">
        <v>228</v>
      </c>
      <c s="36" t="s">
        <v>218</v>
      </c>
      <c s="37">
        <v>20</v>
      </c>
      <c s="36">
        <v>0</v>
      </c>
      <c s="36">
        <f>ROUND(G82*H82,6)</f>
      </c>
      <c r="L82" s="38">
        <v>0</v>
      </c>
      <c s="32">
        <f>ROUND(ROUND(L82,2)*ROUND(G82,3),2)</f>
      </c>
      <c s="36" t="s">
        <v>205</v>
      </c>
      <c>
        <f>(M82*21)/100</f>
      </c>
      <c t="s">
        <v>27</v>
      </c>
    </row>
    <row r="83" spans="1:5" ht="12.75">
      <c r="A83" s="35" t="s">
        <v>55</v>
      </c>
      <c r="E83" s="39" t="s">
        <v>5</v>
      </c>
    </row>
    <row r="84" spans="1:5" ht="12.75">
      <c r="A84" s="35" t="s">
        <v>56</v>
      </c>
      <c r="E84" s="40" t="s">
        <v>89</v>
      </c>
    </row>
    <row r="85" spans="1:5" ht="12.75">
      <c r="A85" t="s">
        <v>57</v>
      </c>
      <c r="E85" s="39" t="s">
        <v>207</v>
      </c>
    </row>
    <row r="86" spans="1:16" ht="25.5">
      <c r="A86" t="s">
        <v>48</v>
      </c>
      <c s="34" t="s">
        <v>129</v>
      </c>
      <c s="34" t="s">
        <v>371</v>
      </c>
      <c s="35" t="s">
        <v>5</v>
      </c>
      <c s="6" t="s">
        <v>372</v>
      </c>
      <c s="36" t="s">
        <v>218</v>
      </c>
      <c s="37">
        <v>240</v>
      </c>
      <c s="36">
        <v>0</v>
      </c>
      <c s="36">
        <f>ROUND(G86*H86,6)</f>
      </c>
      <c r="L86" s="38">
        <v>0</v>
      </c>
      <c s="32">
        <f>ROUND(ROUND(L86,2)*ROUND(G86,3),2)</f>
      </c>
      <c s="36" t="s">
        <v>205</v>
      </c>
      <c>
        <f>(M86*21)/100</f>
      </c>
      <c t="s">
        <v>27</v>
      </c>
    </row>
    <row r="87" spans="1:5" ht="12.75">
      <c r="A87" s="35" t="s">
        <v>55</v>
      </c>
      <c r="E87" s="39" t="s">
        <v>5</v>
      </c>
    </row>
    <row r="88" spans="1:5" ht="12.75">
      <c r="A88" s="35" t="s">
        <v>56</v>
      </c>
      <c r="E88" s="40" t="s">
        <v>373</v>
      </c>
    </row>
    <row r="89" spans="1:5" ht="12.75">
      <c r="A89" t="s">
        <v>57</v>
      </c>
      <c r="E89" s="39" t="s">
        <v>207</v>
      </c>
    </row>
    <row r="90" spans="1:16" ht="25.5">
      <c r="A90" t="s">
        <v>48</v>
      </c>
      <c s="34" t="s">
        <v>133</v>
      </c>
      <c s="34" t="s">
        <v>231</v>
      </c>
      <c s="35" t="s">
        <v>5</v>
      </c>
      <c s="6" t="s">
        <v>232</v>
      </c>
      <c s="36" t="s">
        <v>218</v>
      </c>
      <c s="37">
        <v>440</v>
      </c>
      <c s="36">
        <v>0</v>
      </c>
      <c s="36">
        <f>ROUND(G90*H90,6)</f>
      </c>
      <c r="L90" s="38">
        <v>0</v>
      </c>
      <c s="32">
        <f>ROUND(ROUND(L90,2)*ROUND(G90,3),2)</f>
      </c>
      <c s="36" t="s">
        <v>205</v>
      </c>
      <c>
        <f>(M90*21)/100</f>
      </c>
      <c t="s">
        <v>27</v>
      </c>
    </row>
    <row r="91" spans="1:5" ht="12.75">
      <c r="A91" s="35" t="s">
        <v>55</v>
      </c>
      <c r="E91" s="39" t="s">
        <v>5</v>
      </c>
    </row>
    <row r="92" spans="1:5" ht="12.75">
      <c r="A92" s="35" t="s">
        <v>56</v>
      </c>
      <c r="E92" s="40" t="s">
        <v>374</v>
      </c>
    </row>
    <row r="93" spans="1:5" ht="12.75">
      <c r="A93" t="s">
        <v>57</v>
      </c>
      <c r="E93" s="39" t="s">
        <v>207</v>
      </c>
    </row>
    <row r="94" spans="1:16" ht="25.5">
      <c r="A94" t="s">
        <v>48</v>
      </c>
      <c s="34" t="s">
        <v>137</v>
      </c>
      <c s="34" t="s">
        <v>375</v>
      </c>
      <c s="35" t="s">
        <v>5</v>
      </c>
      <c s="6" t="s">
        <v>376</v>
      </c>
      <c s="36" t="s">
        <v>218</v>
      </c>
      <c s="37">
        <v>440</v>
      </c>
      <c s="36">
        <v>0</v>
      </c>
      <c s="36">
        <f>ROUND(G94*H94,6)</f>
      </c>
      <c r="L94" s="38">
        <v>0</v>
      </c>
      <c s="32">
        <f>ROUND(ROUND(L94,2)*ROUND(G94,3),2)</f>
      </c>
      <c s="36" t="s">
        <v>205</v>
      </c>
      <c>
        <f>(M94*21)/100</f>
      </c>
      <c t="s">
        <v>27</v>
      </c>
    </row>
    <row r="95" spans="1:5" ht="12.75">
      <c r="A95" s="35" t="s">
        <v>55</v>
      </c>
      <c r="E95" s="39" t="s">
        <v>5</v>
      </c>
    </row>
    <row r="96" spans="1:5" ht="12.75">
      <c r="A96" s="35" t="s">
        <v>56</v>
      </c>
      <c r="E96" s="40" t="s">
        <v>374</v>
      </c>
    </row>
    <row r="97" spans="1:5" ht="12.75">
      <c r="A97" t="s">
        <v>57</v>
      </c>
      <c r="E97" s="39" t="s">
        <v>207</v>
      </c>
    </row>
    <row r="98" spans="1:16" ht="12.75">
      <c r="A98" t="s">
        <v>48</v>
      </c>
      <c s="34" t="s">
        <v>141</v>
      </c>
      <c s="34" t="s">
        <v>377</v>
      </c>
      <c s="35" t="s">
        <v>5</v>
      </c>
      <c s="6" t="s">
        <v>378</v>
      </c>
      <c s="36" t="s">
        <v>213</v>
      </c>
      <c s="37">
        <v>500</v>
      </c>
      <c s="36">
        <v>0</v>
      </c>
      <c s="36">
        <f>ROUND(G98*H98,6)</f>
      </c>
      <c r="L98" s="38">
        <v>0</v>
      </c>
      <c s="32">
        <f>ROUND(ROUND(L98,2)*ROUND(G98,3),2)</f>
      </c>
      <c s="36" t="s">
        <v>205</v>
      </c>
      <c>
        <f>(M98*21)/100</f>
      </c>
      <c t="s">
        <v>27</v>
      </c>
    </row>
    <row r="99" spans="1:5" ht="12.75">
      <c r="A99" s="35" t="s">
        <v>55</v>
      </c>
      <c r="E99" s="39" t="s">
        <v>5</v>
      </c>
    </row>
    <row r="100" spans="1:5" ht="12.75">
      <c r="A100" s="35" t="s">
        <v>56</v>
      </c>
      <c r="E100" s="40" t="s">
        <v>214</v>
      </c>
    </row>
    <row r="101" spans="1:5" ht="12.75">
      <c r="A101" t="s">
        <v>57</v>
      </c>
      <c r="E101" s="39" t="s">
        <v>207</v>
      </c>
    </row>
    <row r="102" spans="1:16" ht="12.75">
      <c r="A102" t="s">
        <v>48</v>
      </c>
      <c s="34" t="s">
        <v>145</v>
      </c>
      <c s="34" t="s">
        <v>233</v>
      </c>
      <c s="35" t="s">
        <v>5</v>
      </c>
      <c s="6" t="s">
        <v>234</v>
      </c>
      <c s="36" t="s">
        <v>213</v>
      </c>
      <c s="37">
        <v>500</v>
      </c>
      <c s="36">
        <v>0</v>
      </c>
      <c s="36">
        <f>ROUND(G102*H102,6)</f>
      </c>
      <c r="L102" s="38">
        <v>0</v>
      </c>
      <c s="32">
        <f>ROUND(ROUND(L102,2)*ROUND(G102,3),2)</f>
      </c>
      <c s="36" t="s">
        <v>205</v>
      </c>
      <c>
        <f>(M102*21)/100</f>
      </c>
      <c t="s">
        <v>27</v>
      </c>
    </row>
    <row r="103" spans="1:5" ht="12.75">
      <c r="A103" s="35" t="s">
        <v>55</v>
      </c>
      <c r="E103" s="39" t="s">
        <v>5</v>
      </c>
    </row>
    <row r="104" spans="1:5" ht="12.75">
      <c r="A104" s="35" t="s">
        <v>56</v>
      </c>
      <c r="E104" s="40" t="s">
        <v>214</v>
      </c>
    </row>
    <row r="105" spans="1:5" ht="12.75">
      <c r="A105" t="s">
        <v>57</v>
      </c>
      <c r="E105" s="39" t="s">
        <v>207</v>
      </c>
    </row>
    <row r="106" spans="1:16" ht="12.75">
      <c r="A106" t="s">
        <v>48</v>
      </c>
      <c s="34" t="s">
        <v>149</v>
      </c>
      <c s="34" t="s">
        <v>235</v>
      </c>
      <c s="35" t="s">
        <v>5</v>
      </c>
      <c s="6" t="s">
        <v>236</v>
      </c>
      <c s="36" t="s">
        <v>218</v>
      </c>
      <c s="37">
        <v>30</v>
      </c>
      <c s="36">
        <v>0</v>
      </c>
      <c s="36">
        <f>ROUND(G106*H106,6)</f>
      </c>
      <c r="L106" s="38">
        <v>0</v>
      </c>
      <c s="32">
        <f>ROUND(ROUND(L106,2)*ROUND(G106,3),2)</f>
      </c>
      <c s="36" t="s">
        <v>205</v>
      </c>
      <c>
        <f>(M106*21)/100</f>
      </c>
      <c t="s">
        <v>27</v>
      </c>
    </row>
    <row r="107" spans="1:5" ht="12.75">
      <c r="A107" s="35" t="s">
        <v>55</v>
      </c>
      <c r="E107" s="39" t="s">
        <v>5</v>
      </c>
    </row>
    <row r="108" spans="1:5" ht="12.75">
      <c r="A108" s="35" t="s">
        <v>56</v>
      </c>
      <c r="E108" s="40" t="s">
        <v>214</v>
      </c>
    </row>
    <row r="109" spans="1:5" ht="12.75">
      <c r="A109" t="s">
        <v>57</v>
      </c>
      <c r="E109" s="39" t="s">
        <v>207</v>
      </c>
    </row>
    <row r="110" spans="1:16" ht="12.75">
      <c r="A110" t="s">
        <v>48</v>
      </c>
      <c s="34" t="s">
        <v>259</v>
      </c>
      <c s="34" t="s">
        <v>247</v>
      </c>
      <c s="35" t="s">
        <v>49</v>
      </c>
      <c s="6" t="s">
        <v>248</v>
      </c>
      <c s="36" t="s">
        <v>213</v>
      </c>
      <c s="37">
        <v>5</v>
      </c>
      <c s="36">
        <v>0</v>
      </c>
      <c s="36">
        <f>ROUND(G110*H110,6)</f>
      </c>
      <c r="L110" s="38">
        <v>0</v>
      </c>
      <c s="32">
        <f>ROUND(ROUND(L110,2)*ROUND(G110,3),2)</f>
      </c>
      <c s="36" t="s">
        <v>205</v>
      </c>
      <c>
        <f>(M110*21)/100</f>
      </c>
      <c t="s">
        <v>27</v>
      </c>
    </row>
    <row r="111" spans="1:5" ht="12.75">
      <c r="A111" s="35" t="s">
        <v>55</v>
      </c>
      <c r="E111" s="39" t="s">
        <v>5</v>
      </c>
    </row>
    <row r="112" spans="1:5" ht="12.75">
      <c r="A112" s="35" t="s">
        <v>56</v>
      </c>
      <c r="E112" s="40" t="s">
        <v>214</v>
      </c>
    </row>
    <row r="113" spans="1:5" ht="12.75">
      <c r="A113" t="s">
        <v>57</v>
      </c>
      <c r="E113" s="39" t="s">
        <v>207</v>
      </c>
    </row>
    <row r="114" spans="1:16" ht="12.75">
      <c r="A114" t="s">
        <v>48</v>
      </c>
      <c s="34" t="s">
        <v>262</v>
      </c>
      <c s="34" t="s">
        <v>379</v>
      </c>
      <c s="35" t="s">
        <v>5</v>
      </c>
      <c s="6" t="s">
        <v>272</v>
      </c>
      <c s="36" t="s">
        <v>198</v>
      </c>
      <c s="37">
        <v>0.09</v>
      </c>
      <c s="36">
        <v>0</v>
      </c>
      <c s="36">
        <f>ROUND(G114*H114,6)</f>
      </c>
      <c r="L114" s="38">
        <v>0</v>
      </c>
      <c s="32">
        <f>ROUND(ROUND(L114,2)*ROUND(G114,3),2)</f>
      </c>
      <c s="36" t="s">
        <v>199</v>
      </c>
      <c>
        <f>(M114*21)/100</f>
      </c>
      <c t="s">
        <v>27</v>
      </c>
    </row>
    <row r="115" spans="1:5" ht="12.75">
      <c r="A115" s="35" t="s">
        <v>55</v>
      </c>
      <c r="E115" s="39" t="s">
        <v>5</v>
      </c>
    </row>
    <row r="116" spans="1:5" ht="12.75">
      <c r="A116" s="35" t="s">
        <v>56</v>
      </c>
      <c r="E116" s="40" t="s">
        <v>473</v>
      </c>
    </row>
    <row r="117" spans="1:5" ht="89.25">
      <c r="A117" t="s">
        <v>57</v>
      </c>
      <c r="E117" s="39" t="s">
        <v>485</v>
      </c>
    </row>
    <row r="118" spans="1:13" ht="12.75">
      <c r="A118" t="s">
        <v>46</v>
      </c>
      <c r="C118" s="31" t="s">
        <v>27</v>
      </c>
      <c r="E118" s="33" t="s">
        <v>486</v>
      </c>
      <c r="J118" s="32">
        <f>0</f>
      </c>
      <c s="32">
        <f>0</f>
      </c>
      <c s="32">
        <f>0+L119+L123+L127+L131+L135+L139+L143+L147+L151+L155+L159+L163+L167+L171+L175+L179+L183+L187+L191+L195+L199+L203+L207+L211+L215+L219+L223+L227+L231+L235+L239+L243+L247+L251+L255+L259+L263+L267+L271+L275+L279+L283+L287+L291+L295+L299+L303+L307+L311+L315+L319+L323+L327+L331+L335+L339+L343+L347+L351+L355+L359</f>
      </c>
      <c s="32">
        <f>0+M119+M123+M127+M131+M135+M139+M143+M147+M151+M155+M159+M163+M167+M171+M175+M179+M183+M187+M191+M195+M199+M203+M207+M211+M215+M219+M223+M227+M231+M235+M239+M243+M247+M251+M255+M259+M263+M267+M271+M275+M279+M283+M287+M291+M295+M299+M303+M307+M311+M315+M319+M323+M327+M331+M335+M339+M343+M347+M351+M355+M359</f>
      </c>
    </row>
    <row r="119" spans="1:16" ht="12.75">
      <c r="A119" t="s">
        <v>48</v>
      </c>
      <c s="34" t="s">
        <v>266</v>
      </c>
      <c s="34" t="s">
        <v>436</v>
      </c>
      <c s="35" t="s">
        <v>5</v>
      </c>
      <c s="6" t="s">
        <v>437</v>
      </c>
      <c s="36" t="s">
        <v>345</v>
      </c>
      <c s="37">
        <v>0.18</v>
      </c>
      <c s="36">
        <v>0</v>
      </c>
      <c s="36">
        <f>ROUND(G119*H119,6)</f>
      </c>
      <c r="L119" s="38">
        <v>0</v>
      </c>
      <c s="32">
        <f>ROUND(ROUND(L119,2)*ROUND(G119,3),2)</f>
      </c>
      <c s="36" t="s">
        <v>205</v>
      </c>
      <c>
        <f>(M119*21)/100</f>
      </c>
      <c t="s">
        <v>27</v>
      </c>
    </row>
    <row r="120" spans="1:5" ht="12.75">
      <c r="A120" s="35" t="s">
        <v>55</v>
      </c>
      <c r="E120" s="39" t="s">
        <v>5</v>
      </c>
    </row>
    <row r="121" spans="1:5" ht="12.75">
      <c r="A121" s="35" t="s">
        <v>56</v>
      </c>
      <c r="E121" s="40" t="s">
        <v>214</v>
      </c>
    </row>
    <row r="122" spans="1:5" ht="12.75">
      <c r="A122" t="s">
        <v>57</v>
      </c>
      <c r="E122" s="39" t="s">
        <v>207</v>
      </c>
    </row>
    <row r="123" spans="1:16" ht="12.75">
      <c r="A123" t="s">
        <v>48</v>
      </c>
      <c s="34" t="s">
        <v>270</v>
      </c>
      <c s="34" t="s">
        <v>343</v>
      </c>
      <c s="35" t="s">
        <v>5</v>
      </c>
      <c s="6" t="s">
        <v>344</v>
      </c>
      <c s="36" t="s">
        <v>345</v>
      </c>
      <c s="37">
        <v>0.5</v>
      </c>
      <c s="36">
        <v>0</v>
      </c>
      <c s="36">
        <f>ROUND(G123*H123,6)</f>
      </c>
      <c r="L123" s="38">
        <v>0</v>
      </c>
      <c s="32">
        <f>ROUND(ROUND(L123,2)*ROUND(G123,3),2)</f>
      </c>
      <c s="36" t="s">
        <v>205</v>
      </c>
      <c>
        <f>(M123*21)/100</f>
      </c>
      <c t="s">
        <v>27</v>
      </c>
    </row>
    <row r="124" spans="1:5" ht="12.75">
      <c r="A124" s="35" t="s">
        <v>55</v>
      </c>
      <c r="E124" s="39" t="s">
        <v>5</v>
      </c>
    </row>
    <row r="125" spans="1:5" ht="12.75">
      <c r="A125" s="35" t="s">
        <v>56</v>
      </c>
      <c r="E125" s="40" t="s">
        <v>214</v>
      </c>
    </row>
    <row r="126" spans="1:5" ht="12.75">
      <c r="A126" t="s">
        <v>57</v>
      </c>
      <c r="E126" s="39" t="s">
        <v>207</v>
      </c>
    </row>
    <row r="127" spans="1:16" ht="12.75">
      <c r="A127" t="s">
        <v>48</v>
      </c>
      <c s="34" t="s">
        <v>275</v>
      </c>
      <c s="34" t="s">
        <v>487</v>
      </c>
      <c s="35" t="s">
        <v>5</v>
      </c>
      <c s="6" t="s">
        <v>488</v>
      </c>
      <c s="36" t="s">
        <v>345</v>
      </c>
      <c s="37">
        <v>4.68</v>
      </c>
      <c s="36">
        <v>0</v>
      </c>
      <c s="36">
        <f>ROUND(G127*H127,6)</f>
      </c>
      <c r="L127" s="38">
        <v>0</v>
      </c>
      <c s="32">
        <f>ROUND(ROUND(L127,2)*ROUND(G127,3),2)</f>
      </c>
      <c s="36" t="s">
        <v>205</v>
      </c>
      <c>
        <f>(M127*21)/100</f>
      </c>
      <c t="s">
        <v>27</v>
      </c>
    </row>
    <row r="128" spans="1:5" ht="12.75">
      <c r="A128" s="35" t="s">
        <v>55</v>
      </c>
      <c r="E128" s="39" t="s">
        <v>5</v>
      </c>
    </row>
    <row r="129" spans="1:5" ht="12.75">
      <c r="A129" s="35" t="s">
        <v>56</v>
      </c>
      <c r="E129" s="40" t="s">
        <v>214</v>
      </c>
    </row>
    <row r="130" spans="1:5" ht="12.75">
      <c r="A130" t="s">
        <v>57</v>
      </c>
      <c r="E130" s="39" t="s">
        <v>207</v>
      </c>
    </row>
    <row r="131" spans="1:16" ht="25.5">
      <c r="A131" t="s">
        <v>48</v>
      </c>
      <c s="34" t="s">
        <v>279</v>
      </c>
      <c s="34" t="s">
        <v>489</v>
      </c>
      <c s="35" t="s">
        <v>5</v>
      </c>
      <c s="6" t="s">
        <v>490</v>
      </c>
      <c s="36" t="s">
        <v>218</v>
      </c>
      <c s="37">
        <v>65</v>
      </c>
      <c s="36">
        <v>0</v>
      </c>
      <c s="36">
        <f>ROUND(G131*H131,6)</f>
      </c>
      <c r="L131" s="38">
        <v>0</v>
      </c>
      <c s="32">
        <f>ROUND(ROUND(L131,2)*ROUND(G131,3),2)</f>
      </c>
      <c s="36" t="s">
        <v>205</v>
      </c>
      <c>
        <f>(M131*21)/100</f>
      </c>
      <c t="s">
        <v>27</v>
      </c>
    </row>
    <row r="132" spans="1:5" ht="12.75">
      <c r="A132" s="35" t="s">
        <v>55</v>
      </c>
      <c r="E132" s="39" t="s">
        <v>5</v>
      </c>
    </row>
    <row r="133" spans="1:5" ht="12.75">
      <c r="A133" s="35" t="s">
        <v>56</v>
      </c>
      <c r="E133" s="40" t="s">
        <v>214</v>
      </c>
    </row>
    <row r="134" spans="1:5" ht="12.75">
      <c r="A134" t="s">
        <v>57</v>
      </c>
      <c r="E134" s="39" t="s">
        <v>207</v>
      </c>
    </row>
    <row r="135" spans="1:16" ht="25.5">
      <c r="A135" t="s">
        <v>48</v>
      </c>
      <c s="34" t="s">
        <v>282</v>
      </c>
      <c s="34" t="s">
        <v>491</v>
      </c>
      <c s="35" t="s">
        <v>5</v>
      </c>
      <c s="6" t="s">
        <v>492</v>
      </c>
      <c s="36" t="s">
        <v>213</v>
      </c>
      <c s="37">
        <v>15</v>
      </c>
      <c s="36">
        <v>0</v>
      </c>
      <c s="36">
        <f>ROUND(G135*H135,6)</f>
      </c>
      <c r="L135" s="38">
        <v>0</v>
      </c>
      <c s="32">
        <f>ROUND(ROUND(L135,2)*ROUND(G135,3),2)</f>
      </c>
      <c s="36" t="s">
        <v>205</v>
      </c>
      <c>
        <f>(M135*21)/100</f>
      </c>
      <c t="s">
        <v>27</v>
      </c>
    </row>
    <row r="136" spans="1:5" ht="12.75">
      <c r="A136" s="35" t="s">
        <v>55</v>
      </c>
      <c r="E136" s="39" t="s">
        <v>5</v>
      </c>
    </row>
    <row r="137" spans="1:5" ht="12.75">
      <c r="A137" s="35" t="s">
        <v>56</v>
      </c>
      <c r="E137" s="40" t="s">
        <v>214</v>
      </c>
    </row>
    <row r="138" spans="1:5" ht="12.75">
      <c r="A138" t="s">
        <v>57</v>
      </c>
      <c r="E138" s="39" t="s">
        <v>207</v>
      </c>
    </row>
    <row r="139" spans="1:16" ht="12.75">
      <c r="A139" t="s">
        <v>48</v>
      </c>
      <c s="34" t="s">
        <v>285</v>
      </c>
      <c s="34" t="s">
        <v>432</v>
      </c>
      <c s="35" t="s">
        <v>5</v>
      </c>
      <c s="6" t="s">
        <v>433</v>
      </c>
      <c s="36" t="s">
        <v>218</v>
      </c>
      <c s="37">
        <v>100</v>
      </c>
      <c s="36">
        <v>0</v>
      </c>
      <c s="36">
        <f>ROUND(G139*H139,6)</f>
      </c>
      <c r="L139" s="38">
        <v>0</v>
      </c>
      <c s="32">
        <f>ROUND(ROUND(L139,2)*ROUND(G139,3),2)</f>
      </c>
      <c s="36" t="s">
        <v>205</v>
      </c>
      <c>
        <f>(M139*21)/100</f>
      </c>
      <c t="s">
        <v>27</v>
      </c>
    </row>
    <row r="140" spans="1:5" ht="12.75">
      <c r="A140" s="35" t="s">
        <v>55</v>
      </c>
      <c r="E140" s="39" t="s">
        <v>5</v>
      </c>
    </row>
    <row r="141" spans="1:5" ht="12.75">
      <c r="A141" s="35" t="s">
        <v>56</v>
      </c>
      <c r="E141" s="40" t="s">
        <v>214</v>
      </c>
    </row>
    <row r="142" spans="1:5" ht="12.75">
      <c r="A142" t="s">
        <v>57</v>
      </c>
      <c r="E142" s="39" t="s">
        <v>207</v>
      </c>
    </row>
    <row r="143" spans="1:16" ht="12.75">
      <c r="A143" t="s">
        <v>48</v>
      </c>
      <c s="34" t="s">
        <v>288</v>
      </c>
      <c s="34" t="s">
        <v>434</v>
      </c>
      <c s="35" t="s">
        <v>5</v>
      </c>
      <c s="6" t="s">
        <v>435</v>
      </c>
      <c s="36" t="s">
        <v>218</v>
      </c>
      <c s="37">
        <v>1100</v>
      </c>
      <c s="36">
        <v>0</v>
      </c>
      <c s="36">
        <f>ROUND(G143*H143,6)</f>
      </c>
      <c r="L143" s="38">
        <v>0</v>
      </c>
      <c s="32">
        <f>ROUND(ROUND(L143,2)*ROUND(G143,3),2)</f>
      </c>
      <c s="36" t="s">
        <v>205</v>
      </c>
      <c>
        <f>(M143*21)/100</f>
      </c>
      <c t="s">
        <v>27</v>
      </c>
    </row>
    <row r="144" spans="1:5" ht="12.75">
      <c r="A144" s="35" t="s">
        <v>55</v>
      </c>
      <c r="E144" s="39" t="s">
        <v>5</v>
      </c>
    </row>
    <row r="145" spans="1:5" ht="12.75">
      <c r="A145" s="35" t="s">
        <v>56</v>
      </c>
      <c r="E145" s="40" t="s">
        <v>214</v>
      </c>
    </row>
    <row r="146" spans="1:5" ht="12.75">
      <c r="A146" t="s">
        <v>57</v>
      </c>
      <c r="E146" s="39" t="s">
        <v>207</v>
      </c>
    </row>
    <row r="147" spans="1:16" ht="25.5">
      <c r="A147" t="s">
        <v>48</v>
      </c>
      <c s="34" t="s">
        <v>292</v>
      </c>
      <c s="34" t="s">
        <v>493</v>
      </c>
      <c s="35" t="s">
        <v>5</v>
      </c>
      <c s="6" t="s">
        <v>494</v>
      </c>
      <c s="36" t="s">
        <v>213</v>
      </c>
      <c s="37">
        <v>20</v>
      </c>
      <c s="36">
        <v>0</v>
      </c>
      <c s="36">
        <f>ROUND(G147*H147,6)</f>
      </c>
      <c r="L147" s="38">
        <v>0</v>
      </c>
      <c s="32">
        <f>ROUND(ROUND(L147,2)*ROUND(G147,3),2)</f>
      </c>
      <c s="36" t="s">
        <v>205</v>
      </c>
      <c>
        <f>(M147*21)/100</f>
      </c>
      <c t="s">
        <v>27</v>
      </c>
    </row>
    <row r="148" spans="1:5" ht="12.75">
      <c r="A148" s="35" t="s">
        <v>55</v>
      </c>
      <c r="E148" s="39" t="s">
        <v>5</v>
      </c>
    </row>
    <row r="149" spans="1:5" ht="12.75">
      <c r="A149" s="35" t="s">
        <v>56</v>
      </c>
      <c r="E149" s="40" t="s">
        <v>214</v>
      </c>
    </row>
    <row r="150" spans="1:5" ht="12.75">
      <c r="A150" t="s">
        <v>57</v>
      </c>
      <c r="E150" s="39" t="s">
        <v>207</v>
      </c>
    </row>
    <row r="151" spans="1:16" ht="25.5">
      <c r="A151" t="s">
        <v>48</v>
      </c>
      <c s="34" t="s">
        <v>295</v>
      </c>
      <c s="34" t="s">
        <v>495</v>
      </c>
      <c s="35" t="s">
        <v>5</v>
      </c>
      <c s="6" t="s">
        <v>496</v>
      </c>
      <c s="36" t="s">
        <v>213</v>
      </c>
      <c s="37">
        <v>30</v>
      </c>
      <c s="36">
        <v>0</v>
      </c>
      <c s="36">
        <f>ROUND(G151*H151,6)</f>
      </c>
      <c r="L151" s="38">
        <v>0</v>
      </c>
      <c s="32">
        <f>ROUND(ROUND(L151,2)*ROUND(G151,3),2)</f>
      </c>
      <c s="36" t="s">
        <v>205</v>
      </c>
      <c>
        <f>(M151*21)/100</f>
      </c>
      <c t="s">
        <v>27</v>
      </c>
    </row>
    <row r="152" spans="1:5" ht="12.75">
      <c r="A152" s="35" t="s">
        <v>55</v>
      </c>
      <c r="E152" s="39" t="s">
        <v>5</v>
      </c>
    </row>
    <row r="153" spans="1:5" ht="12.75">
      <c r="A153" s="35" t="s">
        <v>56</v>
      </c>
      <c r="E153" s="40" t="s">
        <v>214</v>
      </c>
    </row>
    <row r="154" spans="1:5" ht="12.75">
      <c r="A154" t="s">
        <v>57</v>
      </c>
      <c r="E154" s="39" t="s">
        <v>207</v>
      </c>
    </row>
    <row r="155" spans="1:16" ht="12.75">
      <c r="A155" t="s">
        <v>48</v>
      </c>
      <c s="34" t="s">
        <v>298</v>
      </c>
      <c s="34" t="s">
        <v>497</v>
      </c>
      <c s="35" t="s">
        <v>5</v>
      </c>
      <c s="6" t="s">
        <v>498</v>
      </c>
      <c s="36" t="s">
        <v>218</v>
      </c>
      <c s="37">
        <v>700</v>
      </c>
      <c s="36">
        <v>0</v>
      </c>
      <c s="36">
        <f>ROUND(G155*H155,6)</f>
      </c>
      <c r="L155" s="38">
        <v>0</v>
      </c>
      <c s="32">
        <f>ROUND(ROUND(L155,2)*ROUND(G155,3),2)</f>
      </c>
      <c s="36" t="s">
        <v>205</v>
      </c>
      <c>
        <f>(M155*21)/100</f>
      </c>
      <c t="s">
        <v>27</v>
      </c>
    </row>
    <row r="156" spans="1:5" ht="12.75">
      <c r="A156" s="35" t="s">
        <v>55</v>
      </c>
      <c r="E156" s="39" t="s">
        <v>5</v>
      </c>
    </row>
    <row r="157" spans="1:5" ht="12.75">
      <c r="A157" s="35" t="s">
        <v>56</v>
      </c>
      <c r="E157" s="40" t="s">
        <v>214</v>
      </c>
    </row>
    <row r="158" spans="1:5" ht="12.75">
      <c r="A158" t="s">
        <v>57</v>
      </c>
      <c r="E158" s="39" t="s">
        <v>207</v>
      </c>
    </row>
    <row r="159" spans="1:16" ht="12.75">
      <c r="A159" t="s">
        <v>48</v>
      </c>
      <c s="34" t="s">
        <v>301</v>
      </c>
      <c s="34" t="s">
        <v>499</v>
      </c>
      <c s="35" t="s">
        <v>5</v>
      </c>
      <c s="6" t="s">
        <v>500</v>
      </c>
      <c s="36" t="s">
        <v>213</v>
      </c>
      <c s="37">
        <v>15</v>
      </c>
      <c s="36">
        <v>0</v>
      </c>
      <c s="36">
        <f>ROUND(G159*H159,6)</f>
      </c>
      <c r="L159" s="38">
        <v>0</v>
      </c>
      <c s="32">
        <f>ROUND(ROUND(L159,2)*ROUND(G159,3),2)</f>
      </c>
      <c s="36" t="s">
        <v>205</v>
      </c>
      <c>
        <f>(M159*21)/100</f>
      </c>
      <c t="s">
        <v>27</v>
      </c>
    </row>
    <row r="160" spans="1:5" ht="12.75">
      <c r="A160" s="35" t="s">
        <v>55</v>
      </c>
      <c r="E160" s="39" t="s">
        <v>5</v>
      </c>
    </row>
    <row r="161" spans="1:5" ht="12.75">
      <c r="A161" s="35" t="s">
        <v>56</v>
      </c>
      <c r="E161" s="40" t="s">
        <v>214</v>
      </c>
    </row>
    <row r="162" spans="1:5" ht="12.75">
      <c r="A162" t="s">
        <v>57</v>
      </c>
      <c r="E162" s="39" t="s">
        <v>207</v>
      </c>
    </row>
    <row r="163" spans="1:16" ht="12.75">
      <c r="A163" t="s">
        <v>48</v>
      </c>
      <c s="34" t="s">
        <v>304</v>
      </c>
      <c s="34" t="s">
        <v>501</v>
      </c>
      <c s="35" t="s">
        <v>5</v>
      </c>
      <c s="6" t="s">
        <v>502</v>
      </c>
      <c s="36" t="s">
        <v>213</v>
      </c>
      <c s="37">
        <v>15</v>
      </c>
      <c s="36">
        <v>0</v>
      </c>
      <c s="36">
        <f>ROUND(G163*H163,6)</f>
      </c>
      <c r="L163" s="38">
        <v>0</v>
      </c>
      <c s="32">
        <f>ROUND(ROUND(L163,2)*ROUND(G163,3),2)</f>
      </c>
      <c s="36" t="s">
        <v>205</v>
      </c>
      <c>
        <f>(M163*21)/100</f>
      </c>
      <c t="s">
        <v>27</v>
      </c>
    </row>
    <row r="164" spans="1:5" ht="12.75">
      <c r="A164" s="35" t="s">
        <v>55</v>
      </c>
      <c r="E164" s="39" t="s">
        <v>5</v>
      </c>
    </row>
    <row r="165" spans="1:5" ht="12.75">
      <c r="A165" s="35" t="s">
        <v>56</v>
      </c>
      <c r="E165" s="40" t="s">
        <v>214</v>
      </c>
    </row>
    <row r="166" spans="1:5" ht="12.75">
      <c r="A166" t="s">
        <v>57</v>
      </c>
      <c r="E166" s="39" t="s">
        <v>207</v>
      </c>
    </row>
    <row r="167" spans="1:16" ht="12.75">
      <c r="A167" t="s">
        <v>48</v>
      </c>
      <c s="34" t="s">
        <v>307</v>
      </c>
      <c s="34" t="s">
        <v>503</v>
      </c>
      <c s="35" t="s">
        <v>5</v>
      </c>
      <c s="6" t="s">
        <v>504</v>
      </c>
      <c s="36" t="s">
        <v>213</v>
      </c>
      <c s="37">
        <v>15</v>
      </c>
      <c s="36">
        <v>0</v>
      </c>
      <c s="36">
        <f>ROUND(G167*H167,6)</f>
      </c>
      <c r="L167" s="38">
        <v>0</v>
      </c>
      <c s="32">
        <f>ROUND(ROUND(L167,2)*ROUND(G167,3),2)</f>
      </c>
      <c s="36" t="s">
        <v>205</v>
      </c>
      <c>
        <f>(M167*21)/100</f>
      </c>
      <c t="s">
        <v>27</v>
      </c>
    </row>
    <row r="168" spans="1:5" ht="12.75">
      <c r="A168" s="35" t="s">
        <v>55</v>
      </c>
      <c r="E168" s="39" t="s">
        <v>5</v>
      </c>
    </row>
    <row r="169" spans="1:5" ht="12.75">
      <c r="A169" s="35" t="s">
        <v>56</v>
      </c>
      <c r="E169" s="40" t="s">
        <v>214</v>
      </c>
    </row>
    <row r="170" spans="1:5" ht="12.75">
      <c r="A170" t="s">
        <v>57</v>
      </c>
      <c r="E170" s="39" t="s">
        <v>207</v>
      </c>
    </row>
    <row r="171" spans="1:16" ht="12.75">
      <c r="A171" t="s">
        <v>48</v>
      </c>
      <c s="34" t="s">
        <v>310</v>
      </c>
      <c s="34" t="s">
        <v>505</v>
      </c>
      <c s="35" t="s">
        <v>5</v>
      </c>
      <c s="6" t="s">
        <v>506</v>
      </c>
      <c s="36" t="s">
        <v>213</v>
      </c>
      <c s="37">
        <v>15</v>
      </c>
      <c s="36">
        <v>0</v>
      </c>
      <c s="36">
        <f>ROUND(G171*H171,6)</f>
      </c>
      <c r="L171" s="38">
        <v>0</v>
      </c>
      <c s="32">
        <f>ROUND(ROUND(L171,2)*ROUND(G171,3),2)</f>
      </c>
      <c s="36" t="s">
        <v>205</v>
      </c>
      <c>
        <f>(M171*21)/100</f>
      </c>
      <c t="s">
        <v>27</v>
      </c>
    </row>
    <row r="172" spans="1:5" ht="12.75">
      <c r="A172" s="35" t="s">
        <v>55</v>
      </c>
      <c r="E172" s="39" t="s">
        <v>5</v>
      </c>
    </row>
    <row r="173" spans="1:5" ht="12.75">
      <c r="A173" s="35" t="s">
        <v>56</v>
      </c>
      <c r="E173" s="40" t="s">
        <v>214</v>
      </c>
    </row>
    <row r="174" spans="1:5" ht="12.75">
      <c r="A174" t="s">
        <v>57</v>
      </c>
      <c r="E174" s="39" t="s">
        <v>207</v>
      </c>
    </row>
    <row r="175" spans="1:16" ht="12.75">
      <c r="A175" t="s">
        <v>48</v>
      </c>
      <c s="34" t="s">
        <v>313</v>
      </c>
      <c s="34" t="s">
        <v>507</v>
      </c>
      <c s="35" t="s">
        <v>5</v>
      </c>
      <c s="6" t="s">
        <v>508</v>
      </c>
      <c s="36" t="s">
        <v>213</v>
      </c>
      <c s="37">
        <v>40</v>
      </c>
      <c s="36">
        <v>0</v>
      </c>
      <c s="36">
        <f>ROUND(G175*H175,6)</f>
      </c>
      <c r="L175" s="38">
        <v>0</v>
      </c>
      <c s="32">
        <f>ROUND(ROUND(L175,2)*ROUND(G175,3),2)</f>
      </c>
      <c s="36" t="s">
        <v>205</v>
      </c>
      <c>
        <f>(M175*21)/100</f>
      </c>
      <c t="s">
        <v>27</v>
      </c>
    </row>
    <row r="176" spans="1:5" ht="12.75">
      <c r="A176" s="35" t="s">
        <v>55</v>
      </c>
      <c r="E176" s="39" t="s">
        <v>5</v>
      </c>
    </row>
    <row r="177" spans="1:5" ht="12.75">
      <c r="A177" s="35" t="s">
        <v>56</v>
      </c>
      <c r="E177" s="40" t="s">
        <v>214</v>
      </c>
    </row>
    <row r="178" spans="1:5" ht="12.75">
      <c r="A178" t="s">
        <v>57</v>
      </c>
      <c r="E178" s="39" t="s">
        <v>207</v>
      </c>
    </row>
    <row r="179" spans="1:16" ht="12.75">
      <c r="A179" t="s">
        <v>48</v>
      </c>
      <c s="34" t="s">
        <v>316</v>
      </c>
      <c s="34" t="s">
        <v>509</v>
      </c>
      <c s="35" t="s">
        <v>5</v>
      </c>
      <c s="6" t="s">
        <v>510</v>
      </c>
      <c s="36" t="s">
        <v>213</v>
      </c>
      <c s="37">
        <v>40</v>
      </c>
      <c s="36">
        <v>0</v>
      </c>
      <c s="36">
        <f>ROUND(G179*H179,6)</f>
      </c>
      <c r="L179" s="38">
        <v>0</v>
      </c>
      <c s="32">
        <f>ROUND(ROUND(L179,2)*ROUND(G179,3),2)</f>
      </c>
      <c s="36" t="s">
        <v>205</v>
      </c>
      <c>
        <f>(M179*21)/100</f>
      </c>
      <c t="s">
        <v>27</v>
      </c>
    </row>
    <row r="180" spans="1:5" ht="12.75">
      <c r="A180" s="35" t="s">
        <v>55</v>
      </c>
      <c r="E180" s="39" t="s">
        <v>5</v>
      </c>
    </row>
    <row r="181" spans="1:5" ht="12.75">
      <c r="A181" s="35" t="s">
        <v>56</v>
      </c>
      <c r="E181" s="40" t="s">
        <v>214</v>
      </c>
    </row>
    <row r="182" spans="1:5" ht="12.75">
      <c r="A182" t="s">
        <v>57</v>
      </c>
      <c r="E182" s="39" t="s">
        <v>207</v>
      </c>
    </row>
    <row r="183" spans="1:16" ht="12.75">
      <c r="A183" t="s">
        <v>48</v>
      </c>
      <c s="34" t="s">
        <v>319</v>
      </c>
      <c s="34" t="s">
        <v>511</v>
      </c>
      <c s="35" t="s">
        <v>5</v>
      </c>
      <c s="6" t="s">
        <v>512</v>
      </c>
      <c s="36" t="s">
        <v>213</v>
      </c>
      <c s="37">
        <v>40</v>
      </c>
      <c s="36">
        <v>0</v>
      </c>
      <c s="36">
        <f>ROUND(G183*H183,6)</f>
      </c>
      <c r="L183" s="38">
        <v>0</v>
      </c>
      <c s="32">
        <f>ROUND(ROUND(L183,2)*ROUND(G183,3),2)</f>
      </c>
      <c s="36" t="s">
        <v>205</v>
      </c>
      <c>
        <f>(M183*21)/100</f>
      </c>
      <c t="s">
        <v>27</v>
      </c>
    </row>
    <row r="184" spans="1:5" ht="12.75">
      <c r="A184" s="35" t="s">
        <v>55</v>
      </c>
      <c r="E184" s="39" t="s">
        <v>5</v>
      </c>
    </row>
    <row r="185" spans="1:5" ht="12.75">
      <c r="A185" s="35" t="s">
        <v>56</v>
      </c>
      <c r="E185" s="40" t="s">
        <v>214</v>
      </c>
    </row>
    <row r="186" spans="1:5" ht="12.75">
      <c r="A186" t="s">
        <v>57</v>
      </c>
      <c r="E186" s="39" t="s">
        <v>207</v>
      </c>
    </row>
    <row r="187" spans="1:16" ht="12.75">
      <c r="A187" t="s">
        <v>48</v>
      </c>
      <c s="34" t="s">
        <v>323</v>
      </c>
      <c s="34" t="s">
        <v>513</v>
      </c>
      <c s="35" t="s">
        <v>5</v>
      </c>
      <c s="6" t="s">
        <v>514</v>
      </c>
      <c s="36" t="s">
        <v>213</v>
      </c>
      <c s="37">
        <v>40</v>
      </c>
      <c s="36">
        <v>0</v>
      </c>
      <c s="36">
        <f>ROUND(G187*H187,6)</f>
      </c>
      <c r="L187" s="38">
        <v>0</v>
      </c>
      <c s="32">
        <f>ROUND(ROUND(L187,2)*ROUND(G187,3),2)</f>
      </c>
      <c s="36" t="s">
        <v>205</v>
      </c>
      <c>
        <f>(M187*21)/100</f>
      </c>
      <c t="s">
        <v>27</v>
      </c>
    </row>
    <row r="188" spans="1:5" ht="12.75">
      <c r="A188" s="35" t="s">
        <v>55</v>
      </c>
      <c r="E188" s="39" t="s">
        <v>5</v>
      </c>
    </row>
    <row r="189" spans="1:5" ht="12.75">
      <c r="A189" s="35" t="s">
        <v>56</v>
      </c>
      <c r="E189" s="40" t="s">
        <v>214</v>
      </c>
    </row>
    <row r="190" spans="1:5" ht="12.75">
      <c r="A190" t="s">
        <v>57</v>
      </c>
      <c r="E190" s="39" t="s">
        <v>207</v>
      </c>
    </row>
    <row r="191" spans="1:16" ht="12.75">
      <c r="A191" t="s">
        <v>48</v>
      </c>
      <c s="34" t="s">
        <v>326</v>
      </c>
      <c s="34" t="s">
        <v>515</v>
      </c>
      <c s="35" t="s">
        <v>5</v>
      </c>
      <c s="6" t="s">
        <v>516</v>
      </c>
      <c s="36" t="s">
        <v>213</v>
      </c>
      <c s="37">
        <v>40</v>
      </c>
      <c s="36">
        <v>0</v>
      </c>
      <c s="36">
        <f>ROUND(G191*H191,6)</f>
      </c>
      <c r="L191" s="38">
        <v>0</v>
      </c>
      <c s="32">
        <f>ROUND(ROUND(L191,2)*ROUND(G191,3),2)</f>
      </c>
      <c s="36" t="s">
        <v>205</v>
      </c>
      <c>
        <f>(M191*21)/100</f>
      </c>
      <c t="s">
        <v>27</v>
      </c>
    </row>
    <row r="192" spans="1:5" ht="12.75">
      <c r="A192" s="35" t="s">
        <v>55</v>
      </c>
      <c r="E192" s="39" t="s">
        <v>5</v>
      </c>
    </row>
    <row r="193" spans="1:5" ht="12.75">
      <c r="A193" s="35" t="s">
        <v>56</v>
      </c>
      <c r="E193" s="40" t="s">
        <v>214</v>
      </c>
    </row>
    <row r="194" spans="1:5" ht="12.75">
      <c r="A194" t="s">
        <v>57</v>
      </c>
      <c r="E194" s="39" t="s">
        <v>207</v>
      </c>
    </row>
    <row r="195" spans="1:16" ht="12.75">
      <c r="A195" t="s">
        <v>48</v>
      </c>
      <c s="34" t="s">
        <v>330</v>
      </c>
      <c s="34" t="s">
        <v>517</v>
      </c>
      <c s="35" t="s">
        <v>5</v>
      </c>
      <c s="6" t="s">
        <v>518</v>
      </c>
      <c s="36" t="s">
        <v>213</v>
      </c>
      <c s="37">
        <v>40</v>
      </c>
      <c s="36">
        <v>0</v>
      </c>
      <c s="36">
        <f>ROUND(G195*H195,6)</f>
      </c>
      <c r="L195" s="38">
        <v>0</v>
      </c>
      <c s="32">
        <f>ROUND(ROUND(L195,2)*ROUND(G195,3),2)</f>
      </c>
      <c s="36" t="s">
        <v>205</v>
      </c>
      <c>
        <f>(M195*21)/100</f>
      </c>
      <c t="s">
        <v>27</v>
      </c>
    </row>
    <row r="196" spans="1:5" ht="12.75">
      <c r="A196" s="35" t="s">
        <v>55</v>
      </c>
      <c r="E196" s="39" t="s">
        <v>5</v>
      </c>
    </row>
    <row r="197" spans="1:5" ht="12.75">
      <c r="A197" s="35" t="s">
        <v>56</v>
      </c>
      <c r="E197" s="40" t="s">
        <v>214</v>
      </c>
    </row>
    <row r="198" spans="1:5" ht="12.75">
      <c r="A198" t="s">
        <v>57</v>
      </c>
      <c r="E198" s="39" t="s">
        <v>207</v>
      </c>
    </row>
    <row r="199" spans="1:16" ht="12.75">
      <c r="A199" t="s">
        <v>48</v>
      </c>
      <c s="34" t="s">
        <v>333</v>
      </c>
      <c s="34" t="s">
        <v>519</v>
      </c>
      <c s="35" t="s">
        <v>5</v>
      </c>
      <c s="6" t="s">
        <v>520</v>
      </c>
      <c s="36" t="s">
        <v>213</v>
      </c>
      <c s="37">
        <v>50</v>
      </c>
      <c s="36">
        <v>0</v>
      </c>
      <c s="36">
        <f>ROUND(G199*H199,6)</f>
      </c>
      <c r="L199" s="38">
        <v>0</v>
      </c>
      <c s="32">
        <f>ROUND(ROUND(L199,2)*ROUND(G199,3),2)</f>
      </c>
      <c s="36" t="s">
        <v>205</v>
      </c>
      <c>
        <f>(M199*21)/100</f>
      </c>
      <c t="s">
        <v>27</v>
      </c>
    </row>
    <row r="200" spans="1:5" ht="12.75">
      <c r="A200" s="35" t="s">
        <v>55</v>
      </c>
      <c r="E200" s="39" t="s">
        <v>5</v>
      </c>
    </row>
    <row r="201" spans="1:5" ht="12.75">
      <c r="A201" s="35" t="s">
        <v>56</v>
      </c>
      <c r="E201" s="40" t="s">
        <v>214</v>
      </c>
    </row>
    <row r="202" spans="1:5" ht="12.75">
      <c r="A202" t="s">
        <v>57</v>
      </c>
      <c r="E202" s="39" t="s">
        <v>207</v>
      </c>
    </row>
    <row r="203" spans="1:16" ht="25.5">
      <c r="A203" t="s">
        <v>48</v>
      </c>
      <c s="34" t="s">
        <v>336</v>
      </c>
      <c s="34" t="s">
        <v>521</v>
      </c>
      <c s="35" t="s">
        <v>5</v>
      </c>
      <c s="6" t="s">
        <v>522</v>
      </c>
      <c s="36" t="s">
        <v>213</v>
      </c>
      <c s="37">
        <v>7</v>
      </c>
      <c s="36">
        <v>0</v>
      </c>
      <c s="36">
        <f>ROUND(G203*H203,6)</f>
      </c>
      <c r="L203" s="38">
        <v>0</v>
      </c>
      <c s="32">
        <f>ROUND(ROUND(L203,2)*ROUND(G203,3),2)</f>
      </c>
      <c s="36" t="s">
        <v>205</v>
      </c>
      <c>
        <f>(M203*21)/100</f>
      </c>
      <c t="s">
        <v>27</v>
      </c>
    </row>
    <row r="204" spans="1:5" ht="12.75">
      <c r="A204" s="35" t="s">
        <v>55</v>
      </c>
      <c r="E204" s="39" t="s">
        <v>5</v>
      </c>
    </row>
    <row r="205" spans="1:5" ht="12.75">
      <c r="A205" s="35" t="s">
        <v>56</v>
      </c>
      <c r="E205" s="40" t="s">
        <v>214</v>
      </c>
    </row>
    <row r="206" spans="1:5" ht="12.75">
      <c r="A206" t="s">
        <v>57</v>
      </c>
      <c r="E206" s="39" t="s">
        <v>207</v>
      </c>
    </row>
    <row r="207" spans="1:16" ht="12.75">
      <c r="A207" t="s">
        <v>48</v>
      </c>
      <c s="34" t="s">
        <v>339</v>
      </c>
      <c s="34" t="s">
        <v>415</v>
      </c>
      <c s="35" t="s">
        <v>5</v>
      </c>
      <c s="6" t="s">
        <v>416</v>
      </c>
      <c s="36" t="s">
        <v>213</v>
      </c>
      <c s="37">
        <v>5</v>
      </c>
      <c s="36">
        <v>0</v>
      </c>
      <c s="36">
        <f>ROUND(G207*H207,6)</f>
      </c>
      <c r="L207" s="38">
        <v>0</v>
      </c>
      <c s="32">
        <f>ROUND(ROUND(L207,2)*ROUND(G207,3),2)</f>
      </c>
      <c s="36" t="s">
        <v>205</v>
      </c>
      <c>
        <f>(M207*21)/100</f>
      </c>
      <c t="s">
        <v>27</v>
      </c>
    </row>
    <row r="208" spans="1:5" ht="12.75">
      <c r="A208" s="35" t="s">
        <v>55</v>
      </c>
      <c r="E208" s="39" t="s">
        <v>5</v>
      </c>
    </row>
    <row r="209" spans="1:5" ht="12.75">
      <c r="A209" s="35" t="s">
        <v>56</v>
      </c>
      <c r="E209" s="40" t="s">
        <v>214</v>
      </c>
    </row>
    <row r="210" spans="1:5" ht="12.75">
      <c r="A210" t="s">
        <v>57</v>
      </c>
      <c r="E210" s="39" t="s">
        <v>207</v>
      </c>
    </row>
    <row r="211" spans="1:16" ht="12.75">
      <c r="A211" t="s">
        <v>48</v>
      </c>
      <c s="34" t="s">
        <v>342</v>
      </c>
      <c s="34" t="s">
        <v>523</v>
      </c>
      <c s="35" t="s">
        <v>5</v>
      </c>
      <c s="6" t="s">
        <v>524</v>
      </c>
      <c s="36" t="s">
        <v>463</v>
      </c>
      <c s="37">
        <v>12</v>
      </c>
      <c s="36">
        <v>0</v>
      </c>
      <c s="36">
        <f>ROUND(G211*H211,6)</f>
      </c>
      <c r="L211" s="38">
        <v>0</v>
      </c>
      <c s="32">
        <f>ROUND(ROUND(L211,2)*ROUND(G211,3),2)</f>
      </c>
      <c s="36" t="s">
        <v>199</v>
      </c>
      <c>
        <f>(M211*21)/100</f>
      </c>
      <c t="s">
        <v>27</v>
      </c>
    </row>
    <row r="212" spans="1:5" ht="12.75">
      <c r="A212" s="35" t="s">
        <v>55</v>
      </c>
      <c r="E212" s="39" t="s">
        <v>5</v>
      </c>
    </row>
    <row r="213" spans="1:5" ht="12.75">
      <c r="A213" s="35" t="s">
        <v>56</v>
      </c>
      <c r="E213" s="40" t="s">
        <v>214</v>
      </c>
    </row>
    <row r="214" spans="1:5" ht="12.75">
      <c r="A214" t="s">
        <v>57</v>
      </c>
      <c r="E214" s="39" t="s">
        <v>207</v>
      </c>
    </row>
    <row r="215" spans="1:16" ht="12.75">
      <c r="A215" t="s">
        <v>48</v>
      </c>
      <c s="34" t="s">
        <v>346</v>
      </c>
      <c s="34" t="s">
        <v>525</v>
      </c>
      <c s="35" t="s">
        <v>5</v>
      </c>
      <c s="6" t="s">
        <v>526</v>
      </c>
      <c s="36" t="s">
        <v>213</v>
      </c>
      <c s="37">
        <v>1</v>
      </c>
      <c s="36">
        <v>0</v>
      </c>
      <c s="36">
        <f>ROUND(G215*H215,6)</f>
      </c>
      <c r="L215" s="38">
        <v>0</v>
      </c>
      <c s="32">
        <f>ROUND(ROUND(L215,2)*ROUND(G215,3),2)</f>
      </c>
      <c s="36" t="s">
        <v>205</v>
      </c>
      <c>
        <f>(M215*21)/100</f>
      </c>
      <c t="s">
        <v>27</v>
      </c>
    </row>
    <row r="216" spans="1:5" ht="12.75">
      <c r="A216" s="35" t="s">
        <v>55</v>
      </c>
      <c r="E216" s="39" t="s">
        <v>5</v>
      </c>
    </row>
    <row r="217" spans="1:5" ht="12.75">
      <c r="A217" s="35" t="s">
        <v>56</v>
      </c>
      <c r="E217" s="40" t="s">
        <v>214</v>
      </c>
    </row>
    <row r="218" spans="1:5" ht="12.75">
      <c r="A218" t="s">
        <v>57</v>
      </c>
      <c r="E218" s="39" t="s">
        <v>207</v>
      </c>
    </row>
    <row r="219" spans="1:16" ht="25.5">
      <c r="A219" t="s">
        <v>48</v>
      </c>
      <c s="34" t="s">
        <v>350</v>
      </c>
      <c s="34" t="s">
        <v>452</v>
      </c>
      <c s="35" t="s">
        <v>5</v>
      </c>
      <c s="6" t="s">
        <v>453</v>
      </c>
      <c s="36" t="s">
        <v>213</v>
      </c>
      <c s="37">
        <v>1</v>
      </c>
      <c s="36">
        <v>0</v>
      </c>
      <c s="36">
        <f>ROUND(G219*H219,6)</f>
      </c>
      <c r="L219" s="38">
        <v>0</v>
      </c>
      <c s="32">
        <f>ROUND(ROUND(L219,2)*ROUND(G219,3),2)</f>
      </c>
      <c s="36" t="s">
        <v>205</v>
      </c>
      <c>
        <f>(M219*21)/100</f>
      </c>
      <c t="s">
        <v>27</v>
      </c>
    </row>
    <row r="220" spans="1:5" ht="12.75">
      <c r="A220" s="35" t="s">
        <v>55</v>
      </c>
      <c r="E220" s="39" t="s">
        <v>5</v>
      </c>
    </row>
    <row r="221" spans="1:5" ht="12.75">
      <c r="A221" s="35" t="s">
        <v>56</v>
      </c>
      <c r="E221" s="40" t="s">
        <v>214</v>
      </c>
    </row>
    <row r="222" spans="1:5" ht="12.75">
      <c r="A222" t="s">
        <v>57</v>
      </c>
      <c r="E222" s="39" t="s">
        <v>207</v>
      </c>
    </row>
    <row r="223" spans="1:16" ht="25.5">
      <c r="A223" t="s">
        <v>48</v>
      </c>
      <c s="34" t="s">
        <v>353</v>
      </c>
      <c s="34" t="s">
        <v>527</v>
      </c>
      <c s="35" t="s">
        <v>5</v>
      </c>
      <c s="6" t="s">
        <v>528</v>
      </c>
      <c s="36" t="s">
        <v>213</v>
      </c>
      <c s="37">
        <v>15</v>
      </c>
      <c s="36">
        <v>0</v>
      </c>
      <c s="36">
        <f>ROUND(G223*H223,6)</f>
      </c>
      <c r="L223" s="38">
        <v>0</v>
      </c>
      <c s="32">
        <f>ROUND(ROUND(L223,2)*ROUND(G223,3),2)</f>
      </c>
      <c s="36" t="s">
        <v>205</v>
      </c>
      <c>
        <f>(M223*21)/100</f>
      </c>
      <c t="s">
        <v>27</v>
      </c>
    </row>
    <row r="224" spans="1:5" ht="12.75">
      <c r="A224" s="35" t="s">
        <v>55</v>
      </c>
      <c r="E224" s="39" t="s">
        <v>5</v>
      </c>
    </row>
    <row r="225" spans="1:5" ht="12.75">
      <c r="A225" s="35" t="s">
        <v>56</v>
      </c>
      <c r="E225" s="40" t="s">
        <v>214</v>
      </c>
    </row>
    <row r="226" spans="1:5" ht="12.75">
      <c r="A226" t="s">
        <v>57</v>
      </c>
      <c r="E226" s="39" t="s">
        <v>207</v>
      </c>
    </row>
    <row r="227" spans="1:16" ht="12.75">
      <c r="A227" t="s">
        <v>48</v>
      </c>
      <c s="34" t="s">
        <v>354</v>
      </c>
      <c s="34" t="s">
        <v>529</v>
      </c>
      <c s="35" t="s">
        <v>5</v>
      </c>
      <c s="6" t="s">
        <v>530</v>
      </c>
      <c s="36" t="s">
        <v>213</v>
      </c>
      <c s="37">
        <v>15</v>
      </c>
      <c s="36">
        <v>0</v>
      </c>
      <c s="36">
        <f>ROUND(G227*H227,6)</f>
      </c>
      <c r="L227" s="38">
        <v>0</v>
      </c>
      <c s="32">
        <f>ROUND(ROUND(L227,2)*ROUND(G227,3),2)</f>
      </c>
      <c s="36" t="s">
        <v>205</v>
      </c>
      <c>
        <f>(M227*21)/100</f>
      </c>
      <c t="s">
        <v>27</v>
      </c>
    </row>
    <row r="228" spans="1:5" ht="12.75">
      <c r="A228" s="35" t="s">
        <v>55</v>
      </c>
      <c r="E228" s="39" t="s">
        <v>5</v>
      </c>
    </row>
    <row r="229" spans="1:5" ht="12.75">
      <c r="A229" s="35" t="s">
        <v>56</v>
      </c>
      <c r="E229" s="40" t="s">
        <v>214</v>
      </c>
    </row>
    <row r="230" spans="1:5" ht="12.75">
      <c r="A230" t="s">
        <v>57</v>
      </c>
      <c r="E230" s="39" t="s">
        <v>207</v>
      </c>
    </row>
    <row r="231" spans="1:16" ht="12.75">
      <c r="A231" t="s">
        <v>48</v>
      </c>
      <c s="34" t="s">
        <v>355</v>
      </c>
      <c s="34" t="s">
        <v>531</v>
      </c>
      <c s="35" t="s">
        <v>5</v>
      </c>
      <c s="6" t="s">
        <v>532</v>
      </c>
      <c s="36" t="s">
        <v>213</v>
      </c>
      <c s="37">
        <v>15</v>
      </c>
      <c s="36">
        <v>0</v>
      </c>
      <c s="36">
        <f>ROUND(G231*H231,6)</f>
      </c>
      <c r="L231" s="38">
        <v>0</v>
      </c>
      <c s="32">
        <f>ROUND(ROUND(L231,2)*ROUND(G231,3),2)</f>
      </c>
      <c s="36" t="s">
        <v>205</v>
      </c>
      <c>
        <f>(M231*21)/100</f>
      </c>
      <c t="s">
        <v>27</v>
      </c>
    </row>
    <row r="232" spans="1:5" ht="12.75">
      <c r="A232" s="35" t="s">
        <v>55</v>
      </c>
      <c r="E232" s="39" t="s">
        <v>5</v>
      </c>
    </row>
    <row r="233" spans="1:5" ht="12.75">
      <c r="A233" s="35" t="s">
        <v>56</v>
      </c>
      <c r="E233" s="40" t="s">
        <v>214</v>
      </c>
    </row>
    <row r="234" spans="1:5" ht="12.75">
      <c r="A234" t="s">
        <v>57</v>
      </c>
      <c r="E234" s="39" t="s">
        <v>207</v>
      </c>
    </row>
    <row r="235" spans="1:16" ht="12.75">
      <c r="A235" t="s">
        <v>48</v>
      </c>
      <c s="34" t="s">
        <v>356</v>
      </c>
      <c s="34" t="s">
        <v>533</v>
      </c>
      <c s="35" t="s">
        <v>5</v>
      </c>
      <c s="6" t="s">
        <v>534</v>
      </c>
      <c s="36" t="s">
        <v>213</v>
      </c>
      <c s="37">
        <v>15</v>
      </c>
      <c s="36">
        <v>0</v>
      </c>
      <c s="36">
        <f>ROUND(G235*H235,6)</f>
      </c>
      <c r="L235" s="38">
        <v>0</v>
      </c>
      <c s="32">
        <f>ROUND(ROUND(L235,2)*ROUND(G235,3),2)</f>
      </c>
      <c s="36" t="s">
        <v>205</v>
      </c>
      <c>
        <f>(M235*21)/100</f>
      </c>
      <c t="s">
        <v>27</v>
      </c>
    </row>
    <row r="236" spans="1:5" ht="12.75">
      <c r="A236" s="35" t="s">
        <v>55</v>
      </c>
      <c r="E236" s="39" t="s">
        <v>5</v>
      </c>
    </row>
    <row r="237" spans="1:5" ht="12.75">
      <c r="A237" s="35" t="s">
        <v>56</v>
      </c>
      <c r="E237" s="40" t="s">
        <v>214</v>
      </c>
    </row>
    <row r="238" spans="1:5" ht="12.75">
      <c r="A238" t="s">
        <v>57</v>
      </c>
      <c r="E238" s="39" t="s">
        <v>207</v>
      </c>
    </row>
    <row r="239" spans="1:16" ht="12.75">
      <c r="A239" t="s">
        <v>48</v>
      </c>
      <c s="34" t="s">
        <v>445</v>
      </c>
      <c s="34" t="s">
        <v>535</v>
      </c>
      <c s="35" t="s">
        <v>5</v>
      </c>
      <c s="6" t="s">
        <v>536</v>
      </c>
      <c s="36" t="s">
        <v>213</v>
      </c>
      <c s="37">
        <v>15</v>
      </c>
      <c s="36">
        <v>0</v>
      </c>
      <c s="36">
        <f>ROUND(G239*H239,6)</f>
      </c>
      <c r="L239" s="38">
        <v>0</v>
      </c>
      <c s="32">
        <f>ROUND(ROUND(L239,2)*ROUND(G239,3),2)</f>
      </c>
      <c s="36" t="s">
        <v>205</v>
      </c>
      <c>
        <f>(M239*21)/100</f>
      </c>
      <c t="s">
        <v>27</v>
      </c>
    </row>
    <row r="240" spans="1:5" ht="12.75">
      <c r="A240" s="35" t="s">
        <v>55</v>
      </c>
      <c r="E240" s="39" t="s">
        <v>5</v>
      </c>
    </row>
    <row r="241" spans="1:5" ht="12.75">
      <c r="A241" s="35" t="s">
        <v>56</v>
      </c>
      <c r="E241" s="40" t="s">
        <v>214</v>
      </c>
    </row>
    <row r="242" spans="1:5" ht="12.75">
      <c r="A242" t="s">
        <v>57</v>
      </c>
      <c r="E242" s="39" t="s">
        <v>207</v>
      </c>
    </row>
    <row r="243" spans="1:16" ht="12.75">
      <c r="A243" t="s">
        <v>48</v>
      </c>
      <c s="34" t="s">
        <v>448</v>
      </c>
      <c s="34" t="s">
        <v>537</v>
      </c>
      <c s="35" t="s">
        <v>5</v>
      </c>
      <c s="6" t="s">
        <v>538</v>
      </c>
      <c s="36" t="s">
        <v>213</v>
      </c>
      <c s="37">
        <v>15</v>
      </c>
      <c s="36">
        <v>0</v>
      </c>
      <c s="36">
        <f>ROUND(G243*H243,6)</f>
      </c>
      <c r="L243" s="38">
        <v>0</v>
      </c>
      <c s="32">
        <f>ROUND(ROUND(L243,2)*ROUND(G243,3),2)</f>
      </c>
      <c s="36" t="s">
        <v>205</v>
      </c>
      <c>
        <f>(M243*21)/100</f>
      </c>
      <c t="s">
        <v>27</v>
      </c>
    </row>
    <row r="244" spans="1:5" ht="12.75">
      <c r="A244" s="35" t="s">
        <v>55</v>
      </c>
      <c r="E244" s="39" t="s">
        <v>5</v>
      </c>
    </row>
    <row r="245" spans="1:5" ht="12.75">
      <c r="A245" s="35" t="s">
        <v>56</v>
      </c>
      <c r="E245" s="40" t="s">
        <v>214</v>
      </c>
    </row>
    <row r="246" spans="1:5" ht="12.75">
      <c r="A246" t="s">
        <v>57</v>
      </c>
      <c r="E246" s="39" t="s">
        <v>207</v>
      </c>
    </row>
    <row r="247" spans="1:16" ht="12.75">
      <c r="A247" t="s">
        <v>48</v>
      </c>
      <c s="34" t="s">
        <v>451</v>
      </c>
      <c s="34" t="s">
        <v>539</v>
      </c>
      <c s="35" t="s">
        <v>5</v>
      </c>
      <c s="6" t="s">
        <v>540</v>
      </c>
      <c s="36" t="s">
        <v>213</v>
      </c>
      <c s="37">
        <v>15</v>
      </c>
      <c s="36">
        <v>0</v>
      </c>
      <c s="36">
        <f>ROUND(G247*H247,6)</f>
      </c>
      <c r="L247" s="38">
        <v>0</v>
      </c>
      <c s="32">
        <f>ROUND(ROUND(L247,2)*ROUND(G247,3),2)</f>
      </c>
      <c s="36" t="s">
        <v>205</v>
      </c>
      <c>
        <f>(M247*21)/100</f>
      </c>
      <c t="s">
        <v>27</v>
      </c>
    </row>
    <row r="248" spans="1:5" ht="12.75">
      <c r="A248" s="35" t="s">
        <v>55</v>
      </c>
      <c r="E248" s="39" t="s">
        <v>5</v>
      </c>
    </row>
    <row r="249" spans="1:5" ht="12.75">
      <c r="A249" s="35" t="s">
        <v>56</v>
      </c>
      <c r="E249" s="40" t="s">
        <v>214</v>
      </c>
    </row>
    <row r="250" spans="1:5" ht="12.75">
      <c r="A250" t="s">
        <v>57</v>
      </c>
      <c r="E250" s="39" t="s">
        <v>207</v>
      </c>
    </row>
    <row r="251" spans="1:16" ht="12.75">
      <c r="A251" t="s">
        <v>48</v>
      </c>
      <c s="34" t="s">
        <v>454</v>
      </c>
      <c s="34" t="s">
        <v>541</v>
      </c>
      <c s="35" t="s">
        <v>5</v>
      </c>
      <c s="6" t="s">
        <v>542</v>
      </c>
      <c s="36" t="s">
        <v>425</v>
      </c>
      <c s="37">
        <v>1</v>
      </c>
      <c s="36">
        <v>0</v>
      </c>
      <c s="36">
        <f>ROUND(G251*H251,6)</f>
      </c>
      <c r="L251" s="38">
        <v>0</v>
      </c>
      <c s="32">
        <f>ROUND(ROUND(L251,2)*ROUND(G251,3),2)</f>
      </c>
      <c s="36" t="s">
        <v>205</v>
      </c>
      <c>
        <f>(M251*21)/100</f>
      </c>
      <c t="s">
        <v>27</v>
      </c>
    </row>
    <row r="252" spans="1:5" ht="12.75">
      <c r="A252" s="35" t="s">
        <v>55</v>
      </c>
      <c r="E252" s="39" t="s">
        <v>5</v>
      </c>
    </row>
    <row r="253" spans="1:5" ht="12.75">
      <c r="A253" s="35" t="s">
        <v>56</v>
      </c>
      <c r="E253" s="40" t="s">
        <v>214</v>
      </c>
    </row>
    <row r="254" spans="1:5" ht="12.75">
      <c r="A254" t="s">
        <v>57</v>
      </c>
      <c r="E254" s="39" t="s">
        <v>207</v>
      </c>
    </row>
    <row r="255" spans="1:16" ht="12.75">
      <c r="A255" t="s">
        <v>48</v>
      </c>
      <c s="34" t="s">
        <v>457</v>
      </c>
      <c s="34" t="s">
        <v>543</v>
      </c>
      <c s="35" t="s">
        <v>5</v>
      </c>
      <c s="6" t="s">
        <v>544</v>
      </c>
      <c s="36" t="s">
        <v>425</v>
      </c>
      <c s="37">
        <v>1</v>
      </c>
      <c s="36">
        <v>0</v>
      </c>
      <c s="36">
        <f>ROUND(G255*H255,6)</f>
      </c>
      <c r="L255" s="38">
        <v>0</v>
      </c>
      <c s="32">
        <f>ROUND(ROUND(L255,2)*ROUND(G255,3),2)</f>
      </c>
      <c s="36" t="s">
        <v>205</v>
      </c>
      <c>
        <f>(M255*21)/100</f>
      </c>
      <c t="s">
        <v>27</v>
      </c>
    </row>
    <row r="256" spans="1:5" ht="12.75">
      <c r="A256" s="35" t="s">
        <v>55</v>
      </c>
      <c r="E256" s="39" t="s">
        <v>5</v>
      </c>
    </row>
    <row r="257" spans="1:5" ht="12.75">
      <c r="A257" s="35" t="s">
        <v>56</v>
      </c>
      <c r="E257" s="40" t="s">
        <v>214</v>
      </c>
    </row>
    <row r="258" spans="1:5" ht="12.75">
      <c r="A258" t="s">
        <v>57</v>
      </c>
      <c r="E258" s="39" t="s">
        <v>207</v>
      </c>
    </row>
    <row r="259" spans="1:16" ht="12.75">
      <c r="A259" t="s">
        <v>48</v>
      </c>
      <c s="34" t="s">
        <v>460</v>
      </c>
      <c s="34" t="s">
        <v>545</v>
      </c>
      <c s="35" t="s">
        <v>5</v>
      </c>
      <c s="6" t="s">
        <v>546</v>
      </c>
      <c s="36" t="s">
        <v>213</v>
      </c>
      <c s="37">
        <v>2</v>
      </c>
      <c s="36">
        <v>0</v>
      </c>
      <c s="36">
        <f>ROUND(G259*H259,6)</f>
      </c>
      <c r="L259" s="38">
        <v>0</v>
      </c>
      <c s="32">
        <f>ROUND(ROUND(L259,2)*ROUND(G259,3),2)</f>
      </c>
      <c s="36" t="s">
        <v>199</v>
      </c>
      <c>
        <f>(M259*21)/100</f>
      </c>
      <c t="s">
        <v>27</v>
      </c>
    </row>
    <row r="260" spans="1:5" ht="12.75">
      <c r="A260" s="35" t="s">
        <v>55</v>
      </c>
      <c r="E260" s="39" t="s">
        <v>5</v>
      </c>
    </row>
    <row r="261" spans="1:5" ht="12.75">
      <c r="A261" s="35" t="s">
        <v>56</v>
      </c>
      <c r="E261" s="40" t="s">
        <v>214</v>
      </c>
    </row>
    <row r="262" spans="1:5" ht="191.25">
      <c r="A262" t="s">
        <v>57</v>
      </c>
      <c r="E262" s="39" t="s">
        <v>547</v>
      </c>
    </row>
    <row r="263" spans="1:16" ht="12.75">
      <c r="A263" t="s">
        <v>48</v>
      </c>
      <c s="34" t="s">
        <v>464</v>
      </c>
      <c s="34" t="s">
        <v>548</v>
      </c>
      <c s="35" t="s">
        <v>5</v>
      </c>
      <c s="6" t="s">
        <v>549</v>
      </c>
      <c s="36" t="s">
        <v>213</v>
      </c>
      <c s="37">
        <v>4</v>
      </c>
      <c s="36">
        <v>0</v>
      </c>
      <c s="36">
        <f>ROUND(G263*H263,6)</f>
      </c>
      <c r="L263" s="38">
        <v>0</v>
      </c>
      <c s="32">
        <f>ROUND(ROUND(L263,2)*ROUND(G263,3),2)</f>
      </c>
      <c s="36" t="s">
        <v>199</v>
      </c>
      <c>
        <f>(M263*21)/100</f>
      </c>
      <c t="s">
        <v>27</v>
      </c>
    </row>
    <row r="264" spans="1:5" ht="12.75">
      <c r="A264" s="35" t="s">
        <v>55</v>
      </c>
      <c r="E264" s="39" t="s">
        <v>5</v>
      </c>
    </row>
    <row r="265" spans="1:5" ht="12.75">
      <c r="A265" s="35" t="s">
        <v>56</v>
      </c>
      <c r="E265" s="40" t="s">
        <v>214</v>
      </c>
    </row>
    <row r="266" spans="1:5" ht="191.25">
      <c r="A266" t="s">
        <v>57</v>
      </c>
      <c r="E266" s="39" t="s">
        <v>547</v>
      </c>
    </row>
    <row r="267" spans="1:16" ht="12.75">
      <c r="A267" t="s">
        <v>48</v>
      </c>
      <c s="34" t="s">
        <v>465</v>
      </c>
      <c s="34" t="s">
        <v>550</v>
      </c>
      <c s="35" t="s">
        <v>5</v>
      </c>
      <c s="6" t="s">
        <v>551</v>
      </c>
      <c s="36" t="s">
        <v>213</v>
      </c>
      <c s="37">
        <v>14</v>
      </c>
      <c s="36">
        <v>0</v>
      </c>
      <c s="36">
        <f>ROUND(G267*H267,6)</f>
      </c>
      <c r="L267" s="38">
        <v>0</v>
      </c>
      <c s="32">
        <f>ROUND(ROUND(L267,2)*ROUND(G267,3),2)</f>
      </c>
      <c s="36" t="s">
        <v>199</v>
      </c>
      <c>
        <f>(M267*21)/100</f>
      </c>
      <c t="s">
        <v>27</v>
      </c>
    </row>
    <row r="268" spans="1:5" ht="12.75">
      <c r="A268" s="35" t="s">
        <v>55</v>
      </c>
      <c r="E268" s="39" t="s">
        <v>5</v>
      </c>
    </row>
    <row r="269" spans="1:5" ht="12.75">
      <c r="A269" s="35" t="s">
        <v>56</v>
      </c>
      <c r="E269" s="40" t="s">
        <v>214</v>
      </c>
    </row>
    <row r="270" spans="1:5" ht="191.25">
      <c r="A270" t="s">
        <v>57</v>
      </c>
      <c r="E270" s="39" t="s">
        <v>547</v>
      </c>
    </row>
    <row r="271" spans="1:16" ht="12.75">
      <c r="A271" t="s">
        <v>48</v>
      </c>
      <c s="34" t="s">
        <v>466</v>
      </c>
      <c s="34" t="s">
        <v>552</v>
      </c>
      <c s="35" t="s">
        <v>5</v>
      </c>
      <c s="6" t="s">
        <v>553</v>
      </c>
      <c s="36" t="s">
        <v>213</v>
      </c>
      <c s="37">
        <v>7</v>
      </c>
      <c s="36">
        <v>0</v>
      </c>
      <c s="36">
        <f>ROUND(G271*H271,6)</f>
      </c>
      <c r="L271" s="38">
        <v>0</v>
      </c>
      <c s="32">
        <f>ROUND(ROUND(L271,2)*ROUND(G271,3),2)</f>
      </c>
      <c s="36" t="s">
        <v>199</v>
      </c>
      <c>
        <f>(M271*21)/100</f>
      </c>
      <c t="s">
        <v>27</v>
      </c>
    </row>
    <row r="272" spans="1:5" ht="12.75">
      <c r="A272" s="35" t="s">
        <v>55</v>
      </c>
      <c r="E272" s="39" t="s">
        <v>5</v>
      </c>
    </row>
    <row r="273" spans="1:5" ht="12.75">
      <c r="A273" s="35" t="s">
        <v>56</v>
      </c>
      <c r="E273" s="40" t="s">
        <v>214</v>
      </c>
    </row>
    <row r="274" spans="1:5" ht="191.25">
      <c r="A274" t="s">
        <v>57</v>
      </c>
      <c r="E274" s="39" t="s">
        <v>547</v>
      </c>
    </row>
    <row r="275" spans="1:16" ht="12.75">
      <c r="A275" t="s">
        <v>48</v>
      </c>
      <c s="34" t="s">
        <v>467</v>
      </c>
      <c s="34" t="s">
        <v>554</v>
      </c>
      <c s="35" t="s">
        <v>5</v>
      </c>
      <c s="6" t="s">
        <v>555</v>
      </c>
      <c s="36" t="s">
        <v>213</v>
      </c>
      <c s="37">
        <v>1</v>
      </c>
      <c s="36">
        <v>0</v>
      </c>
      <c s="36">
        <f>ROUND(G275*H275,6)</f>
      </c>
      <c r="L275" s="38">
        <v>0</v>
      </c>
      <c s="32">
        <f>ROUND(ROUND(L275,2)*ROUND(G275,3),2)</f>
      </c>
      <c s="36" t="s">
        <v>199</v>
      </c>
      <c>
        <f>(M275*21)/100</f>
      </c>
      <c t="s">
        <v>27</v>
      </c>
    </row>
    <row r="276" spans="1:5" ht="12.75">
      <c r="A276" s="35" t="s">
        <v>55</v>
      </c>
      <c r="E276" s="39" t="s">
        <v>5</v>
      </c>
    </row>
    <row r="277" spans="1:5" ht="12.75">
      <c r="A277" s="35" t="s">
        <v>56</v>
      </c>
      <c r="E277" s="40" t="s">
        <v>214</v>
      </c>
    </row>
    <row r="278" spans="1:5" ht="191.25">
      <c r="A278" t="s">
        <v>57</v>
      </c>
      <c r="E278" s="39" t="s">
        <v>547</v>
      </c>
    </row>
    <row r="279" spans="1:16" ht="12.75">
      <c r="A279" t="s">
        <v>48</v>
      </c>
      <c s="34" t="s">
        <v>468</v>
      </c>
      <c s="34" t="s">
        <v>556</v>
      </c>
      <c s="35" t="s">
        <v>5</v>
      </c>
      <c s="6" t="s">
        <v>557</v>
      </c>
      <c s="36" t="s">
        <v>213</v>
      </c>
      <c s="37">
        <v>12</v>
      </c>
      <c s="36">
        <v>0</v>
      </c>
      <c s="36">
        <f>ROUND(G279*H279,6)</f>
      </c>
      <c r="L279" s="38">
        <v>0</v>
      </c>
      <c s="32">
        <f>ROUND(ROUND(L279,2)*ROUND(G279,3),2)</f>
      </c>
      <c s="36" t="s">
        <v>205</v>
      </c>
      <c>
        <f>(M279*21)/100</f>
      </c>
      <c t="s">
        <v>27</v>
      </c>
    </row>
    <row r="280" spans="1:5" ht="12.75">
      <c r="A280" s="35" t="s">
        <v>55</v>
      </c>
      <c r="E280" s="39" t="s">
        <v>5</v>
      </c>
    </row>
    <row r="281" spans="1:5" ht="12.75">
      <c r="A281" s="35" t="s">
        <v>56</v>
      </c>
      <c r="E281" s="40" t="s">
        <v>214</v>
      </c>
    </row>
    <row r="282" spans="1:5" ht="12.75">
      <c r="A282" t="s">
        <v>57</v>
      </c>
      <c r="E282" s="39" t="s">
        <v>207</v>
      </c>
    </row>
    <row r="283" spans="1:16" ht="12.75">
      <c r="A283" t="s">
        <v>48</v>
      </c>
      <c s="34" t="s">
        <v>558</v>
      </c>
      <c s="34" t="s">
        <v>559</v>
      </c>
      <c s="35" t="s">
        <v>5</v>
      </c>
      <c s="6" t="s">
        <v>560</v>
      </c>
      <c s="36" t="s">
        <v>213</v>
      </c>
      <c s="37">
        <v>6</v>
      </c>
      <c s="36">
        <v>0</v>
      </c>
      <c s="36">
        <f>ROUND(G283*H283,6)</f>
      </c>
      <c r="L283" s="38">
        <v>0</v>
      </c>
      <c s="32">
        <f>ROUND(ROUND(L283,2)*ROUND(G283,3),2)</f>
      </c>
      <c s="36" t="s">
        <v>205</v>
      </c>
      <c>
        <f>(M283*21)/100</f>
      </c>
      <c t="s">
        <v>27</v>
      </c>
    </row>
    <row r="284" spans="1:5" ht="12.75">
      <c r="A284" s="35" t="s">
        <v>55</v>
      </c>
      <c r="E284" s="39" t="s">
        <v>5</v>
      </c>
    </row>
    <row r="285" spans="1:5" ht="12.75">
      <c r="A285" s="35" t="s">
        <v>56</v>
      </c>
      <c r="E285" s="40" t="s">
        <v>214</v>
      </c>
    </row>
    <row r="286" spans="1:5" ht="12.75">
      <c r="A286" t="s">
        <v>57</v>
      </c>
      <c r="E286" s="39" t="s">
        <v>207</v>
      </c>
    </row>
    <row r="287" spans="1:16" ht="12.75">
      <c r="A287" t="s">
        <v>48</v>
      </c>
      <c s="34" t="s">
        <v>561</v>
      </c>
      <c s="34" t="s">
        <v>562</v>
      </c>
      <c s="35" t="s">
        <v>5</v>
      </c>
      <c s="6" t="s">
        <v>563</v>
      </c>
      <c s="36" t="s">
        <v>213</v>
      </c>
      <c s="37">
        <v>32</v>
      </c>
      <c s="36">
        <v>0</v>
      </c>
      <c s="36">
        <f>ROUND(G287*H287,6)</f>
      </c>
      <c r="L287" s="38">
        <v>0</v>
      </c>
      <c s="32">
        <f>ROUND(ROUND(L287,2)*ROUND(G287,3),2)</f>
      </c>
      <c s="36" t="s">
        <v>205</v>
      </c>
      <c>
        <f>(M287*21)/100</f>
      </c>
      <c t="s">
        <v>27</v>
      </c>
    </row>
    <row r="288" spans="1:5" ht="12.75">
      <c r="A288" s="35" t="s">
        <v>55</v>
      </c>
      <c r="E288" s="39" t="s">
        <v>5</v>
      </c>
    </row>
    <row r="289" spans="1:5" ht="12.75">
      <c r="A289" s="35" t="s">
        <v>56</v>
      </c>
      <c r="E289" s="40" t="s">
        <v>214</v>
      </c>
    </row>
    <row r="290" spans="1:5" ht="12.75">
      <c r="A290" t="s">
        <v>57</v>
      </c>
      <c r="E290" s="39" t="s">
        <v>207</v>
      </c>
    </row>
    <row r="291" spans="1:16" ht="25.5">
      <c r="A291" t="s">
        <v>48</v>
      </c>
      <c s="34" t="s">
        <v>564</v>
      </c>
      <c s="34" t="s">
        <v>565</v>
      </c>
      <c s="35" t="s">
        <v>5</v>
      </c>
      <c s="6" t="s">
        <v>566</v>
      </c>
      <c s="36" t="s">
        <v>213</v>
      </c>
      <c s="37">
        <v>1</v>
      </c>
      <c s="36">
        <v>0</v>
      </c>
      <c s="36">
        <f>ROUND(G291*H291,6)</f>
      </c>
      <c r="L291" s="38">
        <v>0</v>
      </c>
      <c s="32">
        <f>ROUND(ROUND(L291,2)*ROUND(G291,3),2)</f>
      </c>
      <c s="36" t="s">
        <v>205</v>
      </c>
      <c>
        <f>(M291*21)/100</f>
      </c>
      <c t="s">
        <v>27</v>
      </c>
    </row>
    <row r="292" spans="1:5" ht="12.75">
      <c r="A292" s="35" t="s">
        <v>55</v>
      </c>
      <c r="E292" s="39" t="s">
        <v>5</v>
      </c>
    </row>
    <row r="293" spans="1:5" ht="12.75">
      <c r="A293" s="35" t="s">
        <v>56</v>
      </c>
      <c r="E293" s="40" t="s">
        <v>214</v>
      </c>
    </row>
    <row r="294" spans="1:5" ht="12.75">
      <c r="A294" t="s">
        <v>57</v>
      </c>
      <c r="E294" s="39" t="s">
        <v>207</v>
      </c>
    </row>
    <row r="295" spans="1:16" ht="12.75">
      <c r="A295" t="s">
        <v>48</v>
      </c>
      <c s="34" t="s">
        <v>567</v>
      </c>
      <c s="34" t="s">
        <v>568</v>
      </c>
      <c s="35" t="s">
        <v>5</v>
      </c>
      <c s="6" t="s">
        <v>569</v>
      </c>
      <c s="36" t="s">
        <v>213</v>
      </c>
      <c s="37">
        <v>33</v>
      </c>
      <c s="36">
        <v>0</v>
      </c>
      <c s="36">
        <f>ROUND(G295*H295,6)</f>
      </c>
      <c r="L295" s="38">
        <v>0</v>
      </c>
      <c s="32">
        <f>ROUND(ROUND(L295,2)*ROUND(G295,3),2)</f>
      </c>
      <c s="36" t="s">
        <v>205</v>
      </c>
      <c>
        <f>(M295*21)/100</f>
      </c>
      <c t="s">
        <v>27</v>
      </c>
    </row>
    <row r="296" spans="1:5" ht="12.75">
      <c r="A296" s="35" t="s">
        <v>55</v>
      </c>
      <c r="E296" s="39" t="s">
        <v>5</v>
      </c>
    </row>
    <row r="297" spans="1:5" ht="12.75">
      <c r="A297" s="35" t="s">
        <v>56</v>
      </c>
      <c r="E297" s="40" t="s">
        <v>214</v>
      </c>
    </row>
    <row r="298" spans="1:5" ht="12.75">
      <c r="A298" t="s">
        <v>57</v>
      </c>
      <c r="E298" s="39" t="s">
        <v>207</v>
      </c>
    </row>
    <row r="299" spans="1:16" ht="12.75">
      <c r="A299" t="s">
        <v>48</v>
      </c>
      <c s="34" t="s">
        <v>570</v>
      </c>
      <c s="34" t="s">
        <v>571</v>
      </c>
      <c s="35" t="s">
        <v>5</v>
      </c>
      <c s="6" t="s">
        <v>572</v>
      </c>
      <c s="36" t="s">
        <v>213</v>
      </c>
      <c s="37">
        <v>7</v>
      </c>
      <c s="36">
        <v>0</v>
      </c>
      <c s="36">
        <f>ROUND(G299*H299,6)</f>
      </c>
      <c r="L299" s="38">
        <v>0</v>
      </c>
      <c s="32">
        <f>ROUND(ROUND(L299,2)*ROUND(G299,3),2)</f>
      </c>
      <c s="36" t="s">
        <v>199</v>
      </c>
      <c>
        <f>(M299*21)/100</f>
      </c>
      <c t="s">
        <v>27</v>
      </c>
    </row>
    <row r="300" spans="1:5" ht="12.75">
      <c r="A300" s="35" t="s">
        <v>55</v>
      </c>
      <c r="E300" s="39" t="s">
        <v>5</v>
      </c>
    </row>
    <row r="301" spans="1:5" ht="12.75">
      <c r="A301" s="35" t="s">
        <v>56</v>
      </c>
      <c r="E301" s="40" t="s">
        <v>214</v>
      </c>
    </row>
    <row r="302" spans="1:5" ht="191.25">
      <c r="A302" t="s">
        <v>57</v>
      </c>
      <c r="E302" s="39" t="s">
        <v>547</v>
      </c>
    </row>
    <row r="303" spans="1:16" ht="12.75">
      <c r="A303" t="s">
        <v>48</v>
      </c>
      <c s="34" t="s">
        <v>573</v>
      </c>
      <c s="34" t="s">
        <v>574</v>
      </c>
      <c s="35" t="s">
        <v>5</v>
      </c>
      <c s="6" t="s">
        <v>575</v>
      </c>
      <c s="36" t="s">
        <v>213</v>
      </c>
      <c s="37">
        <v>7</v>
      </c>
      <c s="36">
        <v>0</v>
      </c>
      <c s="36">
        <f>ROUND(G303*H303,6)</f>
      </c>
      <c r="L303" s="38">
        <v>0</v>
      </c>
      <c s="32">
        <f>ROUND(ROUND(L303,2)*ROUND(G303,3),2)</f>
      </c>
      <c s="36" t="s">
        <v>205</v>
      </c>
      <c>
        <f>(M303*21)/100</f>
      </c>
      <c t="s">
        <v>27</v>
      </c>
    </row>
    <row r="304" spans="1:5" ht="12.75">
      <c r="A304" s="35" t="s">
        <v>55</v>
      </c>
      <c r="E304" s="39" t="s">
        <v>5</v>
      </c>
    </row>
    <row r="305" spans="1:5" ht="12.75">
      <c r="A305" s="35" t="s">
        <v>56</v>
      </c>
      <c r="E305" s="40" t="s">
        <v>214</v>
      </c>
    </row>
    <row r="306" spans="1:5" ht="12.75">
      <c r="A306" t="s">
        <v>57</v>
      </c>
      <c r="E306" s="39" t="s">
        <v>207</v>
      </c>
    </row>
    <row r="307" spans="1:16" ht="25.5">
      <c r="A307" t="s">
        <v>48</v>
      </c>
      <c s="34" t="s">
        <v>576</v>
      </c>
      <c s="34" t="s">
        <v>577</v>
      </c>
      <c s="35" t="s">
        <v>5</v>
      </c>
      <c s="6" t="s">
        <v>578</v>
      </c>
      <c s="36" t="s">
        <v>213</v>
      </c>
      <c s="37">
        <v>2</v>
      </c>
      <c s="36">
        <v>0</v>
      </c>
      <c s="36">
        <f>ROUND(G307*H307,6)</f>
      </c>
      <c r="L307" s="38">
        <v>0</v>
      </c>
      <c s="32">
        <f>ROUND(ROUND(L307,2)*ROUND(G307,3),2)</f>
      </c>
      <c s="36" t="s">
        <v>199</v>
      </c>
      <c>
        <f>(M307*21)/100</f>
      </c>
      <c t="s">
        <v>27</v>
      </c>
    </row>
    <row r="308" spans="1:5" ht="12.75">
      <c r="A308" s="35" t="s">
        <v>55</v>
      </c>
      <c r="E308" s="39" t="s">
        <v>5</v>
      </c>
    </row>
    <row r="309" spans="1:5" ht="12.75">
      <c r="A309" s="35" t="s">
        <v>56</v>
      </c>
      <c r="E309" s="40" t="s">
        <v>214</v>
      </c>
    </row>
    <row r="310" spans="1:5" ht="12.75">
      <c r="A310" t="s">
        <v>57</v>
      </c>
      <c r="E310" s="39" t="s">
        <v>579</v>
      </c>
    </row>
    <row r="311" spans="1:16" ht="12.75">
      <c r="A311" t="s">
        <v>48</v>
      </c>
      <c s="34" t="s">
        <v>580</v>
      </c>
      <c s="34" t="s">
        <v>581</v>
      </c>
      <c s="35" t="s">
        <v>5</v>
      </c>
      <c s="6" t="s">
        <v>582</v>
      </c>
      <c s="36" t="s">
        <v>213</v>
      </c>
      <c s="37">
        <v>2</v>
      </c>
      <c s="36">
        <v>0</v>
      </c>
      <c s="36">
        <f>ROUND(G311*H311,6)</f>
      </c>
      <c r="L311" s="38">
        <v>0</v>
      </c>
      <c s="32">
        <f>ROUND(ROUND(L311,2)*ROUND(G311,3),2)</f>
      </c>
      <c s="36" t="s">
        <v>205</v>
      </c>
      <c>
        <f>(M311*21)/100</f>
      </c>
      <c t="s">
        <v>27</v>
      </c>
    </row>
    <row r="312" spans="1:5" ht="12.75">
      <c r="A312" s="35" t="s">
        <v>55</v>
      </c>
      <c r="E312" s="39" t="s">
        <v>5</v>
      </c>
    </row>
    <row r="313" spans="1:5" ht="12.75">
      <c r="A313" s="35" t="s">
        <v>56</v>
      </c>
      <c r="E313" s="40" t="s">
        <v>214</v>
      </c>
    </row>
    <row r="314" spans="1:5" ht="12.75">
      <c r="A314" t="s">
        <v>57</v>
      </c>
      <c r="E314" s="39" t="s">
        <v>207</v>
      </c>
    </row>
    <row r="315" spans="1:16" ht="12.75">
      <c r="A315" t="s">
        <v>48</v>
      </c>
      <c s="34" t="s">
        <v>583</v>
      </c>
      <c s="34" t="s">
        <v>584</v>
      </c>
      <c s="35" t="s">
        <v>5</v>
      </c>
      <c s="6" t="s">
        <v>585</v>
      </c>
      <c s="36" t="s">
        <v>213</v>
      </c>
      <c s="37">
        <v>1</v>
      </c>
      <c s="36">
        <v>0</v>
      </c>
      <c s="36">
        <f>ROUND(G315*H315,6)</f>
      </c>
      <c r="L315" s="38">
        <v>0</v>
      </c>
      <c s="32">
        <f>ROUND(ROUND(L315,2)*ROUND(G315,3),2)</f>
      </c>
      <c s="36" t="s">
        <v>205</v>
      </c>
      <c>
        <f>(M315*21)/100</f>
      </c>
      <c t="s">
        <v>27</v>
      </c>
    </row>
    <row r="316" spans="1:5" ht="12.75">
      <c r="A316" s="35" t="s">
        <v>55</v>
      </c>
      <c r="E316" s="39" t="s">
        <v>5</v>
      </c>
    </row>
    <row r="317" spans="1:5" ht="12.75">
      <c r="A317" s="35" t="s">
        <v>56</v>
      </c>
      <c r="E317" s="40" t="s">
        <v>214</v>
      </c>
    </row>
    <row r="318" spans="1:5" ht="12.75">
      <c r="A318" t="s">
        <v>57</v>
      </c>
      <c r="E318" s="39" t="s">
        <v>207</v>
      </c>
    </row>
    <row r="319" spans="1:16" ht="12.75">
      <c r="A319" t="s">
        <v>48</v>
      </c>
      <c s="34" t="s">
        <v>586</v>
      </c>
      <c s="34" t="s">
        <v>587</v>
      </c>
      <c s="35" t="s">
        <v>5</v>
      </c>
      <c s="6" t="s">
        <v>588</v>
      </c>
      <c s="36" t="s">
        <v>213</v>
      </c>
      <c s="37">
        <v>1</v>
      </c>
      <c s="36">
        <v>0</v>
      </c>
      <c s="36">
        <f>ROUND(G319*H319,6)</f>
      </c>
      <c r="L319" s="38">
        <v>0</v>
      </c>
      <c s="32">
        <f>ROUND(ROUND(L319,2)*ROUND(G319,3),2)</f>
      </c>
      <c s="36" t="s">
        <v>205</v>
      </c>
      <c>
        <f>(M319*21)/100</f>
      </c>
      <c t="s">
        <v>27</v>
      </c>
    </row>
    <row r="320" spans="1:5" ht="12.75">
      <c r="A320" s="35" t="s">
        <v>55</v>
      </c>
      <c r="E320" s="39" t="s">
        <v>5</v>
      </c>
    </row>
    <row r="321" spans="1:5" ht="12.75">
      <c r="A321" s="35" t="s">
        <v>56</v>
      </c>
      <c r="E321" s="40" t="s">
        <v>214</v>
      </c>
    </row>
    <row r="322" spans="1:5" ht="12.75">
      <c r="A322" t="s">
        <v>57</v>
      </c>
      <c r="E322" s="39" t="s">
        <v>207</v>
      </c>
    </row>
    <row r="323" spans="1:16" ht="25.5">
      <c r="A323" t="s">
        <v>48</v>
      </c>
      <c s="34" t="s">
        <v>589</v>
      </c>
      <c s="34" t="s">
        <v>590</v>
      </c>
      <c s="35" t="s">
        <v>49</v>
      </c>
      <c s="6" t="s">
        <v>591</v>
      </c>
      <c s="36" t="s">
        <v>213</v>
      </c>
      <c s="37">
        <v>1</v>
      </c>
      <c s="36">
        <v>0</v>
      </c>
      <c s="36">
        <f>ROUND(G323*H323,6)</f>
      </c>
      <c r="L323" s="38">
        <v>0</v>
      </c>
      <c s="32">
        <f>ROUND(ROUND(L323,2)*ROUND(G323,3),2)</f>
      </c>
      <c s="36" t="s">
        <v>205</v>
      </c>
      <c>
        <f>(M323*21)/100</f>
      </c>
      <c t="s">
        <v>27</v>
      </c>
    </row>
    <row r="324" spans="1:5" ht="12.75">
      <c r="A324" s="35" t="s">
        <v>55</v>
      </c>
      <c r="E324" s="39" t="s">
        <v>5</v>
      </c>
    </row>
    <row r="325" spans="1:5" ht="12.75">
      <c r="A325" s="35" t="s">
        <v>56</v>
      </c>
      <c r="E325" s="40" t="s">
        <v>214</v>
      </c>
    </row>
    <row r="326" spans="1:5" ht="12.75">
      <c r="A326" t="s">
        <v>57</v>
      </c>
      <c r="E326" s="39" t="s">
        <v>207</v>
      </c>
    </row>
    <row r="327" spans="1:16" ht="25.5">
      <c r="A327" t="s">
        <v>48</v>
      </c>
      <c s="34" t="s">
        <v>592</v>
      </c>
      <c s="34" t="s">
        <v>593</v>
      </c>
      <c s="35" t="s">
        <v>5</v>
      </c>
      <c s="6" t="s">
        <v>594</v>
      </c>
      <c s="36" t="s">
        <v>213</v>
      </c>
      <c s="37">
        <v>7</v>
      </c>
      <c s="36">
        <v>0</v>
      </c>
      <c s="36">
        <f>ROUND(G327*H327,6)</f>
      </c>
      <c r="L327" s="38">
        <v>0</v>
      </c>
      <c s="32">
        <f>ROUND(ROUND(L327,2)*ROUND(G327,3),2)</f>
      </c>
      <c s="36" t="s">
        <v>205</v>
      </c>
      <c>
        <f>(M327*21)/100</f>
      </c>
      <c t="s">
        <v>27</v>
      </c>
    </row>
    <row r="328" spans="1:5" ht="12.75">
      <c r="A328" s="35" t="s">
        <v>55</v>
      </c>
      <c r="E328" s="39" t="s">
        <v>5</v>
      </c>
    </row>
    <row r="329" spans="1:5" ht="12.75">
      <c r="A329" s="35" t="s">
        <v>56</v>
      </c>
      <c r="E329" s="40" t="s">
        <v>214</v>
      </c>
    </row>
    <row r="330" spans="1:5" ht="12.75">
      <c r="A330" t="s">
        <v>57</v>
      </c>
      <c r="E330" s="39" t="s">
        <v>207</v>
      </c>
    </row>
    <row r="331" spans="1:16" ht="25.5">
      <c r="A331" t="s">
        <v>48</v>
      </c>
      <c s="34" t="s">
        <v>595</v>
      </c>
      <c s="34" t="s">
        <v>596</v>
      </c>
      <c s="35" t="s">
        <v>5</v>
      </c>
      <c s="6" t="s">
        <v>597</v>
      </c>
      <c s="36" t="s">
        <v>213</v>
      </c>
      <c s="37">
        <v>1</v>
      </c>
      <c s="36">
        <v>0</v>
      </c>
      <c s="36">
        <f>ROUND(G331*H331,6)</f>
      </c>
      <c r="L331" s="38">
        <v>0</v>
      </c>
      <c s="32">
        <f>ROUND(ROUND(L331,2)*ROUND(G331,3),2)</f>
      </c>
      <c s="36" t="s">
        <v>205</v>
      </c>
      <c>
        <f>(M331*21)/100</f>
      </c>
      <c t="s">
        <v>27</v>
      </c>
    </row>
    <row r="332" spans="1:5" ht="12.75">
      <c r="A332" s="35" t="s">
        <v>55</v>
      </c>
      <c r="E332" s="39" t="s">
        <v>5</v>
      </c>
    </row>
    <row r="333" spans="1:5" ht="12.75">
      <c r="A333" s="35" t="s">
        <v>56</v>
      </c>
      <c r="E333" s="40" t="s">
        <v>214</v>
      </c>
    </row>
    <row r="334" spans="1:5" ht="12.75">
      <c r="A334" t="s">
        <v>57</v>
      </c>
      <c r="E334" s="39" t="s">
        <v>207</v>
      </c>
    </row>
    <row r="335" spans="1:16" ht="25.5">
      <c r="A335" t="s">
        <v>48</v>
      </c>
      <c s="34" t="s">
        <v>598</v>
      </c>
      <c s="34" t="s">
        <v>599</v>
      </c>
      <c s="35" t="s">
        <v>5</v>
      </c>
      <c s="6" t="s">
        <v>600</v>
      </c>
      <c s="36" t="s">
        <v>213</v>
      </c>
      <c s="37">
        <v>1</v>
      </c>
      <c s="36">
        <v>0</v>
      </c>
      <c s="36">
        <f>ROUND(G335*H335,6)</f>
      </c>
      <c r="L335" s="38">
        <v>0</v>
      </c>
      <c s="32">
        <f>ROUND(ROUND(L335,2)*ROUND(G335,3),2)</f>
      </c>
      <c s="36" t="s">
        <v>205</v>
      </c>
      <c>
        <f>(M335*21)/100</f>
      </c>
      <c t="s">
        <v>27</v>
      </c>
    </row>
    <row r="336" spans="1:5" ht="12.75">
      <c r="A336" s="35" t="s">
        <v>55</v>
      </c>
      <c r="E336" s="39" t="s">
        <v>5</v>
      </c>
    </row>
    <row r="337" spans="1:5" ht="12.75">
      <c r="A337" s="35" t="s">
        <v>56</v>
      </c>
      <c r="E337" s="40" t="s">
        <v>214</v>
      </c>
    </row>
    <row r="338" spans="1:5" ht="12.75">
      <c r="A338" t="s">
        <v>57</v>
      </c>
      <c r="E338" s="39" t="s">
        <v>207</v>
      </c>
    </row>
    <row r="339" spans="1:16" ht="25.5">
      <c r="A339" t="s">
        <v>48</v>
      </c>
      <c s="34" t="s">
        <v>601</v>
      </c>
      <c s="34" t="s">
        <v>602</v>
      </c>
      <c s="35" t="s">
        <v>5</v>
      </c>
      <c s="6" t="s">
        <v>603</v>
      </c>
      <c s="36" t="s">
        <v>213</v>
      </c>
      <c s="37">
        <v>1</v>
      </c>
      <c s="36">
        <v>0</v>
      </c>
      <c s="36">
        <f>ROUND(G339*H339,6)</f>
      </c>
      <c r="L339" s="38">
        <v>0</v>
      </c>
      <c s="32">
        <f>ROUND(ROUND(L339,2)*ROUND(G339,3),2)</f>
      </c>
      <c s="36" t="s">
        <v>205</v>
      </c>
      <c>
        <f>(M339*21)/100</f>
      </c>
      <c t="s">
        <v>27</v>
      </c>
    </row>
    <row r="340" spans="1:5" ht="12.75">
      <c r="A340" s="35" t="s">
        <v>55</v>
      </c>
      <c r="E340" s="39" t="s">
        <v>5</v>
      </c>
    </row>
    <row r="341" spans="1:5" ht="12.75">
      <c r="A341" s="35" t="s">
        <v>56</v>
      </c>
      <c r="E341" s="40" t="s">
        <v>214</v>
      </c>
    </row>
    <row r="342" spans="1:5" ht="12.75">
      <c r="A342" t="s">
        <v>57</v>
      </c>
      <c r="E342" s="39" t="s">
        <v>207</v>
      </c>
    </row>
    <row r="343" spans="1:16" ht="12.75">
      <c r="A343" t="s">
        <v>48</v>
      </c>
      <c s="34" t="s">
        <v>604</v>
      </c>
      <c s="34" t="s">
        <v>605</v>
      </c>
      <c s="35" t="s">
        <v>5</v>
      </c>
      <c s="6" t="s">
        <v>606</v>
      </c>
      <c s="36" t="s">
        <v>213</v>
      </c>
      <c s="37">
        <v>1</v>
      </c>
      <c s="36">
        <v>0</v>
      </c>
      <c s="36">
        <f>ROUND(G343*H343,6)</f>
      </c>
      <c r="L343" s="38">
        <v>0</v>
      </c>
      <c s="32">
        <f>ROUND(ROUND(L343,2)*ROUND(G343,3),2)</f>
      </c>
      <c s="36" t="s">
        <v>205</v>
      </c>
      <c>
        <f>(M343*21)/100</f>
      </c>
      <c t="s">
        <v>27</v>
      </c>
    </row>
    <row r="344" spans="1:5" ht="12.75">
      <c r="A344" s="35" t="s">
        <v>55</v>
      </c>
      <c r="E344" s="39" t="s">
        <v>5</v>
      </c>
    </row>
    <row r="345" spans="1:5" ht="12.75">
      <c r="A345" s="35" t="s">
        <v>56</v>
      </c>
      <c r="E345" s="40" t="s">
        <v>214</v>
      </c>
    </row>
    <row r="346" spans="1:5" ht="12.75">
      <c r="A346" t="s">
        <v>57</v>
      </c>
      <c r="E346" s="39" t="s">
        <v>207</v>
      </c>
    </row>
    <row r="347" spans="1:16" ht="25.5">
      <c r="A347" t="s">
        <v>48</v>
      </c>
      <c s="34" t="s">
        <v>607</v>
      </c>
      <c s="34" t="s">
        <v>608</v>
      </c>
      <c s="35" t="s">
        <v>5</v>
      </c>
      <c s="6" t="s">
        <v>609</v>
      </c>
      <c s="36" t="s">
        <v>213</v>
      </c>
      <c s="37">
        <v>1</v>
      </c>
      <c s="36">
        <v>0</v>
      </c>
      <c s="36">
        <f>ROUND(G347*H347,6)</f>
      </c>
      <c r="L347" s="38">
        <v>0</v>
      </c>
      <c s="32">
        <f>ROUND(ROUND(L347,2)*ROUND(G347,3),2)</f>
      </c>
      <c s="36" t="s">
        <v>205</v>
      </c>
      <c>
        <f>(M347*21)/100</f>
      </c>
      <c t="s">
        <v>27</v>
      </c>
    </row>
    <row r="348" spans="1:5" ht="12.75">
      <c r="A348" s="35" t="s">
        <v>55</v>
      </c>
      <c r="E348" s="39" t="s">
        <v>5</v>
      </c>
    </row>
    <row r="349" spans="1:5" ht="12.75">
      <c r="A349" s="35" t="s">
        <v>56</v>
      </c>
      <c r="E349" s="40" t="s">
        <v>214</v>
      </c>
    </row>
    <row r="350" spans="1:5" ht="12.75">
      <c r="A350" t="s">
        <v>57</v>
      </c>
      <c r="E350" s="39" t="s">
        <v>207</v>
      </c>
    </row>
    <row r="351" spans="1:16" ht="12.75">
      <c r="A351" t="s">
        <v>48</v>
      </c>
      <c s="34" t="s">
        <v>610</v>
      </c>
      <c s="34" t="s">
        <v>611</v>
      </c>
      <c s="35" t="s">
        <v>5</v>
      </c>
      <c s="6" t="s">
        <v>612</v>
      </c>
      <c s="36" t="s">
        <v>213</v>
      </c>
      <c s="37">
        <v>3</v>
      </c>
      <c s="36">
        <v>0</v>
      </c>
      <c s="36">
        <f>ROUND(G351*H351,6)</f>
      </c>
      <c r="L351" s="38">
        <v>0</v>
      </c>
      <c s="32">
        <f>ROUND(ROUND(L351,2)*ROUND(G351,3),2)</f>
      </c>
      <c s="36" t="s">
        <v>205</v>
      </c>
      <c>
        <f>(M351*21)/100</f>
      </c>
      <c t="s">
        <v>27</v>
      </c>
    </row>
    <row r="352" spans="1:5" ht="12.75">
      <c r="A352" s="35" t="s">
        <v>55</v>
      </c>
      <c r="E352" s="39" t="s">
        <v>5</v>
      </c>
    </row>
    <row r="353" spans="1:5" ht="12.75">
      <c r="A353" s="35" t="s">
        <v>56</v>
      </c>
      <c r="E353" s="40" t="s">
        <v>214</v>
      </c>
    </row>
    <row r="354" spans="1:5" ht="12.75">
      <c r="A354" t="s">
        <v>57</v>
      </c>
      <c r="E354" s="39" t="s">
        <v>207</v>
      </c>
    </row>
    <row r="355" spans="1:16" ht="12.75">
      <c r="A355" t="s">
        <v>48</v>
      </c>
      <c s="34" t="s">
        <v>613</v>
      </c>
      <c s="34" t="s">
        <v>614</v>
      </c>
      <c s="35" t="s">
        <v>5</v>
      </c>
      <c s="6" t="s">
        <v>615</v>
      </c>
      <c s="36" t="s">
        <v>218</v>
      </c>
      <c s="37">
        <v>300</v>
      </c>
      <c s="36">
        <v>0</v>
      </c>
      <c s="36">
        <f>ROUND(G355*H355,6)</f>
      </c>
      <c r="L355" s="38">
        <v>0</v>
      </c>
      <c s="32">
        <f>ROUND(ROUND(L355,2)*ROUND(G355,3),2)</f>
      </c>
      <c s="36" t="s">
        <v>205</v>
      </c>
      <c>
        <f>(M355*21)/100</f>
      </c>
      <c t="s">
        <v>27</v>
      </c>
    </row>
    <row r="356" spans="1:5" ht="12.75">
      <c r="A356" s="35" t="s">
        <v>55</v>
      </c>
      <c r="E356" s="39" t="s">
        <v>5</v>
      </c>
    </row>
    <row r="357" spans="1:5" ht="12.75">
      <c r="A357" s="35" t="s">
        <v>56</v>
      </c>
      <c r="E357" s="40" t="s">
        <v>214</v>
      </c>
    </row>
    <row r="358" spans="1:5" ht="12.75">
      <c r="A358" t="s">
        <v>57</v>
      </c>
      <c r="E358" s="39" t="s">
        <v>207</v>
      </c>
    </row>
    <row r="359" spans="1:16" ht="12.75">
      <c r="A359" t="s">
        <v>48</v>
      </c>
      <c s="34" t="s">
        <v>616</v>
      </c>
      <c s="34" t="s">
        <v>617</v>
      </c>
      <c s="35" t="s">
        <v>5</v>
      </c>
      <c s="6" t="s">
        <v>618</v>
      </c>
      <c s="36" t="s">
        <v>218</v>
      </c>
      <c s="37">
        <v>3000</v>
      </c>
      <c s="36">
        <v>0</v>
      </c>
      <c s="36">
        <f>ROUND(G359*H359,6)</f>
      </c>
      <c r="L359" s="38">
        <v>0</v>
      </c>
      <c s="32">
        <f>ROUND(ROUND(L359,2)*ROUND(G359,3),2)</f>
      </c>
      <c s="36" t="s">
        <v>205</v>
      </c>
      <c>
        <f>(M359*21)/100</f>
      </c>
      <c t="s">
        <v>27</v>
      </c>
    </row>
    <row r="360" spans="1:5" ht="12.75">
      <c r="A360" s="35" t="s">
        <v>55</v>
      </c>
      <c r="E360" s="39" t="s">
        <v>5</v>
      </c>
    </row>
    <row r="361" spans="1:5" ht="12.75">
      <c r="A361" s="35" t="s">
        <v>56</v>
      </c>
      <c r="E361" s="40" t="s">
        <v>5</v>
      </c>
    </row>
    <row r="362" spans="1:5" ht="12.75">
      <c r="A362" t="s">
        <v>57</v>
      </c>
      <c r="E362" s="39" t="s">
        <v>207</v>
      </c>
    </row>
    <row r="363" spans="1:13" ht="12.75">
      <c r="A363" t="s">
        <v>46</v>
      </c>
      <c r="C363" s="31" t="s">
        <v>47</v>
      </c>
      <c r="E363" s="33" t="s">
        <v>17</v>
      </c>
      <c r="J363" s="32">
        <f>0</f>
      </c>
      <c s="32">
        <f>0</f>
      </c>
      <c s="32">
        <f>0+L364+L368+L372+L376+L380</f>
      </c>
      <c s="32">
        <f>0+M364+M368+M372+M376+M380</f>
      </c>
    </row>
    <row r="364" spans="1:16" ht="25.5">
      <c r="A364" t="s">
        <v>48</v>
      </c>
      <c s="34" t="s">
        <v>619</v>
      </c>
      <c s="34" t="s">
        <v>50</v>
      </c>
      <c s="35" t="s">
        <v>51</v>
      </c>
      <c s="6" t="s">
        <v>52</v>
      </c>
      <c s="36" t="s">
        <v>53</v>
      </c>
      <c s="37">
        <v>5.126</v>
      </c>
      <c s="36">
        <v>0</v>
      </c>
      <c s="36">
        <f>ROUND(G364*H364,6)</f>
      </c>
      <c r="L364" s="38">
        <v>0</v>
      </c>
      <c s="32">
        <f>ROUND(ROUND(L364,2)*ROUND(G364,3),2)</f>
      </c>
      <c s="36" t="s">
        <v>54</v>
      </c>
      <c>
        <f>(M364*21)/100</f>
      </c>
      <c t="s">
        <v>27</v>
      </c>
    </row>
    <row r="365" spans="1:5" ht="25.5">
      <c r="A365" s="35" t="s">
        <v>55</v>
      </c>
      <c r="E365" s="39" t="s">
        <v>351</v>
      </c>
    </row>
    <row r="366" spans="1:5" ht="12.75">
      <c r="A366" s="35" t="s">
        <v>56</v>
      </c>
      <c r="E366" s="40" t="s">
        <v>352</v>
      </c>
    </row>
    <row r="367" spans="1:5" ht="102">
      <c r="A367" t="s">
        <v>57</v>
      </c>
      <c r="E367" s="39" t="s">
        <v>58</v>
      </c>
    </row>
    <row r="368" spans="1:16" ht="25.5">
      <c r="A368" t="s">
        <v>48</v>
      </c>
      <c s="34" t="s">
        <v>620</v>
      </c>
      <c s="34" t="s">
        <v>62</v>
      </c>
      <c s="35" t="s">
        <v>63</v>
      </c>
      <c s="6" t="s">
        <v>64</v>
      </c>
      <c s="36" t="s">
        <v>53</v>
      </c>
      <c s="37">
        <v>0.1</v>
      </c>
      <c s="36">
        <v>0</v>
      </c>
      <c s="36">
        <f>ROUND(G368*H368,6)</f>
      </c>
      <c r="L368" s="38">
        <v>0</v>
      </c>
      <c s="32">
        <f>ROUND(ROUND(L368,2)*ROUND(G368,3),2)</f>
      </c>
      <c s="36" t="s">
        <v>54</v>
      </c>
      <c>
        <f>(M368*21)/100</f>
      </c>
      <c t="s">
        <v>27</v>
      </c>
    </row>
    <row r="369" spans="1:5" ht="25.5">
      <c r="A369" s="35" t="s">
        <v>55</v>
      </c>
      <c r="E369" s="39" t="s">
        <v>351</v>
      </c>
    </row>
    <row r="370" spans="1:5" ht="12.75">
      <c r="A370" s="35" t="s">
        <v>56</v>
      </c>
      <c r="E370" s="40" t="s">
        <v>5</v>
      </c>
    </row>
    <row r="371" spans="1:5" ht="102">
      <c r="A371" t="s">
        <v>57</v>
      </c>
      <c r="E371" s="39" t="s">
        <v>58</v>
      </c>
    </row>
    <row r="372" spans="1:16" ht="25.5">
      <c r="A372" t="s">
        <v>48</v>
      </c>
      <c s="34" t="s">
        <v>621</v>
      </c>
      <c s="34" t="s">
        <v>66</v>
      </c>
      <c s="35" t="s">
        <v>67</v>
      </c>
      <c s="6" t="s">
        <v>68</v>
      </c>
      <c s="36" t="s">
        <v>53</v>
      </c>
      <c s="37">
        <v>0.1</v>
      </c>
      <c s="36">
        <v>0</v>
      </c>
      <c s="36">
        <f>ROUND(G372*H372,6)</f>
      </c>
      <c r="L372" s="38">
        <v>0</v>
      </c>
      <c s="32">
        <f>ROUND(ROUND(L372,2)*ROUND(G372,3),2)</f>
      </c>
      <c s="36" t="s">
        <v>54</v>
      </c>
      <c>
        <f>(M372*21)/100</f>
      </c>
      <c t="s">
        <v>27</v>
      </c>
    </row>
    <row r="373" spans="1:5" ht="25.5">
      <c r="A373" s="35" t="s">
        <v>55</v>
      </c>
      <c r="E373" s="39" t="s">
        <v>351</v>
      </c>
    </row>
    <row r="374" spans="1:5" ht="12.75">
      <c r="A374" s="35" t="s">
        <v>56</v>
      </c>
      <c r="E374" s="40" t="s">
        <v>5</v>
      </c>
    </row>
    <row r="375" spans="1:5" ht="102">
      <c r="A375" t="s">
        <v>57</v>
      </c>
      <c r="E375" s="39" t="s">
        <v>58</v>
      </c>
    </row>
    <row r="376" spans="1:16" ht="25.5">
      <c r="A376" t="s">
        <v>48</v>
      </c>
      <c s="34" t="s">
        <v>622</v>
      </c>
      <c s="34" t="s">
        <v>102</v>
      </c>
      <c s="35" t="s">
        <v>103</v>
      </c>
      <c s="6" t="s">
        <v>104</v>
      </c>
      <c s="36" t="s">
        <v>53</v>
      </c>
      <c s="37">
        <v>0.1</v>
      </c>
      <c s="36">
        <v>0</v>
      </c>
      <c s="36">
        <f>ROUND(G376*H376,6)</f>
      </c>
      <c r="L376" s="38">
        <v>0</v>
      </c>
      <c s="32">
        <f>ROUND(ROUND(L376,2)*ROUND(G376,3),2)</f>
      </c>
      <c s="36" t="s">
        <v>54</v>
      </c>
      <c>
        <f>(M376*21)/100</f>
      </c>
      <c t="s">
        <v>27</v>
      </c>
    </row>
    <row r="377" spans="1:5" ht="25.5">
      <c r="A377" s="35" t="s">
        <v>55</v>
      </c>
      <c r="E377" s="39" t="s">
        <v>351</v>
      </c>
    </row>
    <row r="378" spans="1:5" ht="12.75">
      <c r="A378" s="35" t="s">
        <v>56</v>
      </c>
      <c r="E378" s="40" t="s">
        <v>5</v>
      </c>
    </row>
    <row r="379" spans="1:5" ht="102">
      <c r="A379" t="s">
        <v>57</v>
      </c>
      <c r="E379" s="39" t="s">
        <v>58</v>
      </c>
    </row>
    <row r="380" spans="1:16" ht="25.5">
      <c r="A380" t="s">
        <v>48</v>
      </c>
      <c s="34" t="s">
        <v>623</v>
      </c>
      <c s="34" t="s">
        <v>138</v>
      </c>
      <c s="35" t="s">
        <v>139</v>
      </c>
      <c s="6" t="s">
        <v>140</v>
      </c>
      <c s="36" t="s">
        <v>53</v>
      </c>
      <c s="37">
        <v>0.1</v>
      </c>
      <c s="36">
        <v>0</v>
      </c>
      <c s="36">
        <f>ROUND(G380*H380,6)</f>
      </c>
      <c r="L380" s="38">
        <v>0</v>
      </c>
      <c s="32">
        <f>ROUND(ROUND(L380,2)*ROUND(G380,3),2)</f>
      </c>
      <c s="36" t="s">
        <v>54</v>
      </c>
      <c>
        <f>(M380*21)/100</f>
      </c>
      <c t="s">
        <v>27</v>
      </c>
    </row>
    <row r="381" spans="1:5" ht="25.5">
      <c r="A381" s="35" t="s">
        <v>55</v>
      </c>
      <c r="E381" s="39" t="s">
        <v>351</v>
      </c>
    </row>
    <row r="382" spans="1:5" ht="12.75">
      <c r="A382" s="35" t="s">
        <v>56</v>
      </c>
      <c r="E382" s="40" t="s">
        <v>5</v>
      </c>
    </row>
    <row r="383" spans="1:5" ht="102">
      <c r="A383" t="s">
        <v>57</v>
      </c>
      <c r="E383"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7.xml><?xml version="1.0" encoding="utf-8"?>
<worksheet xmlns="http://schemas.openxmlformats.org/spreadsheetml/2006/main" xmlns:r="http://schemas.openxmlformats.org/officeDocument/2006/relationships">
  <dimension ref="A1:T57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190</v>
      </c>
      <c s="41">
        <f>Rekapitulace!C14</f>
      </c>
      <c s="20" t="s">
        <v>0</v>
      </c>
      <c t="s">
        <v>23</v>
      </c>
      <c t="s">
        <v>27</v>
      </c>
    </row>
    <row r="4" spans="1:16" ht="32" customHeight="1">
      <c r="A4" s="24" t="s">
        <v>20</v>
      </c>
      <c s="25" t="s">
        <v>28</v>
      </c>
      <c s="27" t="s">
        <v>190</v>
      </c>
      <c r="E4" s="26" t="s">
        <v>191</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COUNTIFS(L8:L573,"=0",A8:A573,"P")+COUNTIFS(L8:L573,"",A8:A573,"P")+SUM(Q8:Q573)</f>
      </c>
    </row>
    <row r="8" spans="1:13" ht="12.75">
      <c r="A8" t="s">
        <v>44</v>
      </c>
      <c r="C8" s="28" t="s">
        <v>626</v>
      </c>
      <c r="E8" s="30" t="s">
        <v>625</v>
      </c>
      <c r="J8" s="29">
        <f>0+J9+J118+J367+J564</f>
      </c>
      <c s="29">
        <f>0+K9+K118+K367+K564</f>
      </c>
      <c s="29">
        <f>0+L9+L118+L367+L564</f>
      </c>
      <c s="29">
        <f>0+M9+M118+M367+M564</f>
      </c>
    </row>
    <row r="9" spans="1:13" ht="12.75">
      <c r="A9" t="s">
        <v>46</v>
      </c>
      <c r="C9" s="31" t="s">
        <v>49</v>
      </c>
      <c r="E9" s="33" t="s">
        <v>195</v>
      </c>
      <c r="J9" s="32">
        <f>0</f>
      </c>
      <c s="32">
        <f>0</f>
      </c>
      <c s="32">
        <f>0+L10+L14+L18+L22+L26+L30+L34+L38+L42+L46+L50+L54+L58+L62+L66+L70+L74+L78+L82+L86+L90+L94+L98+L102+L106+L110+L114</f>
      </c>
      <c s="32">
        <f>0+M10+M14+M18+M22+M26+M30+M34+M38+M42+M46+M50+M54+M58+M62+M66+M70+M74+M78+M82+M86+M90+M94+M98+M102+M106+M110+M114</f>
      </c>
    </row>
    <row r="10" spans="1:16" ht="12.75">
      <c r="A10" t="s">
        <v>48</v>
      </c>
      <c s="34" t="s">
        <v>49</v>
      </c>
      <c s="34" t="s">
        <v>196</v>
      </c>
      <c s="35" t="s">
        <v>5</v>
      </c>
      <c s="6" t="s">
        <v>472</v>
      </c>
      <c s="36" t="s">
        <v>198</v>
      </c>
      <c s="37">
        <v>0.08</v>
      </c>
      <c s="36">
        <v>0</v>
      </c>
      <c s="36">
        <f>ROUND(G10*H10,6)</f>
      </c>
      <c r="L10" s="38">
        <v>0</v>
      </c>
      <c s="32">
        <f>ROUND(ROUND(L10,2)*ROUND(G10,3),2)</f>
      </c>
      <c s="36" t="s">
        <v>199</v>
      </c>
      <c>
        <f>(M10*21)/100</f>
      </c>
      <c t="s">
        <v>27</v>
      </c>
    </row>
    <row r="11" spans="1:5" ht="12.75">
      <c r="A11" s="35" t="s">
        <v>55</v>
      </c>
      <c r="E11" s="39" t="s">
        <v>5</v>
      </c>
    </row>
    <row r="12" spans="1:5" ht="12.75">
      <c r="A12" s="35" t="s">
        <v>56</v>
      </c>
      <c r="E12" s="40" t="s">
        <v>627</v>
      </c>
    </row>
    <row r="13" spans="1:5" ht="63.75">
      <c r="A13" t="s">
        <v>57</v>
      </c>
      <c r="E13" s="39" t="s">
        <v>474</v>
      </c>
    </row>
    <row r="14" spans="1:16" ht="12.75">
      <c r="A14" t="s">
        <v>48</v>
      </c>
      <c s="34" t="s">
        <v>27</v>
      </c>
      <c s="34" t="s">
        <v>202</v>
      </c>
      <c s="35" t="s">
        <v>5</v>
      </c>
      <c s="6" t="s">
        <v>203</v>
      </c>
      <c s="36" t="s">
        <v>204</v>
      </c>
      <c s="37">
        <v>25.2</v>
      </c>
      <c s="36">
        <v>0</v>
      </c>
      <c s="36">
        <f>ROUND(G14*H14,6)</f>
      </c>
      <c r="L14" s="38">
        <v>0</v>
      </c>
      <c s="32">
        <f>ROUND(ROUND(L14,2)*ROUND(G14,3),2)</f>
      </c>
      <c s="36" t="s">
        <v>205</v>
      </c>
      <c>
        <f>(M14*21)/100</f>
      </c>
      <c t="s">
        <v>27</v>
      </c>
    </row>
    <row r="15" spans="1:5" ht="12.75">
      <c r="A15" s="35" t="s">
        <v>55</v>
      </c>
      <c r="E15" s="39" t="s">
        <v>5</v>
      </c>
    </row>
    <row r="16" spans="1:5" ht="12.75">
      <c r="A16" s="35" t="s">
        <v>56</v>
      </c>
      <c r="E16" s="40" t="s">
        <v>628</v>
      </c>
    </row>
    <row r="17" spans="1:5" ht="12.75">
      <c r="A17" t="s">
        <v>57</v>
      </c>
      <c r="E17" s="39" t="s">
        <v>207</v>
      </c>
    </row>
    <row r="18" spans="1:16" ht="12.75">
      <c r="A18" t="s">
        <v>48</v>
      </c>
      <c s="34" t="s">
        <v>26</v>
      </c>
      <c s="34" t="s">
        <v>476</v>
      </c>
      <c s="35" t="s">
        <v>5</v>
      </c>
      <c s="6" t="s">
        <v>477</v>
      </c>
      <c s="36" t="s">
        <v>204</v>
      </c>
      <c s="37">
        <v>2.52</v>
      </c>
      <c s="36">
        <v>0</v>
      </c>
      <c s="36">
        <f>ROUND(G18*H18,6)</f>
      </c>
      <c r="L18" s="38">
        <v>0</v>
      </c>
      <c s="32">
        <f>ROUND(ROUND(L18,2)*ROUND(G18,3),2)</f>
      </c>
      <c s="36" t="s">
        <v>205</v>
      </c>
      <c>
        <f>(M18*21)/100</f>
      </c>
      <c t="s">
        <v>27</v>
      </c>
    </row>
    <row r="19" spans="1:5" ht="12.75">
      <c r="A19" s="35" t="s">
        <v>55</v>
      </c>
      <c r="E19" s="39" t="s">
        <v>5</v>
      </c>
    </row>
    <row r="20" spans="1:5" ht="12.75">
      <c r="A20" s="35" t="s">
        <v>56</v>
      </c>
      <c r="E20" s="40" t="s">
        <v>629</v>
      </c>
    </row>
    <row r="21" spans="1:5" ht="12.75">
      <c r="A21" t="s">
        <v>57</v>
      </c>
      <c r="E21" s="39" t="s">
        <v>207</v>
      </c>
    </row>
    <row r="22" spans="1:16" ht="12.75">
      <c r="A22" t="s">
        <v>48</v>
      </c>
      <c s="34" t="s">
        <v>65</v>
      </c>
      <c s="34" t="s">
        <v>208</v>
      </c>
      <c s="35" t="s">
        <v>5</v>
      </c>
      <c s="6" t="s">
        <v>209</v>
      </c>
      <c s="36" t="s">
        <v>204</v>
      </c>
      <c s="37">
        <v>22.68</v>
      </c>
      <c s="36">
        <v>0</v>
      </c>
      <c s="36">
        <f>ROUND(G22*H22,6)</f>
      </c>
      <c r="L22" s="38">
        <v>0</v>
      </c>
      <c s="32">
        <f>ROUND(ROUND(L22,2)*ROUND(G22,3),2)</f>
      </c>
      <c s="36" t="s">
        <v>205</v>
      </c>
      <c>
        <f>(M22*21)/100</f>
      </c>
      <c t="s">
        <v>27</v>
      </c>
    </row>
    <row r="23" spans="1:5" ht="12.75">
      <c r="A23" s="35" t="s">
        <v>55</v>
      </c>
      <c r="E23" s="39" t="s">
        <v>5</v>
      </c>
    </row>
    <row r="24" spans="1:5" ht="12.75">
      <c r="A24" s="35" t="s">
        <v>56</v>
      </c>
      <c r="E24" s="40" t="s">
        <v>630</v>
      </c>
    </row>
    <row r="25" spans="1:5" ht="12.75">
      <c r="A25" t="s">
        <v>57</v>
      </c>
      <c r="E25" s="39" t="s">
        <v>207</v>
      </c>
    </row>
    <row r="26" spans="1:16" ht="12.75">
      <c r="A26" t="s">
        <v>48</v>
      </c>
      <c s="34" t="s">
        <v>69</v>
      </c>
      <c s="34" t="s">
        <v>216</v>
      </c>
      <c s="35" t="s">
        <v>5</v>
      </c>
      <c s="6" t="s">
        <v>217</v>
      </c>
      <c s="36" t="s">
        <v>218</v>
      </c>
      <c s="37">
        <v>80</v>
      </c>
      <c s="36">
        <v>0</v>
      </c>
      <c s="36">
        <f>ROUND(G26*H26,6)</f>
      </c>
      <c r="L26" s="38">
        <v>0</v>
      </c>
      <c s="32">
        <f>ROUND(ROUND(L26,2)*ROUND(G26,3),2)</f>
      </c>
      <c s="36" t="s">
        <v>205</v>
      </c>
      <c>
        <f>(M26*21)/100</f>
      </c>
      <c t="s">
        <v>27</v>
      </c>
    </row>
    <row r="27" spans="1:5" ht="12.75">
      <c r="A27" s="35" t="s">
        <v>55</v>
      </c>
      <c r="E27" s="39" t="s">
        <v>5</v>
      </c>
    </row>
    <row r="28" spans="1:5" ht="12.75">
      <c r="A28" s="35" t="s">
        <v>56</v>
      </c>
      <c r="E28" s="40" t="s">
        <v>631</v>
      </c>
    </row>
    <row r="29" spans="1:5" ht="12.75">
      <c r="A29" t="s">
        <v>57</v>
      </c>
      <c r="E29" s="39" t="s">
        <v>207</v>
      </c>
    </row>
    <row r="30" spans="1:16" ht="25.5">
      <c r="A30" t="s">
        <v>48</v>
      </c>
      <c s="34" t="s">
        <v>73</v>
      </c>
      <c s="34" t="s">
        <v>220</v>
      </c>
      <c s="35" t="s">
        <v>5</v>
      </c>
      <c s="6" t="s">
        <v>221</v>
      </c>
      <c s="36" t="s">
        <v>218</v>
      </c>
      <c s="37">
        <v>80</v>
      </c>
      <c s="36">
        <v>0</v>
      </c>
      <c s="36">
        <f>ROUND(G30*H30,6)</f>
      </c>
      <c r="L30" s="38">
        <v>0</v>
      </c>
      <c s="32">
        <f>ROUND(ROUND(L30,2)*ROUND(G30,3),2)</f>
      </c>
      <c s="36" t="s">
        <v>205</v>
      </c>
      <c>
        <f>(M30*21)/100</f>
      </c>
      <c t="s">
        <v>27</v>
      </c>
    </row>
    <row r="31" spans="1:5" ht="12.75">
      <c r="A31" s="35" t="s">
        <v>55</v>
      </c>
      <c r="E31" s="39" t="s">
        <v>5</v>
      </c>
    </row>
    <row r="32" spans="1:5" ht="12.75">
      <c r="A32" s="35" t="s">
        <v>56</v>
      </c>
      <c r="E32" s="40" t="s">
        <v>631</v>
      </c>
    </row>
    <row r="33" spans="1:5" ht="12.75">
      <c r="A33" t="s">
        <v>57</v>
      </c>
      <c r="E33" s="39" t="s">
        <v>207</v>
      </c>
    </row>
    <row r="34" spans="1:16" ht="12.75">
      <c r="A34" t="s">
        <v>48</v>
      </c>
      <c s="34" t="s">
        <v>77</v>
      </c>
      <c s="34" t="s">
        <v>481</v>
      </c>
      <c s="35" t="s">
        <v>5</v>
      </c>
      <c s="6" t="s">
        <v>482</v>
      </c>
      <c s="36" t="s">
        <v>218</v>
      </c>
      <c s="37">
        <v>8</v>
      </c>
      <c s="36">
        <v>0</v>
      </c>
      <c s="36">
        <f>ROUND(G34*H34,6)</f>
      </c>
      <c r="L34" s="38">
        <v>0</v>
      </c>
      <c s="32">
        <f>ROUND(ROUND(L34,2)*ROUND(G34,3),2)</f>
      </c>
      <c s="36" t="s">
        <v>205</v>
      </c>
      <c>
        <f>(M34*21)/100</f>
      </c>
      <c t="s">
        <v>27</v>
      </c>
    </row>
    <row r="35" spans="1:5" ht="12.75">
      <c r="A35" s="35" t="s">
        <v>55</v>
      </c>
      <c r="E35" s="39" t="s">
        <v>5</v>
      </c>
    </row>
    <row r="36" spans="1:5" ht="12.75">
      <c r="A36" s="35" t="s">
        <v>56</v>
      </c>
      <c r="E36" s="40" t="s">
        <v>214</v>
      </c>
    </row>
    <row r="37" spans="1:5" ht="12.75">
      <c r="A37" t="s">
        <v>57</v>
      </c>
      <c r="E37" s="39" t="s">
        <v>207</v>
      </c>
    </row>
    <row r="38" spans="1:16" ht="12.75">
      <c r="A38" t="s">
        <v>48</v>
      </c>
      <c s="34" t="s">
        <v>81</v>
      </c>
      <c s="34" t="s">
        <v>367</v>
      </c>
      <c s="35" t="s">
        <v>5</v>
      </c>
      <c s="6" t="s">
        <v>368</v>
      </c>
      <c s="36" t="s">
        <v>218</v>
      </c>
      <c s="37">
        <v>8</v>
      </c>
      <c s="36">
        <v>0</v>
      </c>
      <c s="36">
        <f>ROUND(G38*H38,6)</f>
      </c>
      <c r="L38" s="38">
        <v>0</v>
      </c>
      <c s="32">
        <f>ROUND(ROUND(L38,2)*ROUND(G38,3),2)</f>
      </c>
      <c s="36" t="s">
        <v>205</v>
      </c>
      <c>
        <f>(M38*21)/100</f>
      </c>
      <c t="s">
        <v>27</v>
      </c>
    </row>
    <row r="39" spans="1:5" ht="12.75">
      <c r="A39" s="35" t="s">
        <v>55</v>
      </c>
      <c r="E39" s="39" t="s">
        <v>5</v>
      </c>
    </row>
    <row r="40" spans="1:5" ht="12.75">
      <c r="A40" s="35" t="s">
        <v>56</v>
      </c>
      <c r="E40" s="40" t="s">
        <v>214</v>
      </c>
    </row>
    <row r="41" spans="1:5" ht="12.75">
      <c r="A41" t="s">
        <v>57</v>
      </c>
      <c r="E41" s="39" t="s">
        <v>207</v>
      </c>
    </row>
    <row r="42" spans="1:16" ht="12.75">
      <c r="A42" t="s">
        <v>48</v>
      </c>
      <c s="34" t="s">
        <v>85</v>
      </c>
      <c s="34" t="s">
        <v>225</v>
      </c>
      <c s="35" t="s">
        <v>5</v>
      </c>
      <c s="6" t="s">
        <v>226</v>
      </c>
      <c s="36" t="s">
        <v>218</v>
      </c>
      <c s="37">
        <v>80</v>
      </c>
      <c s="36">
        <v>0</v>
      </c>
      <c s="36">
        <f>ROUND(G42*H42,6)</f>
      </c>
      <c r="L42" s="38">
        <v>0</v>
      </c>
      <c s="32">
        <f>ROUND(ROUND(L42,2)*ROUND(G42,3),2)</f>
      </c>
      <c s="36" t="s">
        <v>205</v>
      </c>
      <c>
        <f>(M42*21)/100</f>
      </c>
      <c t="s">
        <v>27</v>
      </c>
    </row>
    <row r="43" spans="1:5" ht="12.75">
      <c r="A43" s="35" t="s">
        <v>55</v>
      </c>
      <c r="E43" s="39" t="s">
        <v>5</v>
      </c>
    </row>
    <row r="44" spans="1:5" ht="12.75">
      <c r="A44" s="35" t="s">
        <v>56</v>
      </c>
      <c r="E44" s="40" t="s">
        <v>631</v>
      </c>
    </row>
    <row r="45" spans="1:5" ht="12.75">
      <c r="A45" t="s">
        <v>57</v>
      </c>
      <c r="E45" s="39" t="s">
        <v>207</v>
      </c>
    </row>
    <row r="46" spans="1:16" ht="25.5">
      <c r="A46" t="s">
        <v>48</v>
      </c>
      <c s="34" t="s">
        <v>89</v>
      </c>
      <c s="34" t="s">
        <v>237</v>
      </c>
      <c s="35" t="s">
        <v>5</v>
      </c>
      <c s="6" t="s">
        <v>238</v>
      </c>
      <c s="36" t="s">
        <v>213</v>
      </c>
      <c s="37">
        <v>2</v>
      </c>
      <c s="36">
        <v>0</v>
      </c>
      <c s="36">
        <f>ROUND(G46*H46,6)</f>
      </c>
      <c r="L46" s="38">
        <v>0</v>
      </c>
      <c s="32">
        <f>ROUND(ROUND(L46,2)*ROUND(G46,3),2)</f>
      </c>
      <c s="36" t="s">
        <v>205</v>
      </c>
      <c>
        <f>(M46*21)/100</f>
      </c>
      <c t="s">
        <v>27</v>
      </c>
    </row>
    <row r="47" spans="1:5" ht="12.75">
      <c r="A47" s="35" t="s">
        <v>55</v>
      </c>
      <c r="E47" s="39" t="s">
        <v>5</v>
      </c>
    </row>
    <row r="48" spans="1:5" ht="12.75">
      <c r="A48" s="35" t="s">
        <v>56</v>
      </c>
      <c r="E48" s="40" t="s">
        <v>214</v>
      </c>
    </row>
    <row r="49" spans="1:5" ht="12.75">
      <c r="A49" t="s">
        <v>57</v>
      </c>
      <c r="E49" s="39" t="s">
        <v>207</v>
      </c>
    </row>
    <row r="50" spans="1:16" ht="12.75">
      <c r="A50" t="s">
        <v>48</v>
      </c>
      <c s="34" t="s">
        <v>93</v>
      </c>
      <c s="34" t="s">
        <v>239</v>
      </c>
      <c s="35" t="s">
        <v>5</v>
      </c>
      <c s="6" t="s">
        <v>240</v>
      </c>
      <c s="36" t="s">
        <v>204</v>
      </c>
      <c s="37">
        <v>2</v>
      </c>
      <c s="36">
        <v>0</v>
      </c>
      <c s="36">
        <f>ROUND(G50*H50,6)</f>
      </c>
      <c r="L50" s="38">
        <v>0</v>
      </c>
      <c s="32">
        <f>ROUND(ROUND(L50,2)*ROUND(G50,3),2)</f>
      </c>
      <c s="36" t="s">
        <v>205</v>
      </c>
      <c>
        <f>(M50*21)/100</f>
      </c>
      <c t="s">
        <v>27</v>
      </c>
    </row>
    <row r="51" spans="1:5" ht="12.75">
      <c r="A51" s="35" t="s">
        <v>55</v>
      </c>
      <c r="E51" s="39" t="s">
        <v>5</v>
      </c>
    </row>
    <row r="52" spans="1:5" ht="12.75">
      <c r="A52" s="35" t="s">
        <v>56</v>
      </c>
      <c r="E52" s="40" t="s">
        <v>214</v>
      </c>
    </row>
    <row r="53" spans="1:5" ht="12.75">
      <c r="A53" t="s">
        <v>57</v>
      </c>
      <c r="E53" s="39" t="s">
        <v>207</v>
      </c>
    </row>
    <row r="54" spans="1:16" ht="25.5">
      <c r="A54" t="s">
        <v>48</v>
      </c>
      <c s="34" t="s">
        <v>97</v>
      </c>
      <c s="34" t="s">
        <v>483</v>
      </c>
      <c s="35" t="s">
        <v>5</v>
      </c>
      <c s="6" t="s">
        <v>484</v>
      </c>
      <c s="36" t="s">
        <v>213</v>
      </c>
      <c s="37">
        <v>2</v>
      </c>
      <c s="36">
        <v>0</v>
      </c>
      <c s="36">
        <f>ROUND(G54*H54,6)</f>
      </c>
      <c r="L54" s="38">
        <v>0</v>
      </c>
      <c s="32">
        <f>ROUND(ROUND(L54,2)*ROUND(G54,3),2)</f>
      </c>
      <c s="36" t="s">
        <v>205</v>
      </c>
      <c>
        <f>(M54*21)/100</f>
      </c>
      <c t="s">
        <v>27</v>
      </c>
    </row>
    <row r="55" spans="1:5" ht="12.75">
      <c r="A55" s="35" t="s">
        <v>55</v>
      </c>
      <c r="E55" s="39" t="s">
        <v>5</v>
      </c>
    </row>
    <row r="56" spans="1:5" ht="12.75">
      <c r="A56" s="35" t="s">
        <v>56</v>
      </c>
      <c r="E56" s="40" t="s">
        <v>214</v>
      </c>
    </row>
    <row r="57" spans="1:5" ht="12.75">
      <c r="A57" t="s">
        <v>57</v>
      </c>
      <c r="E57" s="39" t="s">
        <v>207</v>
      </c>
    </row>
    <row r="58" spans="1:16" ht="12.75">
      <c r="A58" t="s">
        <v>48</v>
      </c>
      <c s="34" t="s">
        <v>101</v>
      </c>
      <c s="34" t="s">
        <v>241</v>
      </c>
      <c s="35" t="s">
        <v>5</v>
      </c>
      <c s="6" t="s">
        <v>242</v>
      </c>
      <c s="36" t="s">
        <v>213</v>
      </c>
      <c s="37">
        <v>2</v>
      </c>
      <c s="36">
        <v>0</v>
      </c>
      <c s="36">
        <f>ROUND(G58*H58,6)</f>
      </c>
      <c r="L58" s="38">
        <v>0</v>
      </c>
      <c s="32">
        <f>ROUND(ROUND(L58,2)*ROUND(G58,3),2)</f>
      </c>
      <c s="36" t="s">
        <v>205</v>
      </c>
      <c>
        <f>(M58*21)/100</f>
      </c>
      <c t="s">
        <v>27</v>
      </c>
    </row>
    <row r="59" spans="1:5" ht="12.75">
      <c r="A59" s="35" t="s">
        <v>55</v>
      </c>
      <c r="E59" s="39" t="s">
        <v>5</v>
      </c>
    </row>
    <row r="60" spans="1:5" ht="12.75">
      <c r="A60" s="35" t="s">
        <v>56</v>
      </c>
      <c r="E60" s="40" t="s">
        <v>214</v>
      </c>
    </row>
    <row r="61" spans="1:5" ht="12.75">
      <c r="A61" t="s">
        <v>57</v>
      </c>
      <c r="E61" s="39" t="s">
        <v>207</v>
      </c>
    </row>
    <row r="62" spans="1:16" ht="25.5">
      <c r="A62" t="s">
        <v>48</v>
      </c>
      <c s="34" t="s">
        <v>105</v>
      </c>
      <c s="34" t="s">
        <v>243</v>
      </c>
      <c s="35" t="s">
        <v>5</v>
      </c>
      <c s="6" t="s">
        <v>244</v>
      </c>
      <c s="36" t="s">
        <v>213</v>
      </c>
      <c s="37">
        <v>2</v>
      </c>
      <c s="36">
        <v>0</v>
      </c>
      <c s="36">
        <f>ROUND(G62*H62,6)</f>
      </c>
      <c r="L62" s="38">
        <v>0</v>
      </c>
      <c s="32">
        <f>ROUND(ROUND(L62,2)*ROUND(G62,3),2)</f>
      </c>
      <c s="36" t="s">
        <v>205</v>
      </c>
      <c>
        <f>(M62*21)/100</f>
      </c>
      <c t="s">
        <v>27</v>
      </c>
    </row>
    <row r="63" spans="1:5" ht="12.75">
      <c r="A63" s="35" t="s">
        <v>55</v>
      </c>
      <c r="E63" s="39" t="s">
        <v>5</v>
      </c>
    </row>
    <row r="64" spans="1:5" ht="12.75">
      <c r="A64" s="35" t="s">
        <v>56</v>
      </c>
      <c r="E64" s="40" t="s">
        <v>214</v>
      </c>
    </row>
    <row r="65" spans="1:5" ht="12.75">
      <c r="A65" t="s">
        <v>57</v>
      </c>
      <c r="E65" s="39" t="s">
        <v>207</v>
      </c>
    </row>
    <row r="66" spans="1:16" ht="25.5">
      <c r="A66" t="s">
        <v>48</v>
      </c>
      <c s="34" t="s">
        <v>109</v>
      </c>
      <c s="34" t="s">
        <v>245</v>
      </c>
      <c s="35" t="s">
        <v>5</v>
      </c>
      <c s="6" t="s">
        <v>246</v>
      </c>
      <c s="36" t="s">
        <v>213</v>
      </c>
      <c s="37">
        <v>10</v>
      </c>
      <c s="36">
        <v>0</v>
      </c>
      <c s="36">
        <f>ROUND(G66*H66,6)</f>
      </c>
      <c r="L66" s="38">
        <v>0</v>
      </c>
      <c s="32">
        <f>ROUND(ROUND(L66,2)*ROUND(G66,3),2)</f>
      </c>
      <c s="36" t="s">
        <v>205</v>
      </c>
      <c>
        <f>(M66*21)/100</f>
      </c>
      <c t="s">
        <v>27</v>
      </c>
    </row>
    <row r="67" spans="1:5" ht="12.75">
      <c r="A67" s="35" t="s">
        <v>55</v>
      </c>
      <c r="E67" s="39" t="s">
        <v>5</v>
      </c>
    </row>
    <row r="68" spans="1:5" ht="12.75">
      <c r="A68" s="35" t="s">
        <v>56</v>
      </c>
      <c r="E68" s="40" t="s">
        <v>214</v>
      </c>
    </row>
    <row r="69" spans="1:5" ht="12.75">
      <c r="A69" t="s">
        <v>57</v>
      </c>
      <c r="E69" s="39" t="s">
        <v>207</v>
      </c>
    </row>
    <row r="70" spans="1:16" ht="12.75">
      <c r="A70" t="s">
        <v>48</v>
      </c>
      <c s="34" t="s">
        <v>113</v>
      </c>
      <c s="34" t="s">
        <v>247</v>
      </c>
      <c s="35" t="s">
        <v>5</v>
      </c>
      <c s="6" t="s">
        <v>248</v>
      </c>
      <c s="36" t="s">
        <v>213</v>
      </c>
      <c s="37">
        <v>6</v>
      </c>
      <c s="36">
        <v>0</v>
      </c>
      <c s="36">
        <f>ROUND(G70*H70,6)</f>
      </c>
      <c r="L70" s="38">
        <v>0</v>
      </c>
      <c s="32">
        <f>ROUND(ROUND(L70,2)*ROUND(G70,3),2)</f>
      </c>
      <c s="36" t="s">
        <v>205</v>
      </c>
      <c>
        <f>(M70*21)/100</f>
      </c>
      <c t="s">
        <v>27</v>
      </c>
    </row>
    <row r="71" spans="1:5" ht="12.75">
      <c r="A71" s="35" t="s">
        <v>55</v>
      </c>
      <c r="E71" s="39" t="s">
        <v>5</v>
      </c>
    </row>
    <row r="72" spans="1:5" ht="12.75">
      <c r="A72" s="35" t="s">
        <v>56</v>
      </c>
      <c r="E72" s="40" t="s">
        <v>214</v>
      </c>
    </row>
    <row r="73" spans="1:5" ht="12.75">
      <c r="A73" t="s">
        <v>57</v>
      </c>
      <c r="E73" s="39" t="s">
        <v>207</v>
      </c>
    </row>
    <row r="74" spans="1:16" ht="25.5">
      <c r="A74" t="s">
        <v>48</v>
      </c>
      <c s="34" t="s">
        <v>117</v>
      </c>
      <c s="34" t="s">
        <v>249</v>
      </c>
      <c s="35" t="s">
        <v>5</v>
      </c>
      <c s="6" t="s">
        <v>250</v>
      </c>
      <c s="36" t="s">
        <v>213</v>
      </c>
      <c s="37">
        <v>40</v>
      </c>
      <c s="36">
        <v>0</v>
      </c>
      <c s="36">
        <f>ROUND(G74*H74,6)</f>
      </c>
      <c r="L74" s="38">
        <v>0</v>
      </c>
      <c s="32">
        <f>ROUND(ROUND(L74,2)*ROUND(G74,3),2)</f>
      </c>
      <c s="36" t="s">
        <v>205</v>
      </c>
      <c>
        <f>(M74*21)/100</f>
      </c>
      <c t="s">
        <v>27</v>
      </c>
    </row>
    <row r="75" spans="1:5" ht="12.75">
      <c r="A75" s="35" t="s">
        <v>55</v>
      </c>
      <c r="E75" s="39" t="s">
        <v>5</v>
      </c>
    </row>
    <row r="76" spans="1:5" ht="12.75">
      <c r="A76" s="35" t="s">
        <v>56</v>
      </c>
      <c r="E76" s="40" t="s">
        <v>214</v>
      </c>
    </row>
    <row r="77" spans="1:5" ht="12.75">
      <c r="A77" t="s">
        <v>57</v>
      </c>
      <c r="E77" s="39" t="s">
        <v>207</v>
      </c>
    </row>
    <row r="78" spans="1:16" ht="25.5">
      <c r="A78" t="s">
        <v>48</v>
      </c>
      <c s="34" t="s">
        <v>121</v>
      </c>
      <c s="34" t="s">
        <v>251</v>
      </c>
      <c s="35" t="s">
        <v>5</v>
      </c>
      <c s="6" t="s">
        <v>252</v>
      </c>
      <c s="36" t="s">
        <v>213</v>
      </c>
      <c s="37">
        <v>20</v>
      </c>
      <c s="36">
        <v>0</v>
      </c>
      <c s="36">
        <f>ROUND(G78*H78,6)</f>
      </c>
      <c r="L78" s="38">
        <v>0</v>
      </c>
      <c s="32">
        <f>ROUND(ROUND(L78,2)*ROUND(G78,3),2)</f>
      </c>
      <c s="36" t="s">
        <v>205</v>
      </c>
      <c>
        <f>(M78*21)/100</f>
      </c>
      <c t="s">
        <v>27</v>
      </c>
    </row>
    <row r="79" spans="1:5" ht="12.75">
      <c r="A79" s="35" t="s">
        <v>55</v>
      </c>
      <c r="E79" s="39" t="s">
        <v>5</v>
      </c>
    </row>
    <row r="80" spans="1:5" ht="12.75">
      <c r="A80" s="35" t="s">
        <v>56</v>
      </c>
      <c r="E80" s="40" t="s">
        <v>214</v>
      </c>
    </row>
    <row r="81" spans="1:5" ht="12.75">
      <c r="A81" t="s">
        <v>57</v>
      </c>
      <c r="E81" s="39" t="s">
        <v>207</v>
      </c>
    </row>
    <row r="82" spans="1:16" ht="25.5">
      <c r="A82" t="s">
        <v>48</v>
      </c>
      <c s="34" t="s">
        <v>125</v>
      </c>
      <c s="34" t="s">
        <v>227</v>
      </c>
      <c s="35" t="s">
        <v>5</v>
      </c>
      <c s="6" t="s">
        <v>228</v>
      </c>
      <c s="36" t="s">
        <v>218</v>
      </c>
      <c s="37">
        <v>25</v>
      </c>
      <c s="36">
        <v>0</v>
      </c>
      <c s="36">
        <f>ROUND(G82*H82,6)</f>
      </c>
      <c r="L82" s="38">
        <v>0</v>
      </c>
      <c s="32">
        <f>ROUND(ROUND(L82,2)*ROUND(G82,3),2)</f>
      </c>
      <c s="36" t="s">
        <v>205</v>
      </c>
      <c>
        <f>(M82*21)/100</f>
      </c>
      <c t="s">
        <v>27</v>
      </c>
    </row>
    <row r="83" spans="1:5" ht="12.75">
      <c r="A83" s="35" t="s">
        <v>55</v>
      </c>
      <c r="E83" s="39" t="s">
        <v>5</v>
      </c>
    </row>
    <row r="84" spans="1:5" ht="12.75">
      <c r="A84" s="35" t="s">
        <v>56</v>
      </c>
      <c r="E84" s="40" t="s">
        <v>89</v>
      </c>
    </row>
    <row r="85" spans="1:5" ht="12.75">
      <c r="A85" t="s">
        <v>57</v>
      </c>
      <c r="E85" s="39" t="s">
        <v>207</v>
      </c>
    </row>
    <row r="86" spans="1:16" ht="25.5">
      <c r="A86" t="s">
        <v>48</v>
      </c>
      <c s="34" t="s">
        <v>129</v>
      </c>
      <c s="34" t="s">
        <v>371</v>
      </c>
      <c s="35" t="s">
        <v>5</v>
      </c>
      <c s="6" t="s">
        <v>372</v>
      </c>
      <c s="36" t="s">
        <v>218</v>
      </c>
      <c s="37">
        <v>130</v>
      </c>
      <c s="36">
        <v>0</v>
      </c>
      <c s="36">
        <f>ROUND(G86*H86,6)</f>
      </c>
      <c r="L86" s="38">
        <v>0</v>
      </c>
      <c s="32">
        <f>ROUND(ROUND(L86,2)*ROUND(G86,3),2)</f>
      </c>
      <c s="36" t="s">
        <v>205</v>
      </c>
      <c>
        <f>(M86*21)/100</f>
      </c>
      <c t="s">
        <v>27</v>
      </c>
    </row>
    <row r="87" spans="1:5" ht="12.75">
      <c r="A87" s="35" t="s">
        <v>55</v>
      </c>
      <c r="E87" s="39" t="s">
        <v>5</v>
      </c>
    </row>
    <row r="88" spans="1:5" ht="12.75">
      <c r="A88" s="35" t="s">
        <v>56</v>
      </c>
      <c r="E88" s="40" t="s">
        <v>373</v>
      </c>
    </row>
    <row r="89" spans="1:5" ht="12.75">
      <c r="A89" t="s">
        <v>57</v>
      </c>
      <c r="E89" s="39" t="s">
        <v>207</v>
      </c>
    </row>
    <row r="90" spans="1:16" ht="25.5">
      <c r="A90" t="s">
        <v>48</v>
      </c>
      <c s="34" t="s">
        <v>133</v>
      </c>
      <c s="34" t="s">
        <v>231</v>
      </c>
      <c s="35" t="s">
        <v>5</v>
      </c>
      <c s="6" t="s">
        <v>232</v>
      </c>
      <c s="36" t="s">
        <v>218</v>
      </c>
      <c s="37">
        <v>340</v>
      </c>
      <c s="36">
        <v>0</v>
      </c>
      <c s="36">
        <f>ROUND(G90*H90,6)</f>
      </c>
      <c r="L90" s="38">
        <v>0</v>
      </c>
      <c s="32">
        <f>ROUND(ROUND(L90,2)*ROUND(G90,3),2)</f>
      </c>
      <c s="36" t="s">
        <v>205</v>
      </c>
      <c>
        <f>(M90*21)/100</f>
      </c>
      <c t="s">
        <v>27</v>
      </c>
    </row>
    <row r="91" spans="1:5" ht="12.75">
      <c r="A91" s="35" t="s">
        <v>55</v>
      </c>
      <c r="E91" s="39" t="s">
        <v>5</v>
      </c>
    </row>
    <row r="92" spans="1:5" ht="12.75">
      <c r="A92" s="35" t="s">
        <v>56</v>
      </c>
      <c r="E92" s="40" t="s">
        <v>374</v>
      </c>
    </row>
    <row r="93" spans="1:5" ht="12.75">
      <c r="A93" t="s">
        <v>57</v>
      </c>
      <c r="E93" s="39" t="s">
        <v>207</v>
      </c>
    </row>
    <row r="94" spans="1:16" ht="25.5">
      <c r="A94" t="s">
        <v>48</v>
      </c>
      <c s="34" t="s">
        <v>137</v>
      </c>
      <c s="34" t="s">
        <v>375</v>
      </c>
      <c s="35" t="s">
        <v>5</v>
      </c>
      <c s="6" t="s">
        <v>376</v>
      </c>
      <c s="36" t="s">
        <v>218</v>
      </c>
      <c s="37">
        <v>340</v>
      </c>
      <c s="36">
        <v>0</v>
      </c>
      <c s="36">
        <f>ROUND(G94*H94,6)</f>
      </c>
      <c r="L94" s="38">
        <v>0</v>
      </c>
      <c s="32">
        <f>ROUND(ROUND(L94,2)*ROUND(G94,3),2)</f>
      </c>
      <c s="36" t="s">
        <v>205</v>
      </c>
      <c>
        <f>(M94*21)/100</f>
      </c>
      <c t="s">
        <v>27</v>
      </c>
    </row>
    <row r="95" spans="1:5" ht="12.75">
      <c r="A95" s="35" t="s">
        <v>55</v>
      </c>
      <c r="E95" s="39" t="s">
        <v>5</v>
      </c>
    </row>
    <row r="96" spans="1:5" ht="12.75">
      <c r="A96" s="35" t="s">
        <v>56</v>
      </c>
      <c r="E96" s="40" t="s">
        <v>374</v>
      </c>
    </row>
    <row r="97" spans="1:5" ht="12.75">
      <c r="A97" t="s">
        <v>57</v>
      </c>
      <c r="E97" s="39" t="s">
        <v>207</v>
      </c>
    </row>
    <row r="98" spans="1:16" ht="12.75">
      <c r="A98" t="s">
        <v>48</v>
      </c>
      <c s="34" t="s">
        <v>141</v>
      </c>
      <c s="34" t="s">
        <v>377</v>
      </c>
      <c s="35" t="s">
        <v>5</v>
      </c>
      <c s="6" t="s">
        <v>378</v>
      </c>
      <c s="36" t="s">
        <v>213</v>
      </c>
      <c s="37">
        <v>450</v>
      </c>
      <c s="36">
        <v>0</v>
      </c>
      <c s="36">
        <f>ROUND(G98*H98,6)</f>
      </c>
      <c r="L98" s="38">
        <v>0</v>
      </c>
      <c s="32">
        <f>ROUND(ROUND(L98,2)*ROUND(G98,3),2)</f>
      </c>
      <c s="36" t="s">
        <v>205</v>
      </c>
      <c>
        <f>(M98*21)/100</f>
      </c>
      <c t="s">
        <v>27</v>
      </c>
    </row>
    <row r="99" spans="1:5" ht="12.75">
      <c r="A99" s="35" t="s">
        <v>55</v>
      </c>
      <c r="E99" s="39" t="s">
        <v>5</v>
      </c>
    </row>
    <row r="100" spans="1:5" ht="12.75">
      <c r="A100" s="35" t="s">
        <v>56</v>
      </c>
      <c r="E100" s="40" t="s">
        <v>214</v>
      </c>
    </row>
    <row r="101" spans="1:5" ht="12.75">
      <c r="A101" t="s">
        <v>57</v>
      </c>
      <c r="E101" s="39" t="s">
        <v>207</v>
      </c>
    </row>
    <row r="102" spans="1:16" ht="12.75">
      <c r="A102" t="s">
        <v>48</v>
      </c>
      <c s="34" t="s">
        <v>145</v>
      </c>
      <c s="34" t="s">
        <v>233</v>
      </c>
      <c s="35" t="s">
        <v>5</v>
      </c>
      <c s="6" t="s">
        <v>234</v>
      </c>
      <c s="36" t="s">
        <v>213</v>
      </c>
      <c s="37">
        <v>450</v>
      </c>
      <c s="36">
        <v>0</v>
      </c>
      <c s="36">
        <f>ROUND(G102*H102,6)</f>
      </c>
      <c r="L102" s="38">
        <v>0</v>
      </c>
      <c s="32">
        <f>ROUND(ROUND(L102,2)*ROUND(G102,3),2)</f>
      </c>
      <c s="36" t="s">
        <v>205</v>
      </c>
      <c>
        <f>(M102*21)/100</f>
      </c>
      <c t="s">
        <v>27</v>
      </c>
    </row>
    <row r="103" spans="1:5" ht="12.75">
      <c r="A103" s="35" t="s">
        <v>55</v>
      </c>
      <c r="E103" s="39" t="s">
        <v>5</v>
      </c>
    </row>
    <row r="104" spans="1:5" ht="12.75">
      <c r="A104" s="35" t="s">
        <v>56</v>
      </c>
      <c r="E104" s="40" t="s">
        <v>214</v>
      </c>
    </row>
    <row r="105" spans="1:5" ht="12.75">
      <c r="A105" t="s">
        <v>57</v>
      </c>
      <c r="E105" s="39" t="s">
        <v>207</v>
      </c>
    </row>
    <row r="106" spans="1:16" ht="12.75">
      <c r="A106" t="s">
        <v>48</v>
      </c>
      <c s="34" t="s">
        <v>149</v>
      </c>
      <c s="34" t="s">
        <v>235</v>
      </c>
      <c s="35" t="s">
        <v>5</v>
      </c>
      <c s="6" t="s">
        <v>236</v>
      </c>
      <c s="36" t="s">
        <v>218</v>
      </c>
      <c s="37">
        <v>30</v>
      </c>
      <c s="36">
        <v>0</v>
      </c>
      <c s="36">
        <f>ROUND(G106*H106,6)</f>
      </c>
      <c r="L106" s="38">
        <v>0</v>
      </c>
      <c s="32">
        <f>ROUND(ROUND(L106,2)*ROUND(G106,3),2)</f>
      </c>
      <c s="36" t="s">
        <v>205</v>
      </c>
      <c>
        <f>(M106*21)/100</f>
      </c>
      <c t="s">
        <v>27</v>
      </c>
    </row>
    <row r="107" spans="1:5" ht="12.75">
      <c r="A107" s="35" t="s">
        <v>55</v>
      </c>
      <c r="E107" s="39" t="s">
        <v>5</v>
      </c>
    </row>
    <row r="108" spans="1:5" ht="12.75">
      <c r="A108" s="35" t="s">
        <v>56</v>
      </c>
      <c r="E108" s="40" t="s">
        <v>214</v>
      </c>
    </row>
    <row r="109" spans="1:5" ht="12.75">
      <c r="A109" t="s">
        <v>57</v>
      </c>
      <c r="E109" s="39" t="s">
        <v>207</v>
      </c>
    </row>
    <row r="110" spans="1:16" ht="12.75">
      <c r="A110" t="s">
        <v>48</v>
      </c>
      <c s="34" t="s">
        <v>259</v>
      </c>
      <c s="34" t="s">
        <v>247</v>
      </c>
      <c s="35" t="s">
        <v>49</v>
      </c>
      <c s="6" t="s">
        <v>248</v>
      </c>
      <c s="36" t="s">
        <v>213</v>
      </c>
      <c s="37">
        <v>5</v>
      </c>
      <c s="36">
        <v>0</v>
      </c>
      <c s="36">
        <f>ROUND(G110*H110,6)</f>
      </c>
      <c r="L110" s="38">
        <v>0</v>
      </c>
      <c s="32">
        <f>ROUND(ROUND(L110,2)*ROUND(G110,3),2)</f>
      </c>
      <c s="36" t="s">
        <v>205</v>
      </c>
      <c>
        <f>(M110*21)/100</f>
      </c>
      <c t="s">
        <v>27</v>
      </c>
    </row>
    <row r="111" spans="1:5" ht="12.75">
      <c r="A111" s="35" t="s">
        <v>55</v>
      </c>
      <c r="E111" s="39" t="s">
        <v>5</v>
      </c>
    </row>
    <row r="112" spans="1:5" ht="12.75">
      <c r="A112" s="35" t="s">
        <v>56</v>
      </c>
      <c r="E112" s="40" t="s">
        <v>214</v>
      </c>
    </row>
    <row r="113" spans="1:5" ht="12.75">
      <c r="A113" t="s">
        <v>57</v>
      </c>
      <c r="E113" s="39" t="s">
        <v>207</v>
      </c>
    </row>
    <row r="114" spans="1:16" ht="12.75">
      <c r="A114" t="s">
        <v>48</v>
      </c>
      <c s="34" t="s">
        <v>262</v>
      </c>
      <c s="34" t="s">
        <v>379</v>
      </c>
      <c s="35" t="s">
        <v>5</v>
      </c>
      <c s="6" t="s">
        <v>272</v>
      </c>
      <c s="36" t="s">
        <v>198</v>
      </c>
      <c s="37">
        <v>0.08</v>
      </c>
      <c s="36">
        <v>0</v>
      </c>
      <c s="36">
        <f>ROUND(G114*H114,6)</f>
      </c>
      <c r="L114" s="38">
        <v>0</v>
      </c>
      <c s="32">
        <f>ROUND(ROUND(L114,2)*ROUND(G114,3),2)</f>
      </c>
      <c s="36" t="s">
        <v>199</v>
      </c>
      <c>
        <f>(M114*21)/100</f>
      </c>
      <c t="s">
        <v>27</v>
      </c>
    </row>
    <row r="115" spans="1:5" ht="12.75">
      <c r="A115" s="35" t="s">
        <v>55</v>
      </c>
      <c r="E115" s="39" t="s">
        <v>5</v>
      </c>
    </row>
    <row r="116" spans="1:5" ht="12.75">
      <c r="A116" s="35" t="s">
        <v>56</v>
      </c>
      <c r="E116" s="40" t="s">
        <v>627</v>
      </c>
    </row>
    <row r="117" spans="1:5" ht="89.25">
      <c r="A117" t="s">
        <v>57</v>
      </c>
      <c r="E117" s="39" t="s">
        <v>485</v>
      </c>
    </row>
    <row r="118" spans="1:13" ht="12.75">
      <c r="A118" t="s">
        <v>46</v>
      </c>
      <c r="C118" s="31" t="s">
        <v>27</v>
      </c>
      <c r="E118" s="33" t="s">
        <v>632</v>
      </c>
      <c r="J118" s="32">
        <f>0</f>
      </c>
      <c s="32">
        <f>0</f>
      </c>
      <c s="32">
        <f>0+L119+L123+L127+L131+L135+L139+L143+L147+L151+L155+L159+L163+L167+L171+L175+L179+L183+L187+L191+L195+L199+L203+L207+L211+L215+L219+L223+L227+L231+L235+L239+L243+L247+L251+L255+L259+L263+L267+L271+L275+L279+L283+L287+L291+L295+L299+L303+L307+L311+L315+L319+L323+L327+L331+L335+L339+L343+L347+L351+L355+L359+L363</f>
      </c>
      <c s="32">
        <f>0+M119+M123+M127+M131+M135+M139+M143+M147+M151+M155+M159+M163+M167+M171+M175+M179+M183+M187+M191+M195+M199+M203+M207+M211+M215+M219+M223+M227+M231+M235+M239+M243+M247+M251+M255+M259+M263+M267+M271+M275+M279+M283+M287+M291+M295+M299+M303+M307+M311+M315+M319+M323+M327+M331+M335+M339+M343+M347+M351+M355+M359+M363</f>
      </c>
    </row>
    <row r="119" spans="1:16" ht="12.75">
      <c r="A119" t="s">
        <v>48</v>
      </c>
      <c s="34" t="s">
        <v>266</v>
      </c>
      <c s="34" t="s">
        <v>633</v>
      </c>
      <c s="35" t="s">
        <v>5</v>
      </c>
      <c s="6" t="s">
        <v>634</v>
      </c>
      <c s="36" t="s">
        <v>213</v>
      </c>
      <c s="37">
        <v>41</v>
      </c>
      <c s="36">
        <v>0</v>
      </c>
      <c s="36">
        <f>ROUND(G119*H119,6)</f>
      </c>
      <c r="L119" s="38">
        <v>0</v>
      </c>
      <c s="32">
        <f>ROUND(ROUND(L119,2)*ROUND(G119,3),2)</f>
      </c>
      <c s="36" t="s">
        <v>205</v>
      </c>
      <c>
        <f>(M119*21)/100</f>
      </c>
      <c t="s">
        <v>27</v>
      </c>
    </row>
    <row r="120" spans="1:5" ht="12.75">
      <c r="A120" s="35" t="s">
        <v>55</v>
      </c>
      <c r="E120" s="39" t="s">
        <v>5</v>
      </c>
    </row>
    <row r="121" spans="1:5" ht="12.75">
      <c r="A121" s="35" t="s">
        <v>56</v>
      </c>
      <c r="E121" s="40" t="s">
        <v>214</v>
      </c>
    </row>
    <row r="122" spans="1:5" ht="12.75">
      <c r="A122" t="s">
        <v>57</v>
      </c>
      <c r="E122" s="39" t="s">
        <v>207</v>
      </c>
    </row>
    <row r="123" spans="1:16" ht="12.75">
      <c r="A123" t="s">
        <v>48</v>
      </c>
      <c s="34" t="s">
        <v>270</v>
      </c>
      <c s="34" t="s">
        <v>635</v>
      </c>
      <c s="35" t="s">
        <v>5</v>
      </c>
      <c s="6" t="s">
        <v>636</v>
      </c>
      <c s="36" t="s">
        <v>213</v>
      </c>
      <c s="37">
        <v>41</v>
      </c>
      <c s="36">
        <v>0</v>
      </c>
      <c s="36">
        <f>ROUND(G123*H123,6)</f>
      </c>
      <c r="L123" s="38">
        <v>0</v>
      </c>
      <c s="32">
        <f>ROUND(ROUND(L123,2)*ROUND(G123,3),2)</f>
      </c>
      <c s="36" t="s">
        <v>205</v>
      </c>
      <c>
        <f>(M123*21)/100</f>
      </c>
      <c t="s">
        <v>27</v>
      </c>
    </row>
    <row r="124" spans="1:5" ht="12.75">
      <c r="A124" s="35" t="s">
        <v>55</v>
      </c>
      <c r="E124" s="39" t="s">
        <v>5</v>
      </c>
    </row>
    <row r="125" spans="1:5" ht="12.75">
      <c r="A125" s="35" t="s">
        <v>56</v>
      </c>
      <c r="E125" s="40" t="s">
        <v>214</v>
      </c>
    </row>
    <row r="126" spans="1:5" ht="12.75">
      <c r="A126" t="s">
        <v>57</v>
      </c>
      <c r="E126" s="39" t="s">
        <v>207</v>
      </c>
    </row>
    <row r="127" spans="1:16" ht="12.75">
      <c r="A127" t="s">
        <v>48</v>
      </c>
      <c s="34" t="s">
        <v>275</v>
      </c>
      <c s="34" t="s">
        <v>637</v>
      </c>
      <c s="35" t="s">
        <v>5</v>
      </c>
      <c s="6" t="s">
        <v>638</v>
      </c>
      <c s="36" t="s">
        <v>213</v>
      </c>
      <c s="37">
        <v>13</v>
      </c>
      <c s="36">
        <v>0</v>
      </c>
      <c s="36">
        <f>ROUND(G127*H127,6)</f>
      </c>
      <c r="L127" s="38">
        <v>0</v>
      </c>
      <c s="32">
        <f>ROUND(ROUND(L127,2)*ROUND(G127,3),2)</f>
      </c>
      <c s="36" t="s">
        <v>205</v>
      </c>
      <c>
        <f>(M127*21)/100</f>
      </c>
      <c t="s">
        <v>27</v>
      </c>
    </row>
    <row r="128" spans="1:5" ht="12.75">
      <c r="A128" s="35" t="s">
        <v>55</v>
      </c>
      <c r="E128" s="39" t="s">
        <v>5</v>
      </c>
    </row>
    <row r="129" spans="1:5" ht="12.75">
      <c r="A129" s="35" t="s">
        <v>56</v>
      </c>
      <c r="E129" s="40" t="s">
        <v>214</v>
      </c>
    </row>
    <row r="130" spans="1:5" ht="12.75">
      <c r="A130" t="s">
        <v>57</v>
      </c>
      <c r="E130" s="39" t="s">
        <v>207</v>
      </c>
    </row>
    <row r="131" spans="1:16" ht="12.75">
      <c r="A131" t="s">
        <v>48</v>
      </c>
      <c s="34" t="s">
        <v>279</v>
      </c>
      <c s="34" t="s">
        <v>639</v>
      </c>
      <c s="35" t="s">
        <v>5</v>
      </c>
      <c s="6" t="s">
        <v>640</v>
      </c>
      <c s="36" t="s">
        <v>213</v>
      </c>
      <c s="37">
        <v>13</v>
      </c>
      <c s="36">
        <v>0</v>
      </c>
      <c s="36">
        <f>ROUND(G131*H131,6)</f>
      </c>
      <c r="L131" s="38">
        <v>0</v>
      </c>
      <c s="32">
        <f>ROUND(ROUND(L131,2)*ROUND(G131,3),2)</f>
      </c>
      <c s="36" t="s">
        <v>205</v>
      </c>
      <c>
        <f>(M131*21)/100</f>
      </c>
      <c t="s">
        <v>27</v>
      </c>
    </row>
    <row r="132" spans="1:5" ht="12.75">
      <c r="A132" s="35" t="s">
        <v>55</v>
      </c>
      <c r="E132" s="39" t="s">
        <v>5</v>
      </c>
    </row>
    <row r="133" spans="1:5" ht="12.75">
      <c r="A133" s="35" t="s">
        <v>56</v>
      </c>
      <c r="E133" s="40" t="s">
        <v>214</v>
      </c>
    </row>
    <row r="134" spans="1:5" ht="12.75">
      <c r="A134" t="s">
        <v>57</v>
      </c>
      <c r="E134" s="39" t="s">
        <v>207</v>
      </c>
    </row>
    <row r="135" spans="1:16" ht="25.5">
      <c r="A135" t="s">
        <v>48</v>
      </c>
      <c s="34" t="s">
        <v>282</v>
      </c>
      <c s="34" t="s">
        <v>641</v>
      </c>
      <c s="35" t="s">
        <v>5</v>
      </c>
      <c s="6" t="s">
        <v>642</v>
      </c>
      <c s="36" t="s">
        <v>213</v>
      </c>
      <c s="37">
        <v>1</v>
      </c>
      <c s="36">
        <v>0</v>
      </c>
      <c s="36">
        <f>ROUND(G135*H135,6)</f>
      </c>
      <c r="L135" s="38">
        <v>0</v>
      </c>
      <c s="32">
        <f>ROUND(ROUND(L135,2)*ROUND(G135,3),2)</f>
      </c>
      <c s="36" t="s">
        <v>205</v>
      </c>
      <c>
        <f>(M135*21)/100</f>
      </c>
      <c t="s">
        <v>27</v>
      </c>
    </row>
    <row r="136" spans="1:5" ht="12.75">
      <c r="A136" s="35" t="s">
        <v>55</v>
      </c>
      <c r="E136" s="39" t="s">
        <v>5</v>
      </c>
    </row>
    <row r="137" spans="1:5" ht="12.75">
      <c r="A137" s="35" t="s">
        <v>56</v>
      </c>
      <c r="E137" s="40" t="s">
        <v>214</v>
      </c>
    </row>
    <row r="138" spans="1:5" ht="12.75">
      <c r="A138" t="s">
        <v>57</v>
      </c>
      <c r="E138" s="39" t="s">
        <v>207</v>
      </c>
    </row>
    <row r="139" spans="1:16" ht="12.75">
      <c r="A139" t="s">
        <v>48</v>
      </c>
      <c s="34" t="s">
        <v>285</v>
      </c>
      <c s="34" t="s">
        <v>643</v>
      </c>
      <c s="35" t="s">
        <v>5</v>
      </c>
      <c s="6" t="s">
        <v>644</v>
      </c>
      <c s="36" t="s">
        <v>213</v>
      </c>
      <c s="37">
        <v>2</v>
      </c>
      <c s="36">
        <v>0</v>
      </c>
      <c s="36">
        <f>ROUND(G139*H139,6)</f>
      </c>
      <c r="L139" s="38">
        <v>0</v>
      </c>
      <c s="32">
        <f>ROUND(ROUND(L139,2)*ROUND(G139,3),2)</f>
      </c>
      <c s="36" t="s">
        <v>205</v>
      </c>
      <c>
        <f>(M139*21)/100</f>
      </c>
      <c t="s">
        <v>27</v>
      </c>
    </row>
    <row r="140" spans="1:5" ht="12.75">
      <c r="A140" s="35" t="s">
        <v>55</v>
      </c>
      <c r="E140" s="39" t="s">
        <v>5</v>
      </c>
    </row>
    <row r="141" spans="1:5" ht="12.75">
      <c r="A141" s="35" t="s">
        <v>56</v>
      </c>
      <c r="E141" s="40" t="s">
        <v>214</v>
      </c>
    </row>
    <row r="142" spans="1:5" ht="12.75">
      <c r="A142" t="s">
        <v>57</v>
      </c>
      <c r="E142" s="39" t="s">
        <v>207</v>
      </c>
    </row>
    <row r="143" spans="1:16" ht="12.75">
      <c r="A143" t="s">
        <v>48</v>
      </c>
      <c s="34" t="s">
        <v>288</v>
      </c>
      <c s="34" t="s">
        <v>645</v>
      </c>
      <c s="35" t="s">
        <v>5</v>
      </c>
      <c s="6" t="s">
        <v>646</v>
      </c>
      <c s="36" t="s">
        <v>213</v>
      </c>
      <c s="37">
        <v>24</v>
      </c>
      <c s="36">
        <v>0</v>
      </c>
      <c s="36">
        <f>ROUND(G143*H143,6)</f>
      </c>
      <c r="L143" s="38">
        <v>0</v>
      </c>
      <c s="32">
        <f>ROUND(ROUND(L143,2)*ROUND(G143,3),2)</f>
      </c>
      <c s="36" t="s">
        <v>205</v>
      </c>
      <c>
        <f>(M143*21)/100</f>
      </c>
      <c t="s">
        <v>27</v>
      </c>
    </row>
    <row r="144" spans="1:5" ht="12.75">
      <c r="A144" s="35" t="s">
        <v>55</v>
      </c>
      <c r="E144" s="39" t="s">
        <v>5</v>
      </c>
    </row>
    <row r="145" spans="1:5" ht="12.75">
      <c r="A145" s="35" t="s">
        <v>56</v>
      </c>
      <c r="E145" s="40" t="s">
        <v>214</v>
      </c>
    </row>
    <row r="146" spans="1:5" ht="12.75">
      <c r="A146" t="s">
        <v>57</v>
      </c>
      <c r="E146" s="39" t="s">
        <v>207</v>
      </c>
    </row>
    <row r="147" spans="1:16" ht="12.75">
      <c r="A147" t="s">
        <v>48</v>
      </c>
      <c s="34" t="s">
        <v>292</v>
      </c>
      <c s="34" t="s">
        <v>647</v>
      </c>
      <c s="35" t="s">
        <v>5</v>
      </c>
      <c s="6" t="s">
        <v>648</v>
      </c>
      <c s="36" t="s">
        <v>213</v>
      </c>
      <c s="37">
        <v>24</v>
      </c>
      <c s="36">
        <v>0</v>
      </c>
      <c s="36">
        <f>ROUND(G147*H147,6)</f>
      </c>
      <c r="L147" s="38">
        <v>0</v>
      </c>
      <c s="32">
        <f>ROUND(ROUND(L147,2)*ROUND(G147,3),2)</f>
      </c>
      <c s="36" t="s">
        <v>205</v>
      </c>
      <c>
        <f>(M147*21)/100</f>
      </c>
      <c t="s">
        <v>27</v>
      </c>
    </row>
    <row r="148" spans="1:5" ht="12.75">
      <c r="A148" s="35" t="s">
        <v>55</v>
      </c>
      <c r="E148" s="39" t="s">
        <v>5</v>
      </c>
    </row>
    <row r="149" spans="1:5" ht="12.75">
      <c r="A149" s="35" t="s">
        <v>56</v>
      </c>
      <c r="E149" s="40" t="s">
        <v>214</v>
      </c>
    </row>
    <row r="150" spans="1:5" ht="12.75">
      <c r="A150" t="s">
        <v>57</v>
      </c>
      <c r="E150" s="39" t="s">
        <v>207</v>
      </c>
    </row>
    <row r="151" spans="1:16" ht="25.5">
      <c r="A151" t="s">
        <v>48</v>
      </c>
      <c s="34" t="s">
        <v>295</v>
      </c>
      <c s="34" t="s">
        <v>649</v>
      </c>
      <c s="35" t="s">
        <v>5</v>
      </c>
      <c s="6" t="s">
        <v>650</v>
      </c>
      <c s="36" t="s">
        <v>213</v>
      </c>
      <c s="37">
        <v>13</v>
      </c>
      <c s="36">
        <v>0</v>
      </c>
      <c s="36">
        <f>ROUND(G151*H151,6)</f>
      </c>
      <c r="L151" s="38">
        <v>0</v>
      </c>
      <c s="32">
        <f>ROUND(ROUND(L151,2)*ROUND(G151,3),2)</f>
      </c>
      <c s="36" t="s">
        <v>199</v>
      </c>
      <c>
        <f>(M151*21)/100</f>
      </c>
      <c t="s">
        <v>27</v>
      </c>
    </row>
    <row r="152" spans="1:5" ht="12.75">
      <c r="A152" s="35" t="s">
        <v>55</v>
      </c>
      <c r="E152" s="39" t="s">
        <v>5</v>
      </c>
    </row>
    <row r="153" spans="1:5" ht="12.75">
      <c r="A153" s="35" t="s">
        <v>56</v>
      </c>
      <c r="E153" s="40" t="s">
        <v>214</v>
      </c>
    </row>
    <row r="154" spans="1:5" ht="12.75">
      <c r="A154" t="s">
        <v>57</v>
      </c>
      <c r="E154" s="39" t="s">
        <v>579</v>
      </c>
    </row>
    <row r="155" spans="1:16" ht="12.75">
      <c r="A155" t="s">
        <v>48</v>
      </c>
      <c s="34" t="s">
        <v>298</v>
      </c>
      <c s="34" t="s">
        <v>581</v>
      </c>
      <c s="35" t="s">
        <v>5</v>
      </c>
      <c s="6" t="s">
        <v>582</v>
      </c>
      <c s="36" t="s">
        <v>213</v>
      </c>
      <c s="37">
        <v>13</v>
      </c>
      <c s="36">
        <v>0</v>
      </c>
      <c s="36">
        <f>ROUND(G155*H155,6)</f>
      </c>
      <c r="L155" s="38">
        <v>0</v>
      </c>
      <c s="32">
        <f>ROUND(ROUND(L155,2)*ROUND(G155,3),2)</f>
      </c>
      <c s="36" t="s">
        <v>205</v>
      </c>
      <c>
        <f>(M155*21)/100</f>
      </c>
      <c t="s">
        <v>27</v>
      </c>
    </row>
    <row r="156" spans="1:5" ht="12.75">
      <c r="A156" s="35" t="s">
        <v>55</v>
      </c>
      <c r="E156" s="39" t="s">
        <v>5</v>
      </c>
    </row>
    <row r="157" spans="1:5" ht="12.75">
      <c r="A157" s="35" t="s">
        <v>56</v>
      </c>
      <c r="E157" s="40" t="s">
        <v>214</v>
      </c>
    </row>
    <row r="158" spans="1:5" ht="12.75">
      <c r="A158" t="s">
        <v>57</v>
      </c>
      <c r="E158" s="39" t="s">
        <v>207</v>
      </c>
    </row>
    <row r="159" spans="1:16" ht="12.75">
      <c r="A159" t="s">
        <v>48</v>
      </c>
      <c s="34" t="s">
        <v>301</v>
      </c>
      <c s="34" t="s">
        <v>314</v>
      </c>
      <c s="35" t="s">
        <v>5</v>
      </c>
      <c s="6" t="s">
        <v>315</v>
      </c>
      <c s="36" t="s">
        <v>213</v>
      </c>
      <c s="37">
        <v>7</v>
      </c>
      <c s="36">
        <v>0</v>
      </c>
      <c s="36">
        <f>ROUND(G159*H159,6)</f>
      </c>
      <c r="L159" s="38">
        <v>0</v>
      </c>
      <c s="32">
        <f>ROUND(ROUND(L159,2)*ROUND(G159,3),2)</f>
      </c>
      <c s="36" t="s">
        <v>205</v>
      </c>
      <c>
        <f>(M159*21)/100</f>
      </c>
      <c t="s">
        <v>27</v>
      </c>
    </row>
    <row r="160" spans="1:5" ht="12.75">
      <c r="A160" s="35" t="s">
        <v>55</v>
      </c>
      <c r="E160" s="39" t="s">
        <v>5</v>
      </c>
    </row>
    <row r="161" spans="1:5" ht="12.75">
      <c r="A161" s="35" t="s">
        <v>56</v>
      </c>
      <c r="E161" s="40" t="s">
        <v>214</v>
      </c>
    </row>
    <row r="162" spans="1:5" ht="12.75">
      <c r="A162" t="s">
        <v>57</v>
      </c>
      <c r="E162" s="39" t="s">
        <v>207</v>
      </c>
    </row>
    <row r="163" spans="1:16" ht="12.75">
      <c r="A163" t="s">
        <v>48</v>
      </c>
      <c s="34" t="s">
        <v>304</v>
      </c>
      <c s="34" t="s">
        <v>317</v>
      </c>
      <c s="35" t="s">
        <v>5</v>
      </c>
      <c s="6" t="s">
        <v>318</v>
      </c>
      <c s="36" t="s">
        <v>213</v>
      </c>
      <c s="37">
        <v>7</v>
      </c>
      <c s="36">
        <v>0</v>
      </c>
      <c s="36">
        <f>ROUND(G163*H163,6)</f>
      </c>
      <c r="L163" s="38">
        <v>0</v>
      </c>
      <c s="32">
        <f>ROUND(ROUND(L163,2)*ROUND(G163,3),2)</f>
      </c>
      <c s="36" t="s">
        <v>205</v>
      </c>
      <c>
        <f>(M163*21)/100</f>
      </c>
      <c t="s">
        <v>27</v>
      </c>
    </row>
    <row r="164" spans="1:5" ht="12.75">
      <c r="A164" s="35" t="s">
        <v>55</v>
      </c>
      <c r="E164" s="39" t="s">
        <v>5</v>
      </c>
    </row>
    <row r="165" spans="1:5" ht="12.75">
      <c r="A165" s="35" t="s">
        <v>56</v>
      </c>
      <c r="E165" s="40" t="s">
        <v>214</v>
      </c>
    </row>
    <row r="166" spans="1:5" ht="12.75">
      <c r="A166" t="s">
        <v>57</v>
      </c>
      <c r="E166" s="39" t="s">
        <v>207</v>
      </c>
    </row>
    <row r="167" spans="1:16" ht="12.75">
      <c r="A167" t="s">
        <v>48</v>
      </c>
      <c s="34" t="s">
        <v>307</v>
      </c>
      <c s="34" t="s">
        <v>331</v>
      </c>
      <c s="35" t="s">
        <v>5</v>
      </c>
      <c s="6" t="s">
        <v>332</v>
      </c>
      <c s="36" t="s">
        <v>213</v>
      </c>
      <c s="37">
        <v>60</v>
      </c>
      <c s="36">
        <v>0</v>
      </c>
      <c s="36">
        <f>ROUND(G167*H167,6)</f>
      </c>
      <c r="L167" s="38">
        <v>0</v>
      </c>
      <c s="32">
        <f>ROUND(ROUND(L167,2)*ROUND(G167,3),2)</f>
      </c>
      <c s="36" t="s">
        <v>205</v>
      </c>
      <c>
        <f>(M167*21)/100</f>
      </c>
      <c t="s">
        <v>27</v>
      </c>
    </row>
    <row r="168" spans="1:5" ht="12.75">
      <c r="A168" s="35" t="s">
        <v>55</v>
      </c>
      <c r="E168" s="39" t="s">
        <v>5</v>
      </c>
    </row>
    <row r="169" spans="1:5" ht="12.75">
      <c r="A169" s="35" t="s">
        <v>56</v>
      </c>
      <c r="E169" s="40" t="s">
        <v>214</v>
      </c>
    </row>
    <row r="170" spans="1:5" ht="12.75">
      <c r="A170" t="s">
        <v>57</v>
      </c>
      <c r="E170" s="39" t="s">
        <v>207</v>
      </c>
    </row>
    <row r="171" spans="1:16" ht="12.75">
      <c r="A171" t="s">
        <v>48</v>
      </c>
      <c s="34" t="s">
        <v>310</v>
      </c>
      <c s="34" t="s">
        <v>334</v>
      </c>
      <c s="35" t="s">
        <v>5</v>
      </c>
      <c s="6" t="s">
        <v>335</v>
      </c>
      <c s="36" t="s">
        <v>213</v>
      </c>
      <c s="37">
        <v>60</v>
      </c>
      <c s="36">
        <v>0</v>
      </c>
      <c s="36">
        <f>ROUND(G171*H171,6)</f>
      </c>
      <c r="L171" s="38">
        <v>0</v>
      </c>
      <c s="32">
        <f>ROUND(ROUND(L171,2)*ROUND(G171,3),2)</f>
      </c>
      <c s="36" t="s">
        <v>205</v>
      </c>
      <c>
        <f>(M171*21)/100</f>
      </c>
      <c t="s">
        <v>27</v>
      </c>
    </row>
    <row r="172" spans="1:5" ht="12.75">
      <c r="A172" s="35" t="s">
        <v>55</v>
      </c>
      <c r="E172" s="39" t="s">
        <v>5</v>
      </c>
    </row>
    <row r="173" spans="1:5" ht="12.75">
      <c r="A173" s="35" t="s">
        <v>56</v>
      </c>
      <c r="E173" s="40" t="s">
        <v>214</v>
      </c>
    </row>
    <row r="174" spans="1:5" ht="12.75">
      <c r="A174" t="s">
        <v>57</v>
      </c>
      <c r="E174" s="39" t="s">
        <v>207</v>
      </c>
    </row>
    <row r="175" spans="1:16" ht="12.75">
      <c r="A175" t="s">
        <v>48</v>
      </c>
      <c s="34" t="s">
        <v>313</v>
      </c>
      <c s="34" t="s">
        <v>337</v>
      </c>
      <c s="35" t="s">
        <v>5</v>
      </c>
      <c s="6" t="s">
        <v>338</v>
      </c>
      <c s="36" t="s">
        <v>213</v>
      </c>
      <c s="37">
        <v>30</v>
      </c>
      <c s="36">
        <v>0</v>
      </c>
      <c s="36">
        <f>ROUND(G175*H175,6)</f>
      </c>
      <c r="L175" s="38">
        <v>0</v>
      </c>
      <c s="32">
        <f>ROUND(ROUND(L175,2)*ROUND(G175,3),2)</f>
      </c>
      <c s="36" t="s">
        <v>205</v>
      </c>
      <c>
        <f>(M175*21)/100</f>
      </c>
      <c t="s">
        <v>27</v>
      </c>
    </row>
    <row r="176" spans="1:5" ht="12.75">
      <c r="A176" s="35" t="s">
        <v>55</v>
      </c>
      <c r="E176" s="39" t="s">
        <v>5</v>
      </c>
    </row>
    <row r="177" spans="1:5" ht="12.75">
      <c r="A177" s="35" t="s">
        <v>56</v>
      </c>
      <c r="E177" s="40" t="s">
        <v>214</v>
      </c>
    </row>
    <row r="178" spans="1:5" ht="12.75">
      <c r="A178" t="s">
        <v>57</v>
      </c>
      <c r="E178" s="39" t="s">
        <v>207</v>
      </c>
    </row>
    <row r="179" spans="1:16" ht="12.75">
      <c r="A179" t="s">
        <v>48</v>
      </c>
      <c s="34" t="s">
        <v>316</v>
      </c>
      <c s="34" t="s">
        <v>340</v>
      </c>
      <c s="35" t="s">
        <v>5</v>
      </c>
      <c s="6" t="s">
        <v>341</v>
      </c>
      <c s="36" t="s">
        <v>213</v>
      </c>
      <c s="37">
        <v>30</v>
      </c>
      <c s="36">
        <v>0</v>
      </c>
      <c s="36">
        <f>ROUND(G179*H179,6)</f>
      </c>
      <c r="L179" s="38">
        <v>0</v>
      </c>
      <c s="32">
        <f>ROUND(ROUND(L179,2)*ROUND(G179,3),2)</f>
      </c>
      <c s="36" t="s">
        <v>205</v>
      </c>
      <c>
        <f>(M179*21)/100</f>
      </c>
      <c t="s">
        <v>27</v>
      </c>
    </row>
    <row r="180" spans="1:5" ht="12.75">
      <c r="A180" s="35" t="s">
        <v>55</v>
      </c>
      <c r="E180" s="39" t="s">
        <v>5</v>
      </c>
    </row>
    <row r="181" spans="1:5" ht="12.75">
      <c r="A181" s="35" t="s">
        <v>56</v>
      </c>
      <c r="E181" s="40" t="s">
        <v>214</v>
      </c>
    </row>
    <row r="182" spans="1:5" ht="12.75">
      <c r="A182" t="s">
        <v>57</v>
      </c>
      <c r="E182" s="39" t="s">
        <v>207</v>
      </c>
    </row>
    <row r="183" spans="1:16" ht="12.75">
      <c r="A183" t="s">
        <v>48</v>
      </c>
      <c s="34" t="s">
        <v>319</v>
      </c>
      <c s="34" t="s">
        <v>276</v>
      </c>
      <c s="35" t="s">
        <v>5</v>
      </c>
      <c s="6" t="s">
        <v>277</v>
      </c>
      <c s="36" t="s">
        <v>278</v>
      </c>
      <c s="37">
        <v>6</v>
      </c>
      <c s="36">
        <v>0</v>
      </c>
      <c s="36">
        <f>ROUND(G183*H183,6)</f>
      </c>
      <c r="L183" s="38">
        <v>0</v>
      </c>
      <c s="32">
        <f>ROUND(ROUND(L183,2)*ROUND(G183,3),2)</f>
      </c>
      <c s="36" t="s">
        <v>205</v>
      </c>
      <c>
        <f>(M183*21)/100</f>
      </c>
      <c t="s">
        <v>27</v>
      </c>
    </row>
    <row r="184" spans="1:5" ht="12.75">
      <c r="A184" s="35" t="s">
        <v>55</v>
      </c>
      <c r="E184" s="39" t="s">
        <v>5</v>
      </c>
    </row>
    <row r="185" spans="1:5" ht="12.75">
      <c r="A185" s="35" t="s">
        <v>56</v>
      </c>
      <c r="E185" s="40" t="s">
        <v>214</v>
      </c>
    </row>
    <row r="186" spans="1:5" ht="12.75">
      <c r="A186" t="s">
        <v>57</v>
      </c>
      <c r="E186" s="39" t="s">
        <v>207</v>
      </c>
    </row>
    <row r="187" spans="1:16" ht="12.75">
      <c r="A187" t="s">
        <v>48</v>
      </c>
      <c s="34" t="s">
        <v>323</v>
      </c>
      <c s="34" t="s">
        <v>283</v>
      </c>
      <c s="35" t="s">
        <v>5</v>
      </c>
      <c s="6" t="s">
        <v>284</v>
      </c>
      <c s="36" t="s">
        <v>213</v>
      </c>
      <c s="37">
        <v>7</v>
      </c>
      <c s="36">
        <v>0</v>
      </c>
      <c s="36">
        <f>ROUND(G187*H187,6)</f>
      </c>
      <c r="L187" s="38">
        <v>0</v>
      </c>
      <c s="32">
        <f>ROUND(ROUND(L187,2)*ROUND(G187,3),2)</f>
      </c>
      <c s="36" t="s">
        <v>205</v>
      </c>
      <c>
        <f>(M187*21)/100</f>
      </c>
      <c t="s">
        <v>27</v>
      </c>
    </row>
    <row r="188" spans="1:5" ht="12.75">
      <c r="A188" s="35" t="s">
        <v>55</v>
      </c>
      <c r="E188" s="39" t="s">
        <v>5</v>
      </c>
    </row>
    <row r="189" spans="1:5" ht="12.75">
      <c r="A189" s="35" t="s">
        <v>56</v>
      </c>
      <c r="E189" s="40" t="s">
        <v>214</v>
      </c>
    </row>
    <row r="190" spans="1:5" ht="12.75">
      <c r="A190" t="s">
        <v>57</v>
      </c>
      <c r="E190" s="39" t="s">
        <v>207</v>
      </c>
    </row>
    <row r="191" spans="1:16" ht="12.75">
      <c r="A191" t="s">
        <v>48</v>
      </c>
      <c s="34" t="s">
        <v>326</v>
      </c>
      <c s="34" t="s">
        <v>651</v>
      </c>
      <c s="35" t="s">
        <v>5</v>
      </c>
      <c s="6" t="s">
        <v>652</v>
      </c>
      <c s="36" t="s">
        <v>213</v>
      </c>
      <c s="37">
        <v>7</v>
      </c>
      <c s="36">
        <v>0</v>
      </c>
      <c s="36">
        <f>ROUND(G191*H191,6)</f>
      </c>
      <c r="L191" s="38">
        <v>0</v>
      </c>
      <c s="32">
        <f>ROUND(ROUND(L191,2)*ROUND(G191,3),2)</f>
      </c>
      <c s="36" t="s">
        <v>205</v>
      </c>
      <c>
        <f>(M191*21)/100</f>
      </c>
      <c t="s">
        <v>27</v>
      </c>
    </row>
    <row r="192" spans="1:5" ht="12.75">
      <c r="A192" s="35" t="s">
        <v>55</v>
      </c>
      <c r="E192" s="39" t="s">
        <v>5</v>
      </c>
    </row>
    <row r="193" spans="1:5" ht="12.75">
      <c r="A193" s="35" t="s">
        <v>56</v>
      </c>
      <c r="E193" s="40" t="s">
        <v>214</v>
      </c>
    </row>
    <row r="194" spans="1:5" ht="12.75">
      <c r="A194" t="s">
        <v>57</v>
      </c>
      <c r="E194" s="39" t="s">
        <v>207</v>
      </c>
    </row>
    <row r="195" spans="1:16" ht="12.75">
      <c r="A195" t="s">
        <v>48</v>
      </c>
      <c s="34" t="s">
        <v>330</v>
      </c>
      <c s="34" t="s">
        <v>653</v>
      </c>
      <c s="35" t="s">
        <v>5</v>
      </c>
      <c s="6" t="s">
        <v>654</v>
      </c>
      <c s="36" t="s">
        <v>213</v>
      </c>
      <c s="37">
        <v>10</v>
      </c>
      <c s="36">
        <v>0</v>
      </c>
      <c s="36">
        <f>ROUND(G195*H195,6)</f>
      </c>
      <c r="L195" s="38">
        <v>0</v>
      </c>
      <c s="32">
        <f>ROUND(ROUND(L195,2)*ROUND(G195,3),2)</f>
      </c>
      <c s="36" t="s">
        <v>205</v>
      </c>
      <c>
        <f>(M195*21)/100</f>
      </c>
      <c t="s">
        <v>27</v>
      </c>
    </row>
    <row r="196" spans="1:5" ht="12.75">
      <c r="A196" s="35" t="s">
        <v>55</v>
      </c>
      <c r="E196" s="39" t="s">
        <v>5</v>
      </c>
    </row>
    <row r="197" spans="1:5" ht="12.75">
      <c r="A197" s="35" t="s">
        <v>56</v>
      </c>
      <c r="E197" s="40" t="s">
        <v>214</v>
      </c>
    </row>
    <row r="198" spans="1:5" ht="12.75">
      <c r="A198" t="s">
        <v>57</v>
      </c>
      <c r="E198" s="39" t="s">
        <v>207</v>
      </c>
    </row>
    <row r="199" spans="1:16" ht="12.75">
      <c r="A199" t="s">
        <v>48</v>
      </c>
      <c s="34" t="s">
        <v>333</v>
      </c>
      <c s="34" t="s">
        <v>655</v>
      </c>
      <c s="35" t="s">
        <v>5</v>
      </c>
      <c s="6" t="s">
        <v>656</v>
      </c>
      <c s="36" t="s">
        <v>218</v>
      </c>
      <c s="37">
        <v>1290</v>
      </c>
      <c s="36">
        <v>0</v>
      </c>
      <c s="36">
        <f>ROUND(G199*H199,6)</f>
      </c>
      <c r="L199" s="38">
        <v>0</v>
      </c>
      <c s="32">
        <f>ROUND(ROUND(L199,2)*ROUND(G199,3),2)</f>
      </c>
      <c s="36" t="s">
        <v>205</v>
      </c>
      <c>
        <f>(M199*21)/100</f>
      </c>
      <c t="s">
        <v>27</v>
      </c>
    </row>
    <row r="200" spans="1:5" ht="12.75">
      <c r="A200" s="35" t="s">
        <v>55</v>
      </c>
      <c r="E200" s="39" t="s">
        <v>5</v>
      </c>
    </row>
    <row r="201" spans="1:5" ht="12.75">
      <c r="A201" s="35" t="s">
        <v>56</v>
      </c>
      <c r="E201" s="40" t="s">
        <v>214</v>
      </c>
    </row>
    <row r="202" spans="1:5" ht="12.75">
      <c r="A202" t="s">
        <v>57</v>
      </c>
      <c r="E202" s="39" t="s">
        <v>207</v>
      </c>
    </row>
    <row r="203" spans="1:16" ht="12.75">
      <c r="A203" t="s">
        <v>48</v>
      </c>
      <c s="34" t="s">
        <v>336</v>
      </c>
      <c s="34" t="s">
        <v>657</v>
      </c>
      <c s="35" t="s">
        <v>5</v>
      </c>
      <c s="6" t="s">
        <v>658</v>
      </c>
      <c s="36" t="s">
        <v>218</v>
      </c>
      <c s="37">
        <v>80</v>
      </c>
      <c s="36">
        <v>0</v>
      </c>
      <c s="36">
        <f>ROUND(G203*H203,6)</f>
      </c>
      <c r="L203" s="38">
        <v>0</v>
      </c>
      <c s="32">
        <f>ROUND(ROUND(L203,2)*ROUND(G203,3),2)</f>
      </c>
      <c s="36" t="s">
        <v>205</v>
      </c>
      <c>
        <f>(M203*21)/100</f>
      </c>
      <c t="s">
        <v>27</v>
      </c>
    </row>
    <row r="204" spans="1:5" ht="12.75">
      <c r="A204" s="35" t="s">
        <v>55</v>
      </c>
      <c r="E204" s="39" t="s">
        <v>5</v>
      </c>
    </row>
    <row r="205" spans="1:5" ht="12.75">
      <c r="A205" s="35" t="s">
        <v>56</v>
      </c>
      <c r="E205" s="40" t="s">
        <v>214</v>
      </c>
    </row>
    <row r="206" spans="1:5" ht="12.75">
      <c r="A206" t="s">
        <v>57</v>
      </c>
      <c r="E206" s="39" t="s">
        <v>207</v>
      </c>
    </row>
    <row r="207" spans="1:16" ht="12.75">
      <c r="A207" t="s">
        <v>48</v>
      </c>
      <c s="34" t="s">
        <v>339</v>
      </c>
      <c s="34" t="s">
        <v>515</v>
      </c>
      <c s="35" t="s">
        <v>5</v>
      </c>
      <c s="6" t="s">
        <v>516</v>
      </c>
      <c s="36" t="s">
        <v>213</v>
      </c>
      <c s="37">
        <v>60</v>
      </c>
      <c s="36">
        <v>0</v>
      </c>
      <c s="36">
        <f>ROUND(G207*H207,6)</f>
      </c>
      <c r="L207" s="38">
        <v>0</v>
      </c>
      <c s="32">
        <f>ROUND(ROUND(L207,2)*ROUND(G207,3),2)</f>
      </c>
      <c s="36" t="s">
        <v>205</v>
      </c>
      <c>
        <f>(M207*21)/100</f>
      </c>
      <c t="s">
        <v>27</v>
      </c>
    </row>
    <row r="208" spans="1:5" ht="12.75">
      <c r="A208" s="35" t="s">
        <v>55</v>
      </c>
      <c r="E208" s="39" t="s">
        <v>5</v>
      </c>
    </row>
    <row r="209" spans="1:5" ht="12.75">
      <c r="A209" s="35" t="s">
        <v>56</v>
      </c>
      <c r="E209" s="40" t="s">
        <v>214</v>
      </c>
    </row>
    <row r="210" spans="1:5" ht="12.75">
      <c r="A210" t="s">
        <v>57</v>
      </c>
      <c r="E210" s="39" t="s">
        <v>207</v>
      </c>
    </row>
    <row r="211" spans="1:16" ht="12.75">
      <c r="A211" t="s">
        <v>48</v>
      </c>
      <c s="34" t="s">
        <v>342</v>
      </c>
      <c s="34" t="s">
        <v>517</v>
      </c>
      <c s="35" t="s">
        <v>5</v>
      </c>
      <c s="6" t="s">
        <v>518</v>
      </c>
      <c s="36" t="s">
        <v>213</v>
      </c>
      <c s="37">
        <v>60</v>
      </c>
      <c s="36">
        <v>0</v>
      </c>
      <c s="36">
        <f>ROUND(G211*H211,6)</f>
      </c>
      <c r="L211" s="38">
        <v>0</v>
      </c>
      <c s="32">
        <f>ROUND(ROUND(L211,2)*ROUND(G211,3),2)</f>
      </c>
      <c s="36" t="s">
        <v>205</v>
      </c>
      <c>
        <f>(M211*21)/100</f>
      </c>
      <c t="s">
        <v>27</v>
      </c>
    </row>
    <row r="212" spans="1:5" ht="12.75">
      <c r="A212" s="35" t="s">
        <v>55</v>
      </c>
      <c r="E212" s="39" t="s">
        <v>5</v>
      </c>
    </row>
    <row r="213" spans="1:5" ht="12.75">
      <c r="A213" s="35" t="s">
        <v>56</v>
      </c>
      <c r="E213" s="40" t="s">
        <v>214</v>
      </c>
    </row>
    <row r="214" spans="1:5" ht="12.75">
      <c r="A214" t="s">
        <v>57</v>
      </c>
      <c r="E214" s="39" t="s">
        <v>207</v>
      </c>
    </row>
    <row r="215" spans="1:16" ht="12.75">
      <c r="A215" t="s">
        <v>48</v>
      </c>
      <c s="34" t="s">
        <v>346</v>
      </c>
      <c s="34" t="s">
        <v>327</v>
      </c>
      <c s="35" t="s">
        <v>5</v>
      </c>
      <c s="6" t="s">
        <v>328</v>
      </c>
      <c s="36" t="s">
        <v>329</v>
      </c>
      <c s="37">
        <v>30</v>
      </c>
      <c s="36">
        <v>0</v>
      </c>
      <c s="36">
        <f>ROUND(G215*H215,6)</f>
      </c>
      <c r="L215" s="38">
        <v>0</v>
      </c>
      <c s="32">
        <f>ROUND(ROUND(L215,2)*ROUND(G215,3),2)</f>
      </c>
      <c s="36" t="s">
        <v>205</v>
      </c>
      <c>
        <f>(M215*21)/100</f>
      </c>
      <c t="s">
        <v>27</v>
      </c>
    </row>
    <row r="216" spans="1:5" ht="12.75">
      <c r="A216" s="35" t="s">
        <v>55</v>
      </c>
      <c r="E216" s="39" t="s">
        <v>5</v>
      </c>
    </row>
    <row r="217" spans="1:5" ht="12.75">
      <c r="A217" s="35" t="s">
        <v>56</v>
      </c>
      <c r="E217" s="40" t="s">
        <v>214</v>
      </c>
    </row>
    <row r="218" spans="1:5" ht="12.75">
      <c r="A218" t="s">
        <v>57</v>
      </c>
      <c r="E218" s="39" t="s">
        <v>207</v>
      </c>
    </row>
    <row r="219" spans="1:16" ht="12.75">
      <c r="A219" t="s">
        <v>48</v>
      </c>
      <c s="34" t="s">
        <v>350</v>
      </c>
      <c s="34" t="s">
        <v>409</v>
      </c>
      <c s="35" t="s">
        <v>5</v>
      </c>
      <c s="6" t="s">
        <v>410</v>
      </c>
      <c s="36" t="s">
        <v>218</v>
      </c>
      <c s="37">
        <v>14</v>
      </c>
      <c s="36">
        <v>0</v>
      </c>
      <c s="36">
        <f>ROUND(G219*H219,6)</f>
      </c>
      <c r="L219" s="38">
        <v>0</v>
      </c>
      <c s="32">
        <f>ROUND(ROUND(L219,2)*ROUND(G219,3),2)</f>
      </c>
      <c s="36" t="s">
        <v>205</v>
      </c>
      <c>
        <f>(M219*21)/100</f>
      </c>
      <c t="s">
        <v>27</v>
      </c>
    </row>
    <row r="220" spans="1:5" ht="12.75">
      <c r="A220" s="35" t="s">
        <v>55</v>
      </c>
      <c r="E220" s="39" t="s">
        <v>5</v>
      </c>
    </row>
    <row r="221" spans="1:5" ht="12.75">
      <c r="A221" s="35" t="s">
        <v>56</v>
      </c>
      <c r="E221" s="40" t="s">
        <v>214</v>
      </c>
    </row>
    <row r="222" spans="1:5" ht="12.75">
      <c r="A222" t="s">
        <v>57</v>
      </c>
      <c r="E222" s="39" t="s">
        <v>207</v>
      </c>
    </row>
    <row r="223" spans="1:16" ht="12.75">
      <c r="A223" t="s">
        <v>48</v>
      </c>
      <c s="34" t="s">
        <v>353</v>
      </c>
      <c s="34" t="s">
        <v>411</v>
      </c>
      <c s="35" t="s">
        <v>5</v>
      </c>
      <c s="6" t="s">
        <v>412</v>
      </c>
      <c s="36" t="s">
        <v>218</v>
      </c>
      <c s="37">
        <v>14</v>
      </c>
      <c s="36">
        <v>0</v>
      </c>
      <c s="36">
        <f>ROUND(G223*H223,6)</f>
      </c>
      <c r="L223" s="38">
        <v>0</v>
      </c>
      <c s="32">
        <f>ROUND(ROUND(L223,2)*ROUND(G223,3),2)</f>
      </c>
      <c s="36" t="s">
        <v>205</v>
      </c>
      <c>
        <f>(M223*21)/100</f>
      </c>
      <c t="s">
        <v>27</v>
      </c>
    </row>
    <row r="224" spans="1:5" ht="12.75">
      <c r="A224" s="35" t="s">
        <v>55</v>
      </c>
      <c r="E224" s="39" t="s">
        <v>5</v>
      </c>
    </row>
    <row r="225" spans="1:5" ht="12.75">
      <c r="A225" s="35" t="s">
        <v>56</v>
      </c>
      <c r="E225" s="40" t="s">
        <v>214</v>
      </c>
    </row>
    <row r="226" spans="1:5" ht="12.75">
      <c r="A226" t="s">
        <v>57</v>
      </c>
      <c r="E226" s="39" t="s">
        <v>207</v>
      </c>
    </row>
    <row r="227" spans="1:16" ht="12.75">
      <c r="A227" t="s">
        <v>48</v>
      </c>
      <c s="34" t="s">
        <v>354</v>
      </c>
      <c s="34" t="s">
        <v>659</v>
      </c>
      <c s="35" t="s">
        <v>5</v>
      </c>
      <c s="6" t="s">
        <v>660</v>
      </c>
      <c s="36" t="s">
        <v>213</v>
      </c>
      <c s="37">
        <v>25</v>
      </c>
      <c s="36">
        <v>0</v>
      </c>
      <c s="36">
        <f>ROUND(G227*H227,6)</f>
      </c>
      <c r="L227" s="38">
        <v>0</v>
      </c>
      <c s="32">
        <f>ROUND(ROUND(L227,2)*ROUND(G227,3),2)</f>
      </c>
      <c s="36" t="s">
        <v>205</v>
      </c>
      <c>
        <f>(M227*21)/100</f>
      </c>
      <c t="s">
        <v>27</v>
      </c>
    </row>
    <row r="228" spans="1:5" ht="12.75">
      <c r="A228" s="35" t="s">
        <v>55</v>
      </c>
      <c r="E228" s="39" t="s">
        <v>5</v>
      </c>
    </row>
    <row r="229" spans="1:5" ht="12.75">
      <c r="A229" s="35" t="s">
        <v>56</v>
      </c>
      <c r="E229" s="40" t="s">
        <v>214</v>
      </c>
    </row>
    <row r="230" spans="1:5" ht="12.75">
      <c r="A230" t="s">
        <v>57</v>
      </c>
      <c r="E230" s="39" t="s">
        <v>207</v>
      </c>
    </row>
    <row r="231" spans="1:16" ht="12.75">
      <c r="A231" t="s">
        <v>48</v>
      </c>
      <c s="34" t="s">
        <v>355</v>
      </c>
      <c s="34" t="s">
        <v>343</v>
      </c>
      <c s="35" t="s">
        <v>5</v>
      </c>
      <c s="6" t="s">
        <v>344</v>
      </c>
      <c s="36" t="s">
        <v>345</v>
      </c>
      <c s="37">
        <v>3.2</v>
      </c>
      <c s="36">
        <v>0</v>
      </c>
      <c s="36">
        <f>ROUND(G231*H231,6)</f>
      </c>
      <c r="L231" s="38">
        <v>0</v>
      </c>
      <c s="32">
        <f>ROUND(ROUND(L231,2)*ROUND(G231,3),2)</f>
      </c>
      <c s="36" t="s">
        <v>205</v>
      </c>
      <c>
        <f>(M231*21)/100</f>
      </c>
      <c t="s">
        <v>27</v>
      </c>
    </row>
    <row r="232" spans="1:5" ht="12.75">
      <c r="A232" s="35" t="s">
        <v>55</v>
      </c>
      <c r="E232" s="39" t="s">
        <v>5</v>
      </c>
    </row>
    <row r="233" spans="1:5" ht="12.75">
      <c r="A233" s="35" t="s">
        <v>56</v>
      </c>
      <c r="E233" s="40" t="s">
        <v>214</v>
      </c>
    </row>
    <row r="234" spans="1:5" ht="12.75">
      <c r="A234" t="s">
        <v>57</v>
      </c>
      <c r="E234" s="39" t="s">
        <v>207</v>
      </c>
    </row>
    <row r="235" spans="1:16" ht="12.75">
      <c r="A235" t="s">
        <v>48</v>
      </c>
      <c s="34" t="s">
        <v>356</v>
      </c>
      <c s="34" t="s">
        <v>661</v>
      </c>
      <c s="35" t="s">
        <v>5</v>
      </c>
      <c s="6" t="s">
        <v>662</v>
      </c>
      <c s="36" t="s">
        <v>345</v>
      </c>
      <c s="37">
        <v>3.2</v>
      </c>
      <c s="36">
        <v>0</v>
      </c>
      <c s="36">
        <f>ROUND(G235*H235,6)</f>
      </c>
      <c r="L235" s="38">
        <v>0</v>
      </c>
      <c s="32">
        <f>ROUND(ROUND(L235,2)*ROUND(G235,3),2)</f>
      </c>
      <c s="36" t="s">
        <v>205</v>
      </c>
      <c>
        <f>(M235*21)/100</f>
      </c>
      <c t="s">
        <v>27</v>
      </c>
    </row>
    <row r="236" spans="1:5" ht="12.75">
      <c r="A236" s="35" t="s">
        <v>55</v>
      </c>
      <c r="E236" s="39" t="s">
        <v>5</v>
      </c>
    </row>
    <row r="237" spans="1:5" ht="12.75">
      <c r="A237" s="35" t="s">
        <v>56</v>
      </c>
      <c r="E237" s="40" t="s">
        <v>214</v>
      </c>
    </row>
    <row r="238" spans="1:5" ht="12.75">
      <c r="A238" t="s">
        <v>57</v>
      </c>
      <c r="E238" s="39" t="s">
        <v>207</v>
      </c>
    </row>
    <row r="239" spans="1:16" ht="12.75">
      <c r="A239" t="s">
        <v>48</v>
      </c>
      <c s="34" t="s">
        <v>445</v>
      </c>
      <c s="34" t="s">
        <v>434</v>
      </c>
      <c s="35" t="s">
        <v>5</v>
      </c>
      <c s="6" t="s">
        <v>435</v>
      </c>
      <c s="36" t="s">
        <v>218</v>
      </c>
      <c s="37">
        <v>1370</v>
      </c>
      <c s="36">
        <v>0</v>
      </c>
      <c s="36">
        <f>ROUND(G239*H239,6)</f>
      </c>
      <c r="L239" s="38">
        <v>0</v>
      </c>
      <c s="32">
        <f>ROUND(ROUND(L239,2)*ROUND(G239,3),2)</f>
      </c>
      <c s="36" t="s">
        <v>205</v>
      </c>
      <c>
        <f>(M239*21)/100</f>
      </c>
      <c t="s">
        <v>27</v>
      </c>
    </row>
    <row r="240" spans="1:5" ht="12.75">
      <c r="A240" s="35" t="s">
        <v>55</v>
      </c>
      <c r="E240" s="39" t="s">
        <v>5</v>
      </c>
    </row>
    <row r="241" spans="1:5" ht="12.75">
      <c r="A241" s="35" t="s">
        <v>56</v>
      </c>
      <c r="E241" s="40" t="s">
        <v>214</v>
      </c>
    </row>
    <row r="242" spans="1:5" ht="12.75">
      <c r="A242" t="s">
        <v>57</v>
      </c>
      <c r="E242" s="39" t="s">
        <v>207</v>
      </c>
    </row>
    <row r="243" spans="1:16" ht="25.5">
      <c r="A243" t="s">
        <v>48</v>
      </c>
      <c s="34" t="s">
        <v>448</v>
      </c>
      <c s="34" t="s">
        <v>489</v>
      </c>
      <c s="35" t="s">
        <v>5</v>
      </c>
      <c s="6" t="s">
        <v>490</v>
      </c>
      <c s="36" t="s">
        <v>218</v>
      </c>
      <c s="37">
        <v>100</v>
      </c>
      <c s="36">
        <v>0</v>
      </c>
      <c s="36">
        <f>ROUND(G243*H243,6)</f>
      </c>
      <c r="L243" s="38">
        <v>0</v>
      </c>
      <c s="32">
        <f>ROUND(ROUND(L243,2)*ROUND(G243,3),2)</f>
      </c>
      <c s="36" t="s">
        <v>205</v>
      </c>
      <c>
        <f>(M243*21)/100</f>
      </c>
      <c t="s">
        <v>27</v>
      </c>
    </row>
    <row r="244" spans="1:5" ht="12.75">
      <c r="A244" s="35" t="s">
        <v>55</v>
      </c>
      <c r="E244" s="39" t="s">
        <v>5</v>
      </c>
    </row>
    <row r="245" spans="1:5" ht="12.75">
      <c r="A245" s="35" t="s">
        <v>56</v>
      </c>
      <c r="E245" s="40" t="s">
        <v>214</v>
      </c>
    </row>
    <row r="246" spans="1:5" ht="12.75">
      <c r="A246" t="s">
        <v>57</v>
      </c>
      <c r="E246" s="39" t="s">
        <v>207</v>
      </c>
    </row>
    <row r="247" spans="1:16" ht="12.75">
      <c r="A247" t="s">
        <v>48</v>
      </c>
      <c s="34" t="s">
        <v>451</v>
      </c>
      <c s="34" t="s">
        <v>320</v>
      </c>
      <c s="35" t="s">
        <v>5</v>
      </c>
      <c s="6" t="s">
        <v>321</v>
      </c>
      <c s="36" t="s">
        <v>213</v>
      </c>
      <c s="37">
        <v>1</v>
      </c>
      <c s="36">
        <v>0</v>
      </c>
      <c s="36">
        <f>ROUND(G247*H247,6)</f>
      </c>
      <c r="L247" s="38">
        <v>0</v>
      </c>
      <c s="32">
        <f>ROUND(ROUND(L247,2)*ROUND(G247,3),2)</f>
      </c>
      <c s="36" t="s">
        <v>199</v>
      </c>
      <c>
        <f>(M247*21)/100</f>
      </c>
      <c t="s">
        <v>27</v>
      </c>
    </row>
    <row r="248" spans="1:5" ht="12.75">
      <c r="A248" s="35" t="s">
        <v>55</v>
      </c>
      <c r="E248" s="39" t="s">
        <v>5</v>
      </c>
    </row>
    <row r="249" spans="1:5" ht="12.75">
      <c r="A249" s="35" t="s">
        <v>56</v>
      </c>
      <c r="E249" s="40" t="s">
        <v>214</v>
      </c>
    </row>
    <row r="250" spans="1:5" ht="191.25">
      <c r="A250" t="s">
        <v>57</v>
      </c>
      <c r="E250" s="39" t="s">
        <v>663</v>
      </c>
    </row>
    <row r="251" spans="1:16" ht="12.75">
      <c r="A251" t="s">
        <v>48</v>
      </c>
      <c s="34" t="s">
        <v>454</v>
      </c>
      <c s="34" t="s">
        <v>664</v>
      </c>
      <c s="35" t="s">
        <v>5</v>
      </c>
      <c s="6" t="s">
        <v>665</v>
      </c>
      <c s="36" t="s">
        <v>213</v>
      </c>
      <c s="37">
        <v>6</v>
      </c>
      <c s="36">
        <v>0</v>
      </c>
      <c s="36">
        <f>ROUND(G251*H251,6)</f>
      </c>
      <c r="L251" s="38">
        <v>0</v>
      </c>
      <c s="32">
        <f>ROUND(ROUND(L251,2)*ROUND(G251,3),2)</f>
      </c>
      <c s="36" t="s">
        <v>205</v>
      </c>
      <c>
        <f>(M251*21)/100</f>
      </c>
      <c t="s">
        <v>27</v>
      </c>
    </row>
    <row r="252" spans="1:5" ht="12.75">
      <c r="A252" s="35" t="s">
        <v>55</v>
      </c>
      <c r="E252" s="39" t="s">
        <v>5</v>
      </c>
    </row>
    <row r="253" spans="1:5" ht="12.75">
      <c r="A253" s="35" t="s">
        <v>56</v>
      </c>
      <c r="E253" s="40" t="s">
        <v>214</v>
      </c>
    </row>
    <row r="254" spans="1:5" ht="12.75">
      <c r="A254" t="s">
        <v>57</v>
      </c>
      <c r="E254" s="39" t="s">
        <v>207</v>
      </c>
    </row>
    <row r="255" spans="1:16" ht="12.75">
      <c r="A255" t="s">
        <v>48</v>
      </c>
      <c s="34" t="s">
        <v>457</v>
      </c>
      <c s="34" t="s">
        <v>666</v>
      </c>
      <c s="35" t="s">
        <v>5</v>
      </c>
      <c s="6" t="s">
        <v>667</v>
      </c>
      <c s="36" t="s">
        <v>213</v>
      </c>
      <c s="37">
        <v>7</v>
      </c>
      <c s="36">
        <v>0</v>
      </c>
      <c s="36">
        <f>ROUND(G255*H255,6)</f>
      </c>
      <c r="L255" s="38">
        <v>0</v>
      </c>
      <c s="32">
        <f>ROUND(ROUND(L255,2)*ROUND(G255,3),2)</f>
      </c>
      <c s="36" t="s">
        <v>205</v>
      </c>
      <c>
        <f>(M255*21)/100</f>
      </c>
      <c t="s">
        <v>27</v>
      </c>
    </row>
    <row r="256" spans="1:5" ht="12.75">
      <c r="A256" s="35" t="s">
        <v>55</v>
      </c>
      <c r="E256" s="39" t="s">
        <v>5</v>
      </c>
    </row>
    <row r="257" spans="1:5" ht="12.75">
      <c r="A257" s="35" t="s">
        <v>56</v>
      </c>
      <c r="E257" s="40" t="s">
        <v>214</v>
      </c>
    </row>
    <row r="258" spans="1:5" ht="12.75">
      <c r="A258" t="s">
        <v>57</v>
      </c>
      <c r="E258" s="39" t="s">
        <v>207</v>
      </c>
    </row>
    <row r="259" spans="1:16" ht="12.75">
      <c r="A259" t="s">
        <v>48</v>
      </c>
      <c s="34" t="s">
        <v>460</v>
      </c>
      <c s="34" t="s">
        <v>668</v>
      </c>
      <c s="35" t="s">
        <v>5</v>
      </c>
      <c s="6" t="s">
        <v>669</v>
      </c>
      <c s="36" t="s">
        <v>213</v>
      </c>
      <c s="37">
        <v>40</v>
      </c>
      <c s="36">
        <v>0</v>
      </c>
      <c s="36">
        <f>ROUND(G259*H259,6)</f>
      </c>
      <c r="L259" s="38">
        <v>0</v>
      </c>
      <c s="32">
        <f>ROUND(ROUND(L259,2)*ROUND(G259,3),2)</f>
      </c>
      <c s="36" t="s">
        <v>205</v>
      </c>
      <c>
        <f>(M259*21)/100</f>
      </c>
      <c t="s">
        <v>27</v>
      </c>
    </row>
    <row r="260" spans="1:5" ht="12.75">
      <c r="A260" s="35" t="s">
        <v>55</v>
      </c>
      <c r="E260" s="39" t="s">
        <v>5</v>
      </c>
    </row>
    <row r="261" spans="1:5" ht="12.75">
      <c r="A261" s="35" t="s">
        <v>56</v>
      </c>
      <c r="E261" s="40" t="s">
        <v>214</v>
      </c>
    </row>
    <row r="262" spans="1:5" ht="12.75">
      <c r="A262" t="s">
        <v>57</v>
      </c>
      <c r="E262" s="39" t="s">
        <v>207</v>
      </c>
    </row>
    <row r="263" spans="1:16" ht="12.75">
      <c r="A263" t="s">
        <v>48</v>
      </c>
      <c s="34" t="s">
        <v>464</v>
      </c>
      <c s="34" t="s">
        <v>670</v>
      </c>
      <c s="35" t="s">
        <v>5</v>
      </c>
      <c s="6" t="s">
        <v>671</v>
      </c>
      <c s="36" t="s">
        <v>213</v>
      </c>
      <c s="37">
        <v>1</v>
      </c>
      <c s="36">
        <v>0</v>
      </c>
      <c s="36">
        <f>ROUND(G263*H263,6)</f>
      </c>
      <c r="L263" s="38">
        <v>0</v>
      </c>
      <c s="32">
        <f>ROUND(ROUND(L263,2)*ROUND(G263,3),2)</f>
      </c>
      <c s="36" t="s">
        <v>205</v>
      </c>
      <c>
        <f>(M263*21)/100</f>
      </c>
      <c t="s">
        <v>27</v>
      </c>
    </row>
    <row r="264" spans="1:5" ht="12.75">
      <c r="A264" s="35" t="s">
        <v>55</v>
      </c>
      <c r="E264" s="39" t="s">
        <v>5</v>
      </c>
    </row>
    <row r="265" spans="1:5" ht="12.75">
      <c r="A265" s="35" t="s">
        <v>56</v>
      </c>
      <c r="E265" s="40" t="s">
        <v>214</v>
      </c>
    </row>
    <row r="266" spans="1:5" ht="12.75">
      <c r="A266" t="s">
        <v>57</v>
      </c>
      <c r="E266" s="39" t="s">
        <v>207</v>
      </c>
    </row>
    <row r="267" spans="1:16" ht="12.75">
      <c r="A267" t="s">
        <v>48</v>
      </c>
      <c s="34" t="s">
        <v>465</v>
      </c>
      <c s="34" t="s">
        <v>672</v>
      </c>
      <c s="35" t="s">
        <v>5</v>
      </c>
      <c s="6" t="s">
        <v>673</v>
      </c>
      <c s="36" t="s">
        <v>213</v>
      </c>
      <c s="37">
        <v>54</v>
      </c>
      <c s="36">
        <v>0</v>
      </c>
      <c s="36">
        <f>ROUND(G267*H267,6)</f>
      </c>
      <c r="L267" s="38">
        <v>0</v>
      </c>
      <c s="32">
        <f>ROUND(ROUND(L267,2)*ROUND(G267,3),2)</f>
      </c>
      <c s="36" t="s">
        <v>205</v>
      </c>
      <c>
        <f>(M267*21)/100</f>
      </c>
      <c t="s">
        <v>27</v>
      </c>
    </row>
    <row r="268" spans="1:5" ht="12.75">
      <c r="A268" s="35" t="s">
        <v>55</v>
      </c>
      <c r="E268" s="39" t="s">
        <v>5</v>
      </c>
    </row>
    <row r="269" spans="1:5" ht="12.75">
      <c r="A269" s="35" t="s">
        <v>56</v>
      </c>
      <c r="E269" s="40" t="s">
        <v>214</v>
      </c>
    </row>
    <row r="270" spans="1:5" ht="12.75">
      <c r="A270" t="s">
        <v>57</v>
      </c>
      <c r="E270" s="39" t="s">
        <v>207</v>
      </c>
    </row>
    <row r="271" spans="1:16" ht="25.5">
      <c r="A271" t="s">
        <v>48</v>
      </c>
      <c s="34" t="s">
        <v>466</v>
      </c>
      <c s="34" t="s">
        <v>491</v>
      </c>
      <c s="35" t="s">
        <v>5</v>
      </c>
      <c s="6" t="s">
        <v>492</v>
      </c>
      <c s="36" t="s">
        <v>213</v>
      </c>
      <c s="37">
        <v>2</v>
      </c>
      <c s="36">
        <v>0</v>
      </c>
      <c s="36">
        <f>ROUND(G271*H271,6)</f>
      </c>
      <c r="L271" s="38">
        <v>0</v>
      </c>
      <c s="32">
        <f>ROUND(ROUND(L271,2)*ROUND(G271,3),2)</f>
      </c>
      <c s="36" t="s">
        <v>205</v>
      </c>
      <c>
        <f>(M271*21)/100</f>
      </c>
      <c t="s">
        <v>27</v>
      </c>
    </row>
    <row r="272" spans="1:5" ht="12.75">
      <c r="A272" s="35" t="s">
        <v>55</v>
      </c>
      <c r="E272" s="39" t="s">
        <v>5</v>
      </c>
    </row>
    <row r="273" spans="1:5" ht="12.75">
      <c r="A273" s="35" t="s">
        <v>56</v>
      </c>
      <c r="E273" s="40" t="s">
        <v>214</v>
      </c>
    </row>
    <row r="274" spans="1:5" ht="12.75">
      <c r="A274" t="s">
        <v>57</v>
      </c>
      <c r="E274" s="39" t="s">
        <v>207</v>
      </c>
    </row>
    <row r="275" spans="1:16" ht="25.5">
      <c r="A275" t="s">
        <v>48</v>
      </c>
      <c s="34" t="s">
        <v>467</v>
      </c>
      <c s="34" t="s">
        <v>495</v>
      </c>
      <c s="35" t="s">
        <v>5</v>
      </c>
      <c s="6" t="s">
        <v>496</v>
      </c>
      <c s="36" t="s">
        <v>213</v>
      </c>
      <c s="37">
        <v>7</v>
      </c>
      <c s="36">
        <v>0</v>
      </c>
      <c s="36">
        <f>ROUND(G275*H275,6)</f>
      </c>
      <c r="L275" s="38">
        <v>0</v>
      </c>
      <c s="32">
        <f>ROUND(ROUND(L275,2)*ROUND(G275,3),2)</f>
      </c>
      <c s="36" t="s">
        <v>205</v>
      </c>
      <c>
        <f>(M275*21)/100</f>
      </c>
      <c t="s">
        <v>27</v>
      </c>
    </row>
    <row r="276" spans="1:5" ht="12.75">
      <c r="A276" s="35" t="s">
        <v>55</v>
      </c>
      <c r="E276" s="39" t="s">
        <v>5</v>
      </c>
    </row>
    <row r="277" spans="1:5" ht="12.75">
      <c r="A277" s="35" t="s">
        <v>56</v>
      </c>
      <c r="E277" s="40" t="s">
        <v>214</v>
      </c>
    </row>
    <row r="278" spans="1:5" ht="12.75">
      <c r="A278" t="s">
        <v>57</v>
      </c>
      <c r="E278" s="39" t="s">
        <v>207</v>
      </c>
    </row>
    <row r="279" spans="1:16" ht="12.75">
      <c r="A279" t="s">
        <v>48</v>
      </c>
      <c s="34" t="s">
        <v>468</v>
      </c>
      <c s="34" t="s">
        <v>674</v>
      </c>
      <c s="35" t="s">
        <v>5</v>
      </c>
      <c s="6" t="s">
        <v>675</v>
      </c>
      <c s="36" t="s">
        <v>213</v>
      </c>
      <c s="37">
        <v>7</v>
      </c>
      <c s="36">
        <v>0</v>
      </c>
      <c s="36">
        <f>ROUND(G279*H279,6)</f>
      </c>
      <c r="L279" s="38">
        <v>0</v>
      </c>
      <c s="32">
        <f>ROUND(ROUND(L279,2)*ROUND(G279,3),2)</f>
      </c>
      <c s="36" t="s">
        <v>205</v>
      </c>
      <c>
        <f>(M279*21)/100</f>
      </c>
      <c t="s">
        <v>27</v>
      </c>
    </row>
    <row r="280" spans="1:5" ht="12.75">
      <c r="A280" s="35" t="s">
        <v>55</v>
      </c>
      <c r="E280" s="39" t="s">
        <v>5</v>
      </c>
    </row>
    <row r="281" spans="1:5" ht="12.75">
      <c r="A281" s="35" t="s">
        <v>56</v>
      </c>
      <c r="E281" s="40" t="s">
        <v>214</v>
      </c>
    </row>
    <row r="282" spans="1:5" ht="12.75">
      <c r="A282" t="s">
        <v>57</v>
      </c>
      <c r="E282" s="39" t="s">
        <v>207</v>
      </c>
    </row>
    <row r="283" spans="1:16" ht="25.5">
      <c r="A283" t="s">
        <v>48</v>
      </c>
      <c s="34" t="s">
        <v>558</v>
      </c>
      <c s="34" t="s">
        <v>521</v>
      </c>
      <c s="35" t="s">
        <v>5</v>
      </c>
      <c s="6" t="s">
        <v>522</v>
      </c>
      <c s="36" t="s">
        <v>213</v>
      </c>
      <c s="37">
        <v>7</v>
      </c>
      <c s="36">
        <v>0</v>
      </c>
      <c s="36">
        <f>ROUND(G283*H283,6)</f>
      </c>
      <c r="L283" s="38">
        <v>0</v>
      </c>
      <c s="32">
        <f>ROUND(ROUND(L283,2)*ROUND(G283,3),2)</f>
      </c>
      <c s="36" t="s">
        <v>205</v>
      </c>
      <c>
        <f>(M283*21)/100</f>
      </c>
      <c t="s">
        <v>27</v>
      </c>
    </row>
    <row r="284" spans="1:5" ht="12.75">
      <c r="A284" s="35" t="s">
        <v>55</v>
      </c>
      <c r="E284" s="39" t="s">
        <v>5</v>
      </c>
    </row>
    <row r="285" spans="1:5" ht="12.75">
      <c r="A285" s="35" t="s">
        <v>56</v>
      </c>
      <c r="E285" s="40" t="s">
        <v>214</v>
      </c>
    </row>
    <row r="286" spans="1:5" ht="12.75">
      <c r="A286" t="s">
        <v>57</v>
      </c>
      <c r="E286" s="39" t="s">
        <v>207</v>
      </c>
    </row>
    <row r="287" spans="1:16" ht="12.75">
      <c r="A287" t="s">
        <v>48</v>
      </c>
      <c s="34" t="s">
        <v>561</v>
      </c>
      <c s="34" t="s">
        <v>676</v>
      </c>
      <c s="35" t="s">
        <v>5</v>
      </c>
      <c s="6" t="s">
        <v>677</v>
      </c>
      <c s="36" t="s">
        <v>678</v>
      </c>
      <c s="37">
        <v>2</v>
      </c>
      <c s="36">
        <v>0</v>
      </c>
      <c s="36">
        <f>ROUND(G287*H287,6)</f>
      </c>
      <c r="L287" s="38">
        <v>0</v>
      </c>
      <c s="32">
        <f>ROUND(ROUND(L287,2)*ROUND(G287,3),2)</f>
      </c>
      <c s="36" t="s">
        <v>205</v>
      </c>
      <c>
        <f>(M287*21)/100</f>
      </c>
      <c t="s">
        <v>27</v>
      </c>
    </row>
    <row r="288" spans="1:5" ht="12.75">
      <c r="A288" s="35" t="s">
        <v>55</v>
      </c>
      <c r="E288" s="39" t="s">
        <v>5</v>
      </c>
    </row>
    <row r="289" spans="1:5" ht="12.75">
      <c r="A289" s="35" t="s">
        <v>56</v>
      </c>
      <c r="E289" s="40" t="s">
        <v>214</v>
      </c>
    </row>
    <row r="290" spans="1:5" ht="12.75">
      <c r="A290" t="s">
        <v>57</v>
      </c>
      <c r="E290" s="39" t="s">
        <v>207</v>
      </c>
    </row>
    <row r="291" spans="1:16" ht="12.75">
      <c r="A291" t="s">
        <v>48</v>
      </c>
      <c s="34" t="s">
        <v>564</v>
      </c>
      <c s="34" t="s">
        <v>679</v>
      </c>
      <c s="35" t="s">
        <v>5</v>
      </c>
      <c s="6" t="s">
        <v>680</v>
      </c>
      <c s="36" t="s">
        <v>678</v>
      </c>
      <c s="37">
        <v>2</v>
      </c>
      <c s="36">
        <v>0</v>
      </c>
      <c s="36">
        <f>ROUND(G291*H291,6)</f>
      </c>
      <c r="L291" s="38">
        <v>0</v>
      </c>
      <c s="32">
        <f>ROUND(ROUND(L291,2)*ROUND(G291,3),2)</f>
      </c>
      <c s="36" t="s">
        <v>205</v>
      </c>
      <c>
        <f>(M291*21)/100</f>
      </c>
      <c t="s">
        <v>27</v>
      </c>
    </row>
    <row r="292" spans="1:5" ht="12.75">
      <c r="A292" s="35" t="s">
        <v>55</v>
      </c>
      <c r="E292" s="39" t="s">
        <v>5</v>
      </c>
    </row>
    <row r="293" spans="1:5" ht="12.75">
      <c r="A293" s="35" t="s">
        <v>56</v>
      </c>
      <c r="E293" s="40" t="s">
        <v>214</v>
      </c>
    </row>
    <row r="294" spans="1:5" ht="12.75">
      <c r="A294" t="s">
        <v>57</v>
      </c>
      <c r="E294" s="39" t="s">
        <v>207</v>
      </c>
    </row>
    <row r="295" spans="1:16" ht="12.75">
      <c r="A295" t="s">
        <v>48</v>
      </c>
      <c s="34" t="s">
        <v>567</v>
      </c>
      <c s="34" t="s">
        <v>681</v>
      </c>
      <c s="35" t="s">
        <v>5</v>
      </c>
      <c s="6" t="s">
        <v>682</v>
      </c>
      <c s="36" t="s">
        <v>213</v>
      </c>
      <c s="37">
        <v>70</v>
      </c>
      <c s="36">
        <v>0</v>
      </c>
      <c s="36">
        <f>ROUND(G295*H295,6)</f>
      </c>
      <c r="L295" s="38">
        <v>0</v>
      </c>
      <c s="32">
        <f>ROUND(ROUND(L295,2)*ROUND(G295,3),2)</f>
      </c>
      <c s="36" t="s">
        <v>199</v>
      </c>
      <c>
        <f>(M295*21)/100</f>
      </c>
      <c t="s">
        <v>27</v>
      </c>
    </row>
    <row r="296" spans="1:5" ht="12.75">
      <c r="A296" s="35" t="s">
        <v>55</v>
      </c>
      <c r="E296" s="39" t="s">
        <v>5</v>
      </c>
    </row>
    <row r="297" spans="1:5" ht="12.75">
      <c r="A297" s="35" t="s">
        <v>56</v>
      </c>
      <c r="E297" s="40" t="s">
        <v>214</v>
      </c>
    </row>
    <row r="298" spans="1:5" ht="12.75">
      <c r="A298" t="s">
        <v>57</v>
      </c>
      <c r="E298" s="39" t="s">
        <v>207</v>
      </c>
    </row>
    <row r="299" spans="1:16" ht="12.75">
      <c r="A299" t="s">
        <v>48</v>
      </c>
      <c s="34" t="s">
        <v>570</v>
      </c>
      <c s="34" t="s">
        <v>683</v>
      </c>
      <c s="35" t="s">
        <v>5</v>
      </c>
      <c s="6" t="s">
        <v>684</v>
      </c>
      <c s="36" t="s">
        <v>685</v>
      </c>
      <c s="37">
        <v>1</v>
      </c>
      <c s="36">
        <v>0</v>
      </c>
      <c s="36">
        <f>ROUND(G299*H299,6)</f>
      </c>
      <c r="L299" s="38">
        <v>0</v>
      </c>
      <c s="32">
        <f>ROUND(ROUND(L299,2)*ROUND(G299,3),2)</f>
      </c>
      <c s="36" t="s">
        <v>199</v>
      </c>
      <c>
        <f>(M299*21)/100</f>
      </c>
      <c t="s">
        <v>27</v>
      </c>
    </row>
    <row r="300" spans="1:5" ht="12.75">
      <c r="A300" s="35" t="s">
        <v>55</v>
      </c>
      <c r="E300" s="39" t="s">
        <v>5</v>
      </c>
    </row>
    <row r="301" spans="1:5" ht="12.75">
      <c r="A301" s="35" t="s">
        <v>56</v>
      </c>
      <c r="E301" s="40" t="s">
        <v>214</v>
      </c>
    </row>
    <row r="302" spans="1:5" ht="12.75">
      <c r="A302" t="s">
        <v>57</v>
      </c>
      <c r="E302" s="39" t="s">
        <v>207</v>
      </c>
    </row>
    <row r="303" spans="1:16" ht="12.75">
      <c r="A303" t="s">
        <v>48</v>
      </c>
      <c s="34" t="s">
        <v>573</v>
      </c>
      <c s="34" t="s">
        <v>686</v>
      </c>
      <c s="35" t="s">
        <v>5</v>
      </c>
      <c s="6" t="s">
        <v>687</v>
      </c>
      <c s="36" t="s">
        <v>213</v>
      </c>
      <c s="37">
        <v>41</v>
      </c>
      <c s="36">
        <v>0</v>
      </c>
      <c s="36">
        <f>ROUND(G303*H303,6)</f>
      </c>
      <c r="L303" s="38">
        <v>0</v>
      </c>
      <c s="32">
        <f>ROUND(ROUND(L303,2)*ROUND(G303,3),2)</f>
      </c>
      <c s="36" t="s">
        <v>205</v>
      </c>
      <c>
        <f>(M303*21)/100</f>
      </c>
      <c t="s">
        <v>27</v>
      </c>
    </row>
    <row r="304" spans="1:5" ht="12.75">
      <c r="A304" s="35" t="s">
        <v>55</v>
      </c>
      <c r="E304" s="39" t="s">
        <v>5</v>
      </c>
    </row>
    <row r="305" spans="1:5" ht="12.75">
      <c r="A305" s="35" t="s">
        <v>56</v>
      </c>
      <c r="E305" s="40" t="s">
        <v>214</v>
      </c>
    </row>
    <row r="306" spans="1:5" ht="12.75">
      <c r="A306" t="s">
        <v>57</v>
      </c>
      <c r="E306" s="39" t="s">
        <v>207</v>
      </c>
    </row>
    <row r="307" spans="1:16" ht="12.75">
      <c r="A307" t="s">
        <v>48</v>
      </c>
      <c s="34" t="s">
        <v>576</v>
      </c>
      <c s="34" t="s">
        <v>688</v>
      </c>
      <c s="35" t="s">
        <v>5</v>
      </c>
      <c s="6" t="s">
        <v>689</v>
      </c>
      <c s="36" t="s">
        <v>213</v>
      </c>
      <c s="37">
        <v>41</v>
      </c>
      <c s="36">
        <v>0</v>
      </c>
      <c s="36">
        <f>ROUND(G307*H307,6)</f>
      </c>
      <c r="L307" s="38">
        <v>0</v>
      </c>
      <c s="32">
        <f>ROUND(ROUND(L307,2)*ROUND(G307,3),2)</f>
      </c>
      <c s="36" t="s">
        <v>205</v>
      </c>
      <c>
        <f>(M307*21)/100</f>
      </c>
      <c t="s">
        <v>27</v>
      </c>
    </row>
    <row r="308" spans="1:5" ht="12.75">
      <c r="A308" s="35" t="s">
        <v>55</v>
      </c>
      <c r="E308" s="39" t="s">
        <v>5</v>
      </c>
    </row>
    <row r="309" spans="1:5" ht="12.75">
      <c r="A309" s="35" t="s">
        <v>56</v>
      </c>
      <c r="E309" s="40" t="s">
        <v>214</v>
      </c>
    </row>
    <row r="310" spans="1:5" ht="12.75">
      <c r="A310" t="s">
        <v>57</v>
      </c>
      <c r="E310" s="39" t="s">
        <v>207</v>
      </c>
    </row>
    <row r="311" spans="1:16" ht="12.75">
      <c r="A311" t="s">
        <v>48</v>
      </c>
      <c s="34" t="s">
        <v>580</v>
      </c>
      <c s="34" t="s">
        <v>690</v>
      </c>
      <c s="35" t="s">
        <v>5</v>
      </c>
      <c s="6" t="s">
        <v>691</v>
      </c>
      <c s="36" t="s">
        <v>425</v>
      </c>
      <c s="37">
        <v>1</v>
      </c>
      <c s="36">
        <v>0</v>
      </c>
      <c s="36">
        <f>ROUND(G311*H311,6)</f>
      </c>
      <c r="L311" s="38">
        <v>0</v>
      </c>
      <c s="32">
        <f>ROUND(ROUND(L311,2)*ROUND(G311,3),2)</f>
      </c>
      <c s="36" t="s">
        <v>205</v>
      </c>
      <c>
        <f>(M311*21)/100</f>
      </c>
      <c t="s">
        <v>27</v>
      </c>
    </row>
    <row r="312" spans="1:5" ht="12.75">
      <c r="A312" s="35" t="s">
        <v>55</v>
      </c>
      <c r="E312" s="39" t="s">
        <v>5</v>
      </c>
    </row>
    <row r="313" spans="1:5" ht="12.75">
      <c r="A313" s="35" t="s">
        <v>56</v>
      </c>
      <c r="E313" s="40" t="s">
        <v>214</v>
      </c>
    </row>
    <row r="314" spans="1:5" ht="12.75">
      <c r="A314" t="s">
        <v>57</v>
      </c>
      <c r="E314" s="39" t="s">
        <v>207</v>
      </c>
    </row>
    <row r="315" spans="1:16" ht="12.75">
      <c r="A315" t="s">
        <v>48</v>
      </c>
      <c s="34" t="s">
        <v>583</v>
      </c>
      <c s="34" t="s">
        <v>692</v>
      </c>
      <c s="35" t="s">
        <v>5</v>
      </c>
      <c s="6" t="s">
        <v>693</v>
      </c>
      <c s="36" t="s">
        <v>213</v>
      </c>
      <c s="37">
        <v>41</v>
      </c>
      <c s="36">
        <v>0</v>
      </c>
      <c s="36">
        <f>ROUND(G315*H315,6)</f>
      </c>
      <c r="L315" s="38">
        <v>0</v>
      </c>
      <c s="32">
        <f>ROUND(ROUND(L315,2)*ROUND(G315,3),2)</f>
      </c>
      <c s="36" t="s">
        <v>205</v>
      </c>
      <c>
        <f>(M315*21)/100</f>
      </c>
      <c t="s">
        <v>27</v>
      </c>
    </row>
    <row r="316" spans="1:5" ht="12.75">
      <c r="A316" s="35" t="s">
        <v>55</v>
      </c>
      <c r="E316" s="39" t="s">
        <v>5</v>
      </c>
    </row>
    <row r="317" spans="1:5" ht="12.75">
      <c r="A317" s="35" t="s">
        <v>56</v>
      </c>
      <c r="E317" s="40" t="s">
        <v>214</v>
      </c>
    </row>
    <row r="318" spans="1:5" ht="12.75">
      <c r="A318" t="s">
        <v>57</v>
      </c>
      <c r="E318" s="39" t="s">
        <v>207</v>
      </c>
    </row>
    <row r="319" spans="1:16" ht="12.75">
      <c r="A319" t="s">
        <v>48</v>
      </c>
      <c s="34" t="s">
        <v>586</v>
      </c>
      <c s="34" t="s">
        <v>694</v>
      </c>
      <c s="35" t="s">
        <v>5</v>
      </c>
      <c s="6" t="s">
        <v>695</v>
      </c>
      <c s="36" t="s">
        <v>463</v>
      </c>
      <c s="37">
        <v>16</v>
      </c>
      <c s="36">
        <v>0</v>
      </c>
      <c s="36">
        <f>ROUND(G319*H319,6)</f>
      </c>
      <c r="L319" s="38">
        <v>0</v>
      </c>
      <c s="32">
        <f>ROUND(ROUND(L319,2)*ROUND(G319,3),2)</f>
      </c>
      <c s="36" t="s">
        <v>205</v>
      </c>
      <c>
        <f>(M319*21)/100</f>
      </c>
      <c t="s">
        <v>27</v>
      </c>
    </row>
    <row r="320" spans="1:5" ht="12.75">
      <c r="A320" s="35" t="s">
        <v>55</v>
      </c>
      <c r="E320" s="39" t="s">
        <v>5</v>
      </c>
    </row>
    <row r="321" spans="1:5" ht="12.75">
      <c r="A321" s="35" t="s">
        <v>56</v>
      </c>
      <c r="E321" s="40" t="s">
        <v>214</v>
      </c>
    </row>
    <row r="322" spans="1:5" ht="12.75">
      <c r="A322" t="s">
        <v>57</v>
      </c>
      <c r="E322" s="39" t="s">
        <v>207</v>
      </c>
    </row>
    <row r="323" spans="1:16" ht="12.75">
      <c r="A323" t="s">
        <v>48</v>
      </c>
      <c s="34" t="s">
        <v>589</v>
      </c>
      <c s="34" t="s">
        <v>696</v>
      </c>
      <c s="35" t="s">
        <v>5</v>
      </c>
      <c s="6" t="s">
        <v>697</v>
      </c>
      <c s="36" t="s">
        <v>213</v>
      </c>
      <c s="37">
        <v>7</v>
      </c>
      <c s="36">
        <v>0</v>
      </c>
      <c s="36">
        <f>ROUND(G323*H323,6)</f>
      </c>
      <c r="L323" s="38">
        <v>0</v>
      </c>
      <c s="32">
        <f>ROUND(ROUND(L323,2)*ROUND(G323,3),2)</f>
      </c>
      <c s="36" t="s">
        <v>205</v>
      </c>
      <c>
        <f>(M323*21)/100</f>
      </c>
      <c t="s">
        <v>27</v>
      </c>
    </row>
    <row r="324" spans="1:5" ht="12.75">
      <c r="A324" s="35" t="s">
        <v>55</v>
      </c>
      <c r="E324" s="39" t="s">
        <v>5</v>
      </c>
    </row>
    <row r="325" spans="1:5" ht="12.75">
      <c r="A325" s="35" t="s">
        <v>56</v>
      </c>
      <c r="E325" s="40" t="s">
        <v>214</v>
      </c>
    </row>
    <row r="326" spans="1:5" ht="12.75">
      <c r="A326" t="s">
        <v>57</v>
      </c>
      <c r="E326" s="39" t="s">
        <v>207</v>
      </c>
    </row>
    <row r="327" spans="1:16" ht="12.75">
      <c r="A327" t="s">
        <v>48</v>
      </c>
      <c s="34" t="s">
        <v>592</v>
      </c>
      <c s="34" t="s">
        <v>698</v>
      </c>
      <c s="35" t="s">
        <v>5</v>
      </c>
      <c s="6" t="s">
        <v>699</v>
      </c>
      <c s="36" t="s">
        <v>213</v>
      </c>
      <c s="37">
        <v>1</v>
      </c>
      <c s="36">
        <v>0</v>
      </c>
      <c s="36">
        <f>ROUND(G327*H327,6)</f>
      </c>
      <c r="L327" s="38">
        <v>0</v>
      </c>
      <c s="32">
        <f>ROUND(ROUND(L327,2)*ROUND(G327,3),2)</f>
      </c>
      <c s="36" t="s">
        <v>205</v>
      </c>
      <c>
        <f>(M327*21)/100</f>
      </c>
      <c t="s">
        <v>27</v>
      </c>
    </row>
    <row r="328" spans="1:5" ht="12.75">
      <c r="A328" s="35" t="s">
        <v>55</v>
      </c>
      <c r="E328" s="39" t="s">
        <v>5</v>
      </c>
    </row>
    <row r="329" spans="1:5" ht="12.75">
      <c r="A329" s="35" t="s">
        <v>56</v>
      </c>
      <c r="E329" s="40" t="s">
        <v>214</v>
      </c>
    </row>
    <row r="330" spans="1:5" ht="12.75">
      <c r="A330" t="s">
        <v>57</v>
      </c>
      <c r="E330" s="39" t="s">
        <v>207</v>
      </c>
    </row>
    <row r="331" spans="1:16" ht="25.5">
      <c r="A331" t="s">
        <v>48</v>
      </c>
      <c s="34" t="s">
        <v>700</v>
      </c>
      <c s="34" t="s">
        <v>701</v>
      </c>
      <c s="35" t="s">
        <v>5</v>
      </c>
      <c s="6" t="s">
        <v>702</v>
      </c>
      <c s="36" t="s">
        <v>463</v>
      </c>
      <c s="37">
        <v>18</v>
      </c>
      <c s="36">
        <v>0</v>
      </c>
      <c s="36">
        <f>ROUND(G331*H331,6)</f>
      </c>
      <c r="L331" s="38">
        <v>0</v>
      </c>
      <c s="32">
        <f>ROUND(ROUND(L331,2)*ROUND(G331,3),2)</f>
      </c>
      <c s="36" t="s">
        <v>205</v>
      </c>
      <c>
        <f>(M331*21)/100</f>
      </c>
      <c t="s">
        <v>27</v>
      </c>
    </row>
    <row r="332" spans="1:5" ht="12.75">
      <c r="A332" s="35" t="s">
        <v>55</v>
      </c>
      <c r="E332" s="39" t="s">
        <v>5</v>
      </c>
    </row>
    <row r="333" spans="1:5" ht="12.75">
      <c r="A333" s="35" t="s">
        <v>56</v>
      </c>
      <c r="E333" s="40" t="s">
        <v>214</v>
      </c>
    </row>
    <row r="334" spans="1:5" ht="12.75">
      <c r="A334" t="s">
        <v>57</v>
      </c>
      <c r="E334" s="39" t="s">
        <v>207</v>
      </c>
    </row>
    <row r="335" spans="1:16" ht="12.75">
      <c r="A335" t="s">
        <v>48</v>
      </c>
      <c s="34" t="s">
        <v>703</v>
      </c>
      <c s="34" t="s">
        <v>704</v>
      </c>
      <c s="35" t="s">
        <v>5</v>
      </c>
      <c s="6" t="s">
        <v>705</v>
      </c>
      <c s="36" t="s">
        <v>213</v>
      </c>
      <c s="37">
        <v>1</v>
      </c>
      <c s="36">
        <v>0</v>
      </c>
      <c s="36">
        <f>ROUND(G335*H335,6)</f>
      </c>
      <c r="L335" s="38">
        <v>0</v>
      </c>
      <c s="32">
        <f>ROUND(ROUND(L335,2)*ROUND(G335,3),2)</f>
      </c>
      <c s="36" t="s">
        <v>205</v>
      </c>
      <c>
        <f>(M335*21)/100</f>
      </c>
      <c t="s">
        <v>27</v>
      </c>
    </row>
    <row r="336" spans="1:5" ht="12.75">
      <c r="A336" s="35" t="s">
        <v>55</v>
      </c>
      <c r="E336" s="39" t="s">
        <v>5</v>
      </c>
    </row>
    <row r="337" spans="1:5" ht="12.75">
      <c r="A337" s="35" t="s">
        <v>56</v>
      </c>
      <c r="E337" s="40" t="s">
        <v>214</v>
      </c>
    </row>
    <row r="338" spans="1:5" ht="12.75">
      <c r="A338" t="s">
        <v>57</v>
      </c>
      <c r="E338" s="39" t="s">
        <v>207</v>
      </c>
    </row>
    <row r="339" spans="1:16" ht="12.75">
      <c r="A339" t="s">
        <v>48</v>
      </c>
      <c s="34" t="s">
        <v>595</v>
      </c>
      <c s="34" t="s">
        <v>706</v>
      </c>
      <c s="35" t="s">
        <v>5</v>
      </c>
      <c s="6" t="s">
        <v>707</v>
      </c>
      <c s="36" t="s">
        <v>213</v>
      </c>
      <c s="37">
        <v>1</v>
      </c>
      <c s="36">
        <v>0</v>
      </c>
      <c s="36">
        <f>ROUND(G339*H339,6)</f>
      </c>
      <c r="L339" s="38">
        <v>0</v>
      </c>
      <c s="32">
        <f>ROUND(ROUND(L339,2)*ROUND(G339,3),2)</f>
      </c>
      <c s="36" t="s">
        <v>205</v>
      </c>
      <c>
        <f>(M339*21)/100</f>
      </c>
      <c t="s">
        <v>27</v>
      </c>
    </row>
    <row r="340" spans="1:5" ht="12.75">
      <c r="A340" s="35" t="s">
        <v>55</v>
      </c>
      <c r="E340" s="39" t="s">
        <v>5</v>
      </c>
    </row>
    <row r="341" spans="1:5" ht="12.75">
      <c r="A341" s="35" t="s">
        <v>56</v>
      </c>
      <c r="E341" s="40" t="s">
        <v>214</v>
      </c>
    </row>
    <row r="342" spans="1:5" ht="12.75">
      <c r="A342" t="s">
        <v>57</v>
      </c>
      <c r="E342" s="39" t="s">
        <v>207</v>
      </c>
    </row>
    <row r="343" spans="1:16" ht="12.75">
      <c r="A343" t="s">
        <v>48</v>
      </c>
      <c s="34" t="s">
        <v>598</v>
      </c>
      <c s="34" t="s">
        <v>708</v>
      </c>
      <c s="35" t="s">
        <v>5</v>
      </c>
      <c s="6" t="s">
        <v>709</v>
      </c>
      <c s="36" t="s">
        <v>204</v>
      </c>
      <c s="37">
        <v>1.5</v>
      </c>
      <c s="36">
        <v>0</v>
      </c>
      <c s="36">
        <f>ROUND(G343*H343,6)</f>
      </c>
      <c r="L343" s="38">
        <v>0</v>
      </c>
      <c s="32">
        <f>ROUND(ROUND(L343,2)*ROUND(G343,3),2)</f>
      </c>
      <c s="36" t="s">
        <v>385</v>
      </c>
      <c>
        <f>(M343*21)/100</f>
      </c>
      <c t="s">
        <v>27</v>
      </c>
    </row>
    <row r="344" spans="1:5" ht="12.75">
      <c r="A344" s="35" t="s">
        <v>55</v>
      </c>
      <c r="E344" s="39" t="s">
        <v>5</v>
      </c>
    </row>
    <row r="345" spans="1:5" ht="12.75">
      <c r="A345" s="35" t="s">
        <v>56</v>
      </c>
      <c r="E345" s="40" t="s">
        <v>214</v>
      </c>
    </row>
    <row r="346" spans="1:5" ht="12.75">
      <c r="A346" t="s">
        <v>57</v>
      </c>
      <c r="E346" s="39" t="s">
        <v>207</v>
      </c>
    </row>
    <row r="347" spans="1:16" ht="12.75">
      <c r="A347" t="s">
        <v>48</v>
      </c>
      <c s="34" t="s">
        <v>601</v>
      </c>
      <c s="34" t="s">
        <v>710</v>
      </c>
      <c s="35" t="s">
        <v>5</v>
      </c>
      <c s="6" t="s">
        <v>711</v>
      </c>
      <c s="36" t="s">
        <v>425</v>
      </c>
      <c s="37">
        <v>1</v>
      </c>
      <c s="36">
        <v>0</v>
      </c>
      <c s="36">
        <f>ROUND(G347*H347,6)</f>
      </c>
      <c r="L347" s="38">
        <v>0</v>
      </c>
      <c s="32">
        <f>ROUND(ROUND(L347,2)*ROUND(G347,3),2)</f>
      </c>
      <c s="36" t="s">
        <v>205</v>
      </c>
      <c>
        <f>(M347*21)/100</f>
      </c>
      <c t="s">
        <v>27</v>
      </c>
    </row>
    <row r="348" spans="1:5" ht="12.75">
      <c r="A348" s="35" t="s">
        <v>55</v>
      </c>
      <c r="E348" s="39" t="s">
        <v>5</v>
      </c>
    </row>
    <row r="349" spans="1:5" ht="12.75">
      <c r="A349" s="35" t="s">
        <v>56</v>
      </c>
      <c r="E349" s="40" t="s">
        <v>214</v>
      </c>
    </row>
    <row r="350" spans="1:5" ht="12.75">
      <c r="A350" t="s">
        <v>57</v>
      </c>
      <c r="E350" s="39" t="s">
        <v>207</v>
      </c>
    </row>
    <row r="351" spans="1:16" ht="12.75">
      <c r="A351" t="s">
        <v>48</v>
      </c>
      <c s="34" t="s">
        <v>604</v>
      </c>
      <c s="34" t="s">
        <v>415</v>
      </c>
      <c s="35" t="s">
        <v>5</v>
      </c>
      <c s="6" t="s">
        <v>416</v>
      </c>
      <c s="36" t="s">
        <v>213</v>
      </c>
      <c s="37">
        <v>41</v>
      </c>
      <c s="36">
        <v>0</v>
      </c>
      <c s="36">
        <f>ROUND(G351*H351,6)</f>
      </c>
      <c r="L351" s="38">
        <v>0</v>
      </c>
      <c s="32">
        <f>ROUND(ROUND(L351,2)*ROUND(G351,3),2)</f>
      </c>
      <c s="36" t="s">
        <v>205</v>
      </c>
      <c>
        <f>(M351*21)/100</f>
      </c>
      <c t="s">
        <v>27</v>
      </c>
    </row>
    <row r="352" spans="1:5" ht="12.75">
      <c r="A352" s="35" t="s">
        <v>55</v>
      </c>
      <c r="E352" s="39" t="s">
        <v>5</v>
      </c>
    </row>
    <row r="353" spans="1:5" ht="12.75">
      <c r="A353" s="35" t="s">
        <v>56</v>
      </c>
      <c r="E353" s="40" t="s">
        <v>417</v>
      </c>
    </row>
    <row r="354" spans="1:5" ht="12.75">
      <c r="A354" t="s">
        <v>57</v>
      </c>
      <c r="E354" s="39" t="s">
        <v>418</v>
      </c>
    </row>
    <row r="355" spans="1:16" ht="12.75">
      <c r="A355" t="s">
        <v>48</v>
      </c>
      <c s="34" t="s">
        <v>607</v>
      </c>
      <c s="34" t="s">
        <v>712</v>
      </c>
      <c s="35" t="s">
        <v>5</v>
      </c>
      <c s="6" t="s">
        <v>713</v>
      </c>
      <c s="36" t="s">
        <v>265</v>
      </c>
      <c s="37">
        <v>1</v>
      </c>
      <c s="36">
        <v>0</v>
      </c>
      <c s="36">
        <f>ROUND(G355*H355,6)</f>
      </c>
      <c r="L355" s="38">
        <v>0</v>
      </c>
      <c s="32">
        <f>ROUND(ROUND(L355,2)*ROUND(G355,3),2)</f>
      </c>
      <c s="36" t="s">
        <v>199</v>
      </c>
      <c>
        <f>(M355*21)/100</f>
      </c>
      <c t="s">
        <v>27</v>
      </c>
    </row>
    <row r="356" spans="1:5" ht="12.75">
      <c r="A356" s="35" t="s">
        <v>55</v>
      </c>
      <c r="E356" s="39" t="s">
        <v>5</v>
      </c>
    </row>
    <row r="357" spans="1:5" ht="12.75">
      <c r="A357" s="35" t="s">
        <v>56</v>
      </c>
      <c r="E357" s="40" t="s">
        <v>214</v>
      </c>
    </row>
    <row r="358" spans="1:5" ht="25.5">
      <c r="A358" t="s">
        <v>57</v>
      </c>
      <c r="E358" s="39" t="s">
        <v>422</v>
      </c>
    </row>
    <row r="359" spans="1:16" ht="12.75">
      <c r="A359" t="s">
        <v>48</v>
      </c>
      <c s="34" t="s">
        <v>714</v>
      </c>
      <c s="34" t="s">
        <v>324</v>
      </c>
      <c s="35" t="s">
        <v>5</v>
      </c>
      <c s="6" t="s">
        <v>325</v>
      </c>
      <c s="36" t="s">
        <v>213</v>
      </c>
      <c s="37">
        <v>14</v>
      </c>
      <c s="36">
        <v>0</v>
      </c>
      <c s="36">
        <f>ROUND(G359*H359,6)</f>
      </c>
      <c r="L359" s="38">
        <v>0</v>
      </c>
      <c s="32">
        <f>ROUND(ROUND(L359,2)*ROUND(G359,3),2)</f>
      </c>
      <c s="36" t="s">
        <v>205</v>
      </c>
      <c>
        <f>(M359*21)/100</f>
      </c>
      <c t="s">
        <v>27</v>
      </c>
    </row>
    <row r="360" spans="1:5" ht="12.75">
      <c r="A360" s="35" t="s">
        <v>55</v>
      </c>
      <c r="E360" s="39" t="s">
        <v>5</v>
      </c>
    </row>
    <row r="361" spans="1:5" ht="12.75">
      <c r="A361" s="35" t="s">
        <v>56</v>
      </c>
      <c r="E361" s="40" t="s">
        <v>214</v>
      </c>
    </row>
    <row r="362" spans="1:5" ht="12.75">
      <c r="A362" t="s">
        <v>57</v>
      </c>
      <c r="E362" s="39" t="s">
        <v>207</v>
      </c>
    </row>
    <row r="363" spans="1:16" ht="12.75">
      <c r="A363" t="s">
        <v>48</v>
      </c>
      <c s="34" t="s">
        <v>715</v>
      </c>
      <c s="34" t="s">
        <v>716</v>
      </c>
      <c s="35" t="s">
        <v>5</v>
      </c>
      <c s="6" t="s">
        <v>717</v>
      </c>
      <c s="36" t="s">
        <v>213</v>
      </c>
      <c s="37">
        <v>2</v>
      </c>
      <c s="36">
        <v>0</v>
      </c>
      <c s="36">
        <f>ROUND(G363*H363,6)</f>
      </c>
      <c r="L363" s="38">
        <v>0</v>
      </c>
      <c s="32">
        <f>ROUND(ROUND(L363,2)*ROUND(G363,3),2)</f>
      </c>
      <c s="36" t="s">
        <v>205</v>
      </c>
      <c>
        <f>(M363*21)/100</f>
      </c>
      <c t="s">
        <v>27</v>
      </c>
    </row>
    <row r="364" spans="1:5" ht="12.75">
      <c r="A364" s="35" t="s">
        <v>55</v>
      </c>
      <c r="E364" s="39" t="s">
        <v>5</v>
      </c>
    </row>
    <row r="365" spans="1:5" ht="12.75">
      <c r="A365" s="35" t="s">
        <v>56</v>
      </c>
      <c r="E365" s="40" t="s">
        <v>417</v>
      </c>
    </row>
    <row r="366" spans="1:5" ht="12.75">
      <c r="A366" t="s">
        <v>57</v>
      </c>
      <c r="E366" s="39" t="s">
        <v>418</v>
      </c>
    </row>
    <row r="367" spans="1:13" ht="12.75">
      <c r="A367" t="s">
        <v>46</v>
      </c>
      <c r="C367" s="31" t="s">
        <v>26</v>
      </c>
      <c r="E367" s="33" t="s">
        <v>718</v>
      </c>
      <c r="J367" s="32">
        <f>0</f>
      </c>
      <c s="32">
        <f>0</f>
      </c>
      <c s="32">
        <f>0+L368+L372+L376+L380+L384+L388+L392+L396+L400+L404+L408+L412+L416+L420+L424+L428+L432+L436+L440+L444+L448+L452+L456+L460+L464+L468+L472+L476+L480+L484+L488+L492+L496+L500+L504+L508+L512+L516+L520+L524+L528+L532+L536+L540+L544+L548+L552+L556+L560</f>
      </c>
      <c s="32">
        <f>0+M368+M372+M376+M380+M384+M388+M392+M396+M400+M404+M408+M412+M416+M420+M424+M428+M432+M436+M440+M444+M448+M452+M456+M460+M464+M468+M472+M476+M480+M484+M488+M492+M496+M500+M504+M508+M512+M516+M520+M524+M528+M532+M536+M540+M544+M548+M552+M556+M560</f>
      </c>
    </row>
    <row r="368" spans="1:16" ht="12.75">
      <c r="A368" t="s">
        <v>48</v>
      </c>
      <c s="34" t="s">
        <v>610</v>
      </c>
      <c s="34" t="s">
        <v>719</v>
      </c>
      <c s="35" t="s">
        <v>5</v>
      </c>
      <c s="6" t="s">
        <v>720</v>
      </c>
      <c s="36" t="s">
        <v>213</v>
      </c>
      <c s="37">
        <v>1</v>
      </c>
      <c s="36">
        <v>0</v>
      </c>
      <c s="36">
        <f>ROUND(G368*H368,6)</f>
      </c>
      <c r="L368" s="38">
        <v>0</v>
      </c>
      <c s="32">
        <f>ROUND(ROUND(L368,2)*ROUND(G368,3),2)</f>
      </c>
      <c s="36" t="s">
        <v>199</v>
      </c>
      <c>
        <f>(M368*21)/100</f>
      </c>
      <c t="s">
        <v>27</v>
      </c>
    </row>
    <row r="369" spans="1:5" ht="12.75">
      <c r="A369" s="35" t="s">
        <v>55</v>
      </c>
      <c r="E369" s="39" t="s">
        <v>5</v>
      </c>
    </row>
    <row r="370" spans="1:5" ht="12.75">
      <c r="A370" s="35" t="s">
        <v>56</v>
      </c>
      <c r="E370" s="40" t="s">
        <v>214</v>
      </c>
    </row>
    <row r="371" spans="1:5" ht="89.25">
      <c r="A371" t="s">
        <v>57</v>
      </c>
      <c r="E371" s="39" t="s">
        <v>721</v>
      </c>
    </row>
    <row r="372" spans="1:16" ht="12.75">
      <c r="A372" t="s">
        <v>48</v>
      </c>
      <c s="34" t="s">
        <v>613</v>
      </c>
      <c s="34" t="s">
        <v>722</v>
      </c>
      <c s="35" t="s">
        <v>5</v>
      </c>
      <c s="6" t="s">
        <v>723</v>
      </c>
      <c s="36" t="s">
        <v>213</v>
      </c>
      <c s="37">
        <v>5</v>
      </c>
      <c s="36">
        <v>0</v>
      </c>
      <c s="36">
        <f>ROUND(G372*H372,6)</f>
      </c>
      <c r="L372" s="38">
        <v>0</v>
      </c>
      <c s="32">
        <f>ROUND(ROUND(L372,2)*ROUND(G372,3),2)</f>
      </c>
      <c s="36" t="s">
        <v>205</v>
      </c>
      <c>
        <f>(M372*21)/100</f>
      </c>
      <c t="s">
        <v>27</v>
      </c>
    </row>
    <row r="373" spans="1:5" ht="12.75">
      <c r="A373" s="35" t="s">
        <v>55</v>
      </c>
      <c r="E373" s="39" t="s">
        <v>5</v>
      </c>
    </row>
    <row r="374" spans="1:5" ht="12.75">
      <c r="A374" s="35" t="s">
        <v>56</v>
      </c>
      <c r="E374" s="40" t="s">
        <v>214</v>
      </c>
    </row>
    <row r="375" spans="1:5" ht="12.75">
      <c r="A375" t="s">
        <v>57</v>
      </c>
      <c r="E375" s="39" t="s">
        <v>207</v>
      </c>
    </row>
    <row r="376" spans="1:16" ht="12.75">
      <c r="A376" t="s">
        <v>48</v>
      </c>
      <c s="34" t="s">
        <v>616</v>
      </c>
      <c s="34" t="s">
        <v>724</v>
      </c>
      <c s="35" t="s">
        <v>5</v>
      </c>
      <c s="6" t="s">
        <v>725</v>
      </c>
      <c s="36" t="s">
        <v>213</v>
      </c>
      <c s="37">
        <v>5</v>
      </c>
      <c s="36">
        <v>0</v>
      </c>
      <c s="36">
        <f>ROUND(G376*H376,6)</f>
      </c>
      <c r="L376" s="38">
        <v>0</v>
      </c>
      <c s="32">
        <f>ROUND(ROUND(L376,2)*ROUND(G376,3),2)</f>
      </c>
      <c s="36" t="s">
        <v>205</v>
      </c>
      <c>
        <f>(M376*21)/100</f>
      </c>
      <c t="s">
        <v>27</v>
      </c>
    </row>
    <row r="377" spans="1:5" ht="12.75">
      <c r="A377" s="35" t="s">
        <v>55</v>
      </c>
      <c r="E377" s="39" t="s">
        <v>5</v>
      </c>
    </row>
    <row r="378" spans="1:5" ht="12.75">
      <c r="A378" s="35" t="s">
        <v>56</v>
      </c>
      <c r="E378" s="40" t="s">
        <v>214</v>
      </c>
    </row>
    <row r="379" spans="1:5" ht="12.75">
      <c r="A379" t="s">
        <v>57</v>
      </c>
      <c r="E379" s="39" t="s">
        <v>207</v>
      </c>
    </row>
    <row r="380" spans="1:16" ht="12.75">
      <c r="A380" t="s">
        <v>48</v>
      </c>
      <c s="34" t="s">
        <v>619</v>
      </c>
      <c s="34" t="s">
        <v>726</v>
      </c>
      <c s="35" t="s">
        <v>5</v>
      </c>
      <c s="6" t="s">
        <v>727</v>
      </c>
      <c s="36" t="s">
        <v>213</v>
      </c>
      <c s="37">
        <v>10</v>
      </c>
      <c s="36">
        <v>0</v>
      </c>
      <c s="36">
        <f>ROUND(G380*H380,6)</f>
      </c>
      <c r="L380" s="38">
        <v>0</v>
      </c>
      <c s="32">
        <f>ROUND(ROUND(L380,2)*ROUND(G380,3),2)</f>
      </c>
      <c s="36" t="s">
        <v>205</v>
      </c>
      <c>
        <f>(M380*21)/100</f>
      </c>
      <c t="s">
        <v>27</v>
      </c>
    </row>
    <row r="381" spans="1:5" ht="12.75">
      <c r="A381" s="35" t="s">
        <v>55</v>
      </c>
      <c r="E381" s="39" t="s">
        <v>5</v>
      </c>
    </row>
    <row r="382" spans="1:5" ht="12.75">
      <c r="A382" s="35" t="s">
        <v>56</v>
      </c>
      <c r="E382" s="40" t="s">
        <v>214</v>
      </c>
    </row>
    <row r="383" spans="1:5" ht="12.75">
      <c r="A383" t="s">
        <v>57</v>
      </c>
      <c r="E383" s="39" t="s">
        <v>207</v>
      </c>
    </row>
    <row r="384" spans="1:16" ht="12.75">
      <c r="A384" t="s">
        <v>48</v>
      </c>
      <c s="34" t="s">
        <v>620</v>
      </c>
      <c s="34" t="s">
        <v>728</v>
      </c>
      <c s="35" t="s">
        <v>5</v>
      </c>
      <c s="6" t="s">
        <v>729</v>
      </c>
      <c s="36" t="s">
        <v>213</v>
      </c>
      <c s="37">
        <v>94</v>
      </c>
      <c s="36">
        <v>0</v>
      </c>
      <c s="36">
        <f>ROUND(G384*H384,6)</f>
      </c>
      <c r="L384" s="38">
        <v>0</v>
      </c>
      <c s="32">
        <f>ROUND(ROUND(L384,2)*ROUND(G384,3),2)</f>
      </c>
      <c s="36" t="s">
        <v>205</v>
      </c>
      <c>
        <f>(M384*21)/100</f>
      </c>
      <c t="s">
        <v>27</v>
      </c>
    </row>
    <row r="385" spans="1:5" ht="12.75">
      <c r="A385" s="35" t="s">
        <v>55</v>
      </c>
      <c r="E385" s="39" t="s">
        <v>5</v>
      </c>
    </row>
    <row r="386" spans="1:5" ht="12.75">
      <c r="A386" s="35" t="s">
        <v>56</v>
      </c>
      <c r="E386" s="40" t="s">
        <v>214</v>
      </c>
    </row>
    <row r="387" spans="1:5" ht="12.75">
      <c r="A387" t="s">
        <v>57</v>
      </c>
      <c r="E387" s="39" t="s">
        <v>207</v>
      </c>
    </row>
    <row r="388" spans="1:16" ht="12.75">
      <c r="A388" t="s">
        <v>48</v>
      </c>
      <c s="34" t="s">
        <v>621</v>
      </c>
      <c s="34" t="s">
        <v>730</v>
      </c>
      <c s="35" t="s">
        <v>5</v>
      </c>
      <c s="6" t="s">
        <v>731</v>
      </c>
      <c s="36" t="s">
        <v>213</v>
      </c>
      <c s="37">
        <v>3</v>
      </c>
      <c s="36">
        <v>0</v>
      </c>
      <c s="36">
        <f>ROUND(G388*H388,6)</f>
      </c>
      <c r="L388" s="38">
        <v>0</v>
      </c>
      <c s="32">
        <f>ROUND(ROUND(L388,2)*ROUND(G388,3),2)</f>
      </c>
      <c s="36" t="s">
        <v>205</v>
      </c>
      <c>
        <f>(M388*21)/100</f>
      </c>
      <c t="s">
        <v>27</v>
      </c>
    </row>
    <row r="389" spans="1:5" ht="12.75">
      <c r="A389" s="35" t="s">
        <v>55</v>
      </c>
      <c r="E389" s="39" t="s">
        <v>5</v>
      </c>
    </row>
    <row r="390" spans="1:5" ht="12.75">
      <c r="A390" s="35" t="s">
        <v>56</v>
      </c>
      <c r="E390" s="40" t="s">
        <v>214</v>
      </c>
    </row>
    <row r="391" spans="1:5" ht="12.75">
      <c r="A391" t="s">
        <v>57</v>
      </c>
      <c r="E391" s="39" t="s">
        <v>207</v>
      </c>
    </row>
    <row r="392" spans="1:16" ht="12.75">
      <c r="A392" t="s">
        <v>48</v>
      </c>
      <c s="34" t="s">
        <v>622</v>
      </c>
      <c s="34" t="s">
        <v>732</v>
      </c>
      <c s="35" t="s">
        <v>5</v>
      </c>
      <c s="6" t="s">
        <v>733</v>
      </c>
      <c s="36" t="s">
        <v>213</v>
      </c>
      <c s="37">
        <v>2</v>
      </c>
      <c s="36">
        <v>0</v>
      </c>
      <c s="36">
        <f>ROUND(G392*H392,6)</f>
      </c>
      <c r="L392" s="38">
        <v>0</v>
      </c>
      <c s="32">
        <f>ROUND(ROUND(L392,2)*ROUND(G392,3),2)</f>
      </c>
      <c s="36" t="s">
        <v>205</v>
      </c>
      <c>
        <f>(M392*21)/100</f>
      </c>
      <c t="s">
        <v>27</v>
      </c>
    </row>
    <row r="393" spans="1:5" ht="12.75">
      <c r="A393" s="35" t="s">
        <v>55</v>
      </c>
      <c r="E393" s="39" t="s">
        <v>5</v>
      </c>
    </row>
    <row r="394" spans="1:5" ht="12.75">
      <c r="A394" s="35" t="s">
        <v>56</v>
      </c>
      <c r="E394" s="40" t="s">
        <v>214</v>
      </c>
    </row>
    <row r="395" spans="1:5" ht="12.75">
      <c r="A395" t="s">
        <v>57</v>
      </c>
      <c r="E395" s="39" t="s">
        <v>207</v>
      </c>
    </row>
    <row r="396" spans="1:16" ht="12.75">
      <c r="A396" t="s">
        <v>48</v>
      </c>
      <c s="34" t="s">
        <v>623</v>
      </c>
      <c s="34" t="s">
        <v>734</v>
      </c>
      <c s="35" t="s">
        <v>5</v>
      </c>
      <c s="6" t="s">
        <v>735</v>
      </c>
      <c s="36" t="s">
        <v>213</v>
      </c>
      <c s="37">
        <v>2</v>
      </c>
      <c s="36">
        <v>0</v>
      </c>
      <c s="36">
        <f>ROUND(G396*H396,6)</f>
      </c>
      <c r="L396" s="38">
        <v>0</v>
      </c>
      <c s="32">
        <f>ROUND(ROUND(L396,2)*ROUND(G396,3),2)</f>
      </c>
      <c s="36" t="s">
        <v>205</v>
      </c>
      <c>
        <f>(M396*21)/100</f>
      </c>
      <c t="s">
        <v>27</v>
      </c>
    </row>
    <row r="397" spans="1:5" ht="12.75">
      <c r="A397" s="35" t="s">
        <v>55</v>
      </c>
      <c r="E397" s="39" t="s">
        <v>5</v>
      </c>
    </row>
    <row r="398" spans="1:5" ht="12.75">
      <c r="A398" s="35" t="s">
        <v>56</v>
      </c>
      <c r="E398" s="40" t="s">
        <v>214</v>
      </c>
    </row>
    <row r="399" spans="1:5" ht="12.75">
      <c r="A399" t="s">
        <v>57</v>
      </c>
      <c r="E399" s="39" t="s">
        <v>207</v>
      </c>
    </row>
    <row r="400" spans="1:16" ht="12.75">
      <c r="A400" t="s">
        <v>48</v>
      </c>
      <c s="34" t="s">
        <v>736</v>
      </c>
      <c s="34" t="s">
        <v>737</v>
      </c>
      <c s="35" t="s">
        <v>5</v>
      </c>
      <c s="6" t="s">
        <v>738</v>
      </c>
      <c s="36" t="s">
        <v>213</v>
      </c>
      <c s="37">
        <v>4</v>
      </c>
      <c s="36">
        <v>0</v>
      </c>
      <c s="36">
        <f>ROUND(G400*H400,6)</f>
      </c>
      <c r="L400" s="38">
        <v>0</v>
      </c>
      <c s="32">
        <f>ROUND(ROUND(L400,2)*ROUND(G400,3),2)</f>
      </c>
      <c s="36" t="s">
        <v>205</v>
      </c>
      <c>
        <f>(M400*21)/100</f>
      </c>
      <c t="s">
        <v>27</v>
      </c>
    </row>
    <row r="401" spans="1:5" ht="12.75">
      <c r="A401" s="35" t="s">
        <v>55</v>
      </c>
      <c r="E401" s="39" t="s">
        <v>5</v>
      </c>
    </row>
    <row r="402" spans="1:5" ht="12.75">
      <c r="A402" s="35" t="s">
        <v>56</v>
      </c>
      <c r="E402" s="40" t="s">
        <v>214</v>
      </c>
    </row>
    <row r="403" spans="1:5" ht="12.75">
      <c r="A403" t="s">
        <v>57</v>
      </c>
      <c r="E403" s="39" t="s">
        <v>207</v>
      </c>
    </row>
    <row r="404" spans="1:16" ht="12.75">
      <c r="A404" t="s">
        <v>48</v>
      </c>
      <c s="34" t="s">
        <v>739</v>
      </c>
      <c s="34" t="s">
        <v>740</v>
      </c>
      <c s="35" t="s">
        <v>5</v>
      </c>
      <c s="6" t="s">
        <v>741</v>
      </c>
      <c s="36" t="s">
        <v>213</v>
      </c>
      <c s="37">
        <v>4</v>
      </c>
      <c s="36">
        <v>0</v>
      </c>
      <c s="36">
        <f>ROUND(G404*H404,6)</f>
      </c>
      <c r="L404" s="38">
        <v>0</v>
      </c>
      <c s="32">
        <f>ROUND(ROUND(L404,2)*ROUND(G404,3),2)</f>
      </c>
      <c s="36" t="s">
        <v>205</v>
      </c>
      <c>
        <f>(M404*21)/100</f>
      </c>
      <c t="s">
        <v>27</v>
      </c>
    </row>
    <row r="405" spans="1:5" ht="12.75">
      <c r="A405" s="35" t="s">
        <v>55</v>
      </c>
      <c r="E405" s="39" t="s">
        <v>5</v>
      </c>
    </row>
    <row r="406" spans="1:5" ht="12.75">
      <c r="A406" s="35" t="s">
        <v>56</v>
      </c>
      <c r="E406" s="40" t="s">
        <v>214</v>
      </c>
    </row>
    <row r="407" spans="1:5" ht="12.75">
      <c r="A407" t="s">
        <v>57</v>
      </c>
      <c r="E407" s="39" t="s">
        <v>207</v>
      </c>
    </row>
    <row r="408" spans="1:16" ht="12.75">
      <c r="A408" t="s">
        <v>48</v>
      </c>
      <c s="34" t="s">
        <v>742</v>
      </c>
      <c s="34" t="s">
        <v>743</v>
      </c>
      <c s="35" t="s">
        <v>5</v>
      </c>
      <c s="6" t="s">
        <v>744</v>
      </c>
      <c s="36" t="s">
        <v>213</v>
      </c>
      <c s="37">
        <v>4</v>
      </c>
      <c s="36">
        <v>0</v>
      </c>
      <c s="36">
        <f>ROUND(G408*H408,6)</f>
      </c>
      <c r="L408" s="38">
        <v>0</v>
      </c>
      <c s="32">
        <f>ROUND(ROUND(L408,2)*ROUND(G408,3),2)</f>
      </c>
      <c s="36" t="s">
        <v>205</v>
      </c>
      <c>
        <f>(M408*21)/100</f>
      </c>
      <c t="s">
        <v>27</v>
      </c>
    </row>
    <row r="409" spans="1:5" ht="12.75">
      <c r="A409" s="35" t="s">
        <v>55</v>
      </c>
      <c r="E409" s="39" t="s">
        <v>5</v>
      </c>
    </row>
    <row r="410" spans="1:5" ht="12.75">
      <c r="A410" s="35" t="s">
        <v>56</v>
      </c>
      <c r="E410" s="40" t="s">
        <v>214</v>
      </c>
    </row>
    <row r="411" spans="1:5" ht="12.75">
      <c r="A411" t="s">
        <v>57</v>
      </c>
      <c r="E411" s="39" t="s">
        <v>207</v>
      </c>
    </row>
    <row r="412" spans="1:16" ht="12.75">
      <c r="A412" t="s">
        <v>48</v>
      </c>
      <c s="34" t="s">
        <v>745</v>
      </c>
      <c s="34" t="s">
        <v>746</v>
      </c>
      <c s="35" t="s">
        <v>5</v>
      </c>
      <c s="6" t="s">
        <v>747</v>
      </c>
      <c s="36" t="s">
        <v>213</v>
      </c>
      <c s="37">
        <v>3</v>
      </c>
      <c s="36">
        <v>0</v>
      </c>
      <c s="36">
        <f>ROUND(G412*H412,6)</f>
      </c>
      <c r="L412" s="38">
        <v>0</v>
      </c>
      <c s="32">
        <f>ROUND(ROUND(L412,2)*ROUND(G412,3),2)</f>
      </c>
      <c s="36" t="s">
        <v>205</v>
      </c>
      <c>
        <f>(M412*21)/100</f>
      </c>
      <c t="s">
        <v>27</v>
      </c>
    </row>
    <row r="413" spans="1:5" ht="12.75">
      <c r="A413" s="35" t="s">
        <v>55</v>
      </c>
      <c r="E413" s="39" t="s">
        <v>5</v>
      </c>
    </row>
    <row r="414" spans="1:5" ht="12.75">
      <c r="A414" s="35" t="s">
        <v>56</v>
      </c>
      <c r="E414" s="40" t="s">
        <v>214</v>
      </c>
    </row>
    <row r="415" spans="1:5" ht="12.75">
      <c r="A415" t="s">
        <v>57</v>
      </c>
      <c r="E415" s="39" t="s">
        <v>207</v>
      </c>
    </row>
    <row r="416" spans="1:16" ht="12.75">
      <c r="A416" t="s">
        <v>48</v>
      </c>
      <c s="34" t="s">
        <v>373</v>
      </c>
      <c s="34" t="s">
        <v>748</v>
      </c>
      <c s="35" t="s">
        <v>5</v>
      </c>
      <c s="6" t="s">
        <v>749</v>
      </c>
      <c s="36" t="s">
        <v>213</v>
      </c>
      <c s="37">
        <v>2</v>
      </c>
      <c s="36">
        <v>0</v>
      </c>
      <c s="36">
        <f>ROUND(G416*H416,6)</f>
      </c>
      <c r="L416" s="38">
        <v>0</v>
      </c>
      <c s="32">
        <f>ROUND(ROUND(L416,2)*ROUND(G416,3),2)</f>
      </c>
      <c s="36" t="s">
        <v>205</v>
      </c>
      <c>
        <f>(M416*21)/100</f>
      </c>
      <c t="s">
        <v>27</v>
      </c>
    </row>
    <row r="417" spans="1:5" ht="12.75">
      <c r="A417" s="35" t="s">
        <v>55</v>
      </c>
      <c r="E417" s="39" t="s">
        <v>5</v>
      </c>
    </row>
    <row r="418" spans="1:5" ht="12.75">
      <c r="A418" s="35" t="s">
        <v>56</v>
      </c>
      <c r="E418" s="40" t="s">
        <v>214</v>
      </c>
    </row>
    <row r="419" spans="1:5" ht="12.75">
      <c r="A419" t="s">
        <v>57</v>
      </c>
      <c r="E419" s="39" t="s">
        <v>207</v>
      </c>
    </row>
    <row r="420" spans="1:16" ht="12.75">
      <c r="A420" t="s">
        <v>48</v>
      </c>
      <c s="34" t="s">
        <v>750</v>
      </c>
      <c s="34" t="s">
        <v>751</v>
      </c>
      <c s="35" t="s">
        <v>5</v>
      </c>
      <c s="6" t="s">
        <v>752</v>
      </c>
      <c s="36" t="s">
        <v>213</v>
      </c>
      <c s="37">
        <v>1</v>
      </c>
      <c s="36">
        <v>0</v>
      </c>
      <c s="36">
        <f>ROUND(G420*H420,6)</f>
      </c>
      <c r="L420" s="38">
        <v>0</v>
      </c>
      <c s="32">
        <f>ROUND(ROUND(L420,2)*ROUND(G420,3),2)</f>
      </c>
      <c s="36" t="s">
        <v>205</v>
      </c>
      <c>
        <f>(M420*21)/100</f>
      </c>
      <c t="s">
        <v>27</v>
      </c>
    </row>
    <row r="421" spans="1:5" ht="12.75">
      <c r="A421" s="35" t="s">
        <v>55</v>
      </c>
      <c r="E421" s="39" t="s">
        <v>5</v>
      </c>
    </row>
    <row r="422" spans="1:5" ht="12.75">
      <c r="A422" s="35" t="s">
        <v>56</v>
      </c>
      <c r="E422" s="40" t="s">
        <v>214</v>
      </c>
    </row>
    <row r="423" spans="1:5" ht="12.75">
      <c r="A423" t="s">
        <v>57</v>
      </c>
      <c r="E423" s="39" t="s">
        <v>207</v>
      </c>
    </row>
    <row r="424" spans="1:16" ht="12.75">
      <c r="A424" t="s">
        <v>48</v>
      </c>
      <c s="34" t="s">
        <v>753</v>
      </c>
      <c s="34" t="s">
        <v>754</v>
      </c>
      <c s="35" t="s">
        <v>5</v>
      </c>
      <c s="6" t="s">
        <v>755</v>
      </c>
      <c s="36" t="s">
        <v>213</v>
      </c>
      <c s="37">
        <v>2</v>
      </c>
      <c s="36">
        <v>0</v>
      </c>
      <c s="36">
        <f>ROUND(G424*H424,6)</f>
      </c>
      <c r="L424" s="38">
        <v>0</v>
      </c>
      <c s="32">
        <f>ROUND(ROUND(L424,2)*ROUND(G424,3),2)</f>
      </c>
      <c s="36" t="s">
        <v>205</v>
      </c>
      <c>
        <f>(M424*21)/100</f>
      </c>
      <c t="s">
        <v>27</v>
      </c>
    </row>
    <row r="425" spans="1:5" ht="12.75">
      <c r="A425" s="35" t="s">
        <v>55</v>
      </c>
      <c r="E425" s="39" t="s">
        <v>5</v>
      </c>
    </row>
    <row r="426" spans="1:5" ht="12.75">
      <c r="A426" s="35" t="s">
        <v>56</v>
      </c>
      <c r="E426" s="40" t="s">
        <v>214</v>
      </c>
    </row>
    <row r="427" spans="1:5" ht="12.75">
      <c r="A427" t="s">
        <v>57</v>
      </c>
      <c r="E427" s="39" t="s">
        <v>207</v>
      </c>
    </row>
    <row r="428" spans="1:16" ht="12.75">
      <c r="A428" t="s">
        <v>48</v>
      </c>
      <c s="34" t="s">
        <v>756</v>
      </c>
      <c s="34" t="s">
        <v>757</v>
      </c>
      <c s="35" t="s">
        <v>5</v>
      </c>
      <c s="6" t="s">
        <v>758</v>
      </c>
      <c s="36" t="s">
        <v>213</v>
      </c>
      <c s="37">
        <v>5</v>
      </c>
      <c s="36">
        <v>0</v>
      </c>
      <c s="36">
        <f>ROUND(G428*H428,6)</f>
      </c>
      <c r="L428" s="38">
        <v>0</v>
      </c>
      <c s="32">
        <f>ROUND(ROUND(L428,2)*ROUND(G428,3),2)</f>
      </c>
      <c s="36" t="s">
        <v>205</v>
      </c>
      <c>
        <f>(M428*21)/100</f>
      </c>
      <c t="s">
        <v>27</v>
      </c>
    </row>
    <row r="429" spans="1:5" ht="12.75">
      <c r="A429" s="35" t="s">
        <v>55</v>
      </c>
      <c r="E429" s="39" t="s">
        <v>5</v>
      </c>
    </row>
    <row r="430" spans="1:5" ht="12.75">
      <c r="A430" s="35" t="s">
        <v>56</v>
      </c>
      <c r="E430" s="40" t="s">
        <v>214</v>
      </c>
    </row>
    <row r="431" spans="1:5" ht="12.75">
      <c r="A431" t="s">
        <v>57</v>
      </c>
      <c r="E431" s="39" t="s">
        <v>207</v>
      </c>
    </row>
    <row r="432" spans="1:16" ht="12.75">
      <c r="A432" t="s">
        <v>48</v>
      </c>
      <c s="34" t="s">
        <v>759</v>
      </c>
      <c s="34" t="s">
        <v>760</v>
      </c>
      <c s="35" t="s">
        <v>5</v>
      </c>
      <c s="6" t="s">
        <v>761</v>
      </c>
      <c s="36" t="s">
        <v>213</v>
      </c>
      <c s="37">
        <v>3</v>
      </c>
      <c s="36">
        <v>0</v>
      </c>
      <c s="36">
        <f>ROUND(G432*H432,6)</f>
      </c>
      <c r="L432" s="38">
        <v>0</v>
      </c>
      <c s="32">
        <f>ROUND(ROUND(L432,2)*ROUND(G432,3),2)</f>
      </c>
      <c s="36" t="s">
        <v>205</v>
      </c>
      <c>
        <f>(M432*21)/100</f>
      </c>
      <c t="s">
        <v>27</v>
      </c>
    </row>
    <row r="433" spans="1:5" ht="12.75">
      <c r="A433" s="35" t="s">
        <v>55</v>
      </c>
      <c r="E433" s="39" t="s">
        <v>5</v>
      </c>
    </row>
    <row r="434" spans="1:5" ht="12.75">
      <c r="A434" s="35" t="s">
        <v>56</v>
      </c>
      <c r="E434" s="40" t="s">
        <v>214</v>
      </c>
    </row>
    <row r="435" spans="1:5" ht="12.75">
      <c r="A435" t="s">
        <v>57</v>
      </c>
      <c r="E435" s="39" t="s">
        <v>207</v>
      </c>
    </row>
    <row r="436" spans="1:16" ht="12.75">
      <c r="A436" t="s">
        <v>48</v>
      </c>
      <c s="34" t="s">
        <v>762</v>
      </c>
      <c s="34" t="s">
        <v>449</v>
      </c>
      <c s="35" t="s">
        <v>5</v>
      </c>
      <c s="6" t="s">
        <v>450</v>
      </c>
      <c s="36" t="s">
        <v>213</v>
      </c>
      <c s="37">
        <v>2</v>
      </c>
      <c s="36">
        <v>0</v>
      </c>
      <c s="36">
        <f>ROUND(G436*H436,6)</f>
      </c>
      <c r="L436" s="38">
        <v>0</v>
      </c>
      <c s="32">
        <f>ROUND(ROUND(L436,2)*ROUND(G436,3),2)</f>
      </c>
      <c s="36" t="s">
        <v>205</v>
      </c>
      <c>
        <f>(M436*21)/100</f>
      </c>
      <c t="s">
        <v>27</v>
      </c>
    </row>
    <row r="437" spans="1:5" ht="12.75">
      <c r="A437" s="35" t="s">
        <v>55</v>
      </c>
      <c r="E437" s="39" t="s">
        <v>5</v>
      </c>
    </row>
    <row r="438" spans="1:5" ht="12.75">
      <c r="A438" s="35" t="s">
        <v>56</v>
      </c>
      <c r="E438" s="40" t="s">
        <v>214</v>
      </c>
    </row>
    <row r="439" spans="1:5" ht="12.75">
      <c r="A439" t="s">
        <v>57</v>
      </c>
      <c r="E439" s="39" t="s">
        <v>207</v>
      </c>
    </row>
    <row r="440" spans="1:16" ht="12.75">
      <c r="A440" t="s">
        <v>48</v>
      </c>
      <c s="34" t="s">
        <v>763</v>
      </c>
      <c s="34" t="s">
        <v>764</v>
      </c>
      <c s="35" t="s">
        <v>5</v>
      </c>
      <c s="6" t="s">
        <v>765</v>
      </c>
      <c s="36" t="s">
        <v>213</v>
      </c>
      <c s="37">
        <v>57</v>
      </c>
      <c s="36">
        <v>0</v>
      </c>
      <c s="36">
        <f>ROUND(G440*H440,6)</f>
      </c>
      <c r="L440" s="38">
        <v>0</v>
      </c>
      <c s="32">
        <f>ROUND(ROUND(L440,2)*ROUND(G440,3),2)</f>
      </c>
      <c s="36" t="s">
        <v>199</v>
      </c>
      <c>
        <f>(M440*21)/100</f>
      </c>
      <c t="s">
        <v>27</v>
      </c>
    </row>
    <row r="441" spans="1:5" ht="12.75">
      <c r="A441" s="35" t="s">
        <v>55</v>
      </c>
      <c r="E441" s="39" t="s">
        <v>5</v>
      </c>
    </row>
    <row r="442" spans="1:5" ht="12.75">
      <c r="A442" s="35" t="s">
        <v>56</v>
      </c>
      <c r="E442" s="40" t="s">
        <v>214</v>
      </c>
    </row>
    <row r="443" spans="1:5" ht="153">
      <c r="A443" t="s">
        <v>57</v>
      </c>
      <c r="E443" s="39" t="s">
        <v>766</v>
      </c>
    </row>
    <row r="444" spans="1:16" ht="12.75">
      <c r="A444" t="s">
        <v>48</v>
      </c>
      <c s="34" t="s">
        <v>767</v>
      </c>
      <c s="34" t="s">
        <v>768</v>
      </c>
      <c s="35" t="s">
        <v>5</v>
      </c>
      <c s="6" t="s">
        <v>769</v>
      </c>
      <c s="36" t="s">
        <v>213</v>
      </c>
      <c s="37">
        <v>6</v>
      </c>
      <c s="36">
        <v>0</v>
      </c>
      <c s="36">
        <f>ROUND(G444*H444,6)</f>
      </c>
      <c r="L444" s="38">
        <v>0</v>
      </c>
      <c s="32">
        <f>ROUND(ROUND(L444,2)*ROUND(G444,3),2)</f>
      </c>
      <c s="36" t="s">
        <v>205</v>
      </c>
      <c>
        <f>(M444*21)/100</f>
      </c>
      <c t="s">
        <v>27</v>
      </c>
    </row>
    <row r="445" spans="1:5" ht="12.75">
      <c r="A445" s="35" t="s">
        <v>55</v>
      </c>
      <c r="E445" s="39" t="s">
        <v>5</v>
      </c>
    </row>
    <row r="446" spans="1:5" ht="12.75">
      <c r="A446" s="35" t="s">
        <v>56</v>
      </c>
      <c r="E446" s="40" t="s">
        <v>214</v>
      </c>
    </row>
    <row r="447" spans="1:5" ht="12.75">
      <c r="A447" t="s">
        <v>57</v>
      </c>
      <c r="E447" s="39" t="s">
        <v>207</v>
      </c>
    </row>
    <row r="448" spans="1:16" ht="12.75">
      <c r="A448" t="s">
        <v>48</v>
      </c>
      <c s="34" t="s">
        <v>770</v>
      </c>
      <c s="34" t="s">
        <v>771</v>
      </c>
      <c s="35" t="s">
        <v>5</v>
      </c>
      <c s="6" t="s">
        <v>526</v>
      </c>
      <c s="36" t="s">
        <v>213</v>
      </c>
      <c s="37">
        <v>55</v>
      </c>
      <c s="36">
        <v>0</v>
      </c>
      <c s="36">
        <f>ROUND(G448*H448,6)</f>
      </c>
      <c r="L448" s="38">
        <v>0</v>
      </c>
      <c s="32">
        <f>ROUND(ROUND(L448,2)*ROUND(G448,3),2)</f>
      </c>
      <c s="36" t="s">
        <v>199</v>
      </c>
      <c>
        <f>(M448*21)/100</f>
      </c>
      <c t="s">
        <v>27</v>
      </c>
    </row>
    <row r="449" spans="1:5" ht="12.75">
      <c r="A449" s="35" t="s">
        <v>55</v>
      </c>
      <c r="E449" s="39" t="s">
        <v>5</v>
      </c>
    </row>
    <row r="450" spans="1:5" ht="12.75">
      <c r="A450" s="35" t="s">
        <v>56</v>
      </c>
      <c r="E450" s="40" t="s">
        <v>214</v>
      </c>
    </row>
    <row r="451" spans="1:5" ht="153">
      <c r="A451" t="s">
        <v>57</v>
      </c>
      <c r="E451" s="39" t="s">
        <v>772</v>
      </c>
    </row>
    <row r="452" spans="1:16" ht="12.75">
      <c r="A452" t="s">
        <v>48</v>
      </c>
      <c s="34" t="s">
        <v>773</v>
      </c>
      <c s="34" t="s">
        <v>774</v>
      </c>
      <c s="35" t="s">
        <v>5</v>
      </c>
      <c s="6" t="s">
        <v>775</v>
      </c>
      <c s="36" t="s">
        <v>213</v>
      </c>
      <c s="37">
        <v>10</v>
      </c>
      <c s="36">
        <v>0</v>
      </c>
      <c s="36">
        <f>ROUND(G452*H452,6)</f>
      </c>
      <c r="L452" s="38">
        <v>0</v>
      </c>
      <c s="32">
        <f>ROUND(ROUND(L452,2)*ROUND(G452,3),2)</f>
      </c>
      <c s="36" t="s">
        <v>205</v>
      </c>
      <c>
        <f>(M452*21)/100</f>
      </c>
      <c t="s">
        <v>27</v>
      </c>
    </row>
    <row r="453" spans="1:5" ht="12.75">
      <c r="A453" s="35" t="s">
        <v>55</v>
      </c>
      <c r="E453" s="39" t="s">
        <v>5</v>
      </c>
    </row>
    <row r="454" spans="1:5" ht="12.75">
      <c r="A454" s="35" t="s">
        <v>56</v>
      </c>
      <c r="E454" s="40" t="s">
        <v>214</v>
      </c>
    </row>
    <row r="455" spans="1:5" ht="12.75">
      <c r="A455" t="s">
        <v>57</v>
      </c>
      <c r="E455" s="39" t="s">
        <v>207</v>
      </c>
    </row>
    <row r="456" spans="1:16" ht="12.75">
      <c r="A456" t="s">
        <v>48</v>
      </c>
      <c s="34" t="s">
        <v>776</v>
      </c>
      <c s="34" t="s">
        <v>777</v>
      </c>
      <c s="35" t="s">
        <v>5</v>
      </c>
      <c s="6" t="s">
        <v>778</v>
      </c>
      <c s="36" t="s">
        <v>213</v>
      </c>
      <c s="37">
        <v>5</v>
      </c>
      <c s="36">
        <v>0</v>
      </c>
      <c s="36">
        <f>ROUND(G456*H456,6)</f>
      </c>
      <c r="L456" s="38">
        <v>0</v>
      </c>
      <c s="32">
        <f>ROUND(ROUND(L456,2)*ROUND(G456,3),2)</f>
      </c>
      <c s="36" t="s">
        <v>205</v>
      </c>
      <c>
        <f>(M456*21)/100</f>
      </c>
      <c t="s">
        <v>27</v>
      </c>
    </row>
    <row r="457" spans="1:5" ht="12.75">
      <c r="A457" s="35" t="s">
        <v>55</v>
      </c>
      <c r="E457" s="39" t="s">
        <v>5</v>
      </c>
    </row>
    <row r="458" spans="1:5" ht="12.75">
      <c r="A458" s="35" t="s">
        <v>56</v>
      </c>
      <c r="E458" s="40" t="s">
        <v>214</v>
      </c>
    </row>
    <row r="459" spans="1:5" ht="12.75">
      <c r="A459" t="s">
        <v>57</v>
      </c>
      <c r="E459" s="39" t="s">
        <v>207</v>
      </c>
    </row>
    <row r="460" spans="1:16" ht="12.75">
      <c r="A460" t="s">
        <v>48</v>
      </c>
      <c s="34" t="s">
        <v>779</v>
      </c>
      <c s="34" t="s">
        <v>780</v>
      </c>
      <c s="35" t="s">
        <v>5</v>
      </c>
      <c s="6" t="s">
        <v>781</v>
      </c>
      <c s="36" t="s">
        <v>213</v>
      </c>
      <c s="37">
        <v>6</v>
      </c>
      <c s="36">
        <v>0</v>
      </c>
      <c s="36">
        <f>ROUND(G460*H460,6)</f>
      </c>
      <c r="L460" s="38">
        <v>0</v>
      </c>
      <c s="32">
        <f>ROUND(ROUND(L460,2)*ROUND(G460,3),2)</f>
      </c>
      <c s="36" t="s">
        <v>205</v>
      </c>
      <c>
        <f>(M460*21)/100</f>
      </c>
      <c t="s">
        <v>27</v>
      </c>
    </row>
    <row r="461" spans="1:5" ht="12.75">
      <c r="A461" s="35" t="s">
        <v>55</v>
      </c>
      <c r="E461" s="39" t="s">
        <v>5</v>
      </c>
    </row>
    <row r="462" spans="1:5" ht="12.75">
      <c r="A462" s="35" t="s">
        <v>56</v>
      </c>
      <c r="E462" s="40" t="s">
        <v>214</v>
      </c>
    </row>
    <row r="463" spans="1:5" ht="12.75">
      <c r="A463" t="s">
        <v>57</v>
      </c>
      <c r="E463" s="39" t="s">
        <v>207</v>
      </c>
    </row>
    <row r="464" spans="1:16" ht="12.75">
      <c r="A464" t="s">
        <v>48</v>
      </c>
      <c s="34" t="s">
        <v>782</v>
      </c>
      <c s="34" t="s">
        <v>783</v>
      </c>
      <c s="35" t="s">
        <v>5</v>
      </c>
      <c s="6" t="s">
        <v>784</v>
      </c>
      <c s="36" t="s">
        <v>213</v>
      </c>
      <c s="37">
        <v>5</v>
      </c>
      <c s="36">
        <v>0</v>
      </c>
      <c s="36">
        <f>ROUND(G464*H464,6)</f>
      </c>
      <c r="L464" s="38">
        <v>0</v>
      </c>
      <c s="32">
        <f>ROUND(ROUND(L464,2)*ROUND(G464,3),2)</f>
      </c>
      <c s="36" t="s">
        <v>205</v>
      </c>
      <c>
        <f>(M464*21)/100</f>
      </c>
      <c t="s">
        <v>27</v>
      </c>
    </row>
    <row r="465" spans="1:5" ht="12.75">
      <c r="A465" s="35" t="s">
        <v>55</v>
      </c>
      <c r="E465" s="39" t="s">
        <v>5</v>
      </c>
    </row>
    <row r="466" spans="1:5" ht="12.75">
      <c r="A466" s="35" t="s">
        <v>56</v>
      </c>
      <c r="E466" s="40" t="s">
        <v>214</v>
      </c>
    </row>
    <row r="467" spans="1:5" ht="12.75">
      <c r="A467" t="s">
        <v>57</v>
      </c>
      <c r="E467" s="39" t="s">
        <v>207</v>
      </c>
    </row>
    <row r="468" spans="1:16" ht="12.75">
      <c r="A468" t="s">
        <v>48</v>
      </c>
      <c s="34" t="s">
        <v>785</v>
      </c>
      <c s="34" t="s">
        <v>786</v>
      </c>
      <c s="35" t="s">
        <v>5</v>
      </c>
      <c s="6" t="s">
        <v>787</v>
      </c>
      <c s="36" t="s">
        <v>213</v>
      </c>
      <c s="37">
        <v>2</v>
      </c>
      <c s="36">
        <v>0</v>
      </c>
      <c s="36">
        <f>ROUND(G468*H468,6)</f>
      </c>
      <c r="L468" s="38">
        <v>0</v>
      </c>
      <c s="32">
        <f>ROUND(ROUND(L468,2)*ROUND(G468,3),2)</f>
      </c>
      <c s="36" t="s">
        <v>205</v>
      </c>
      <c>
        <f>(M468*21)/100</f>
      </c>
      <c t="s">
        <v>27</v>
      </c>
    </row>
    <row r="469" spans="1:5" ht="12.75">
      <c r="A469" s="35" t="s">
        <v>55</v>
      </c>
      <c r="E469" s="39" t="s">
        <v>5</v>
      </c>
    </row>
    <row r="470" spans="1:5" ht="12.75">
      <c r="A470" s="35" t="s">
        <v>56</v>
      </c>
      <c r="E470" s="40" t="s">
        <v>214</v>
      </c>
    </row>
    <row r="471" spans="1:5" ht="12.75">
      <c r="A471" t="s">
        <v>57</v>
      </c>
      <c r="E471" s="39" t="s">
        <v>207</v>
      </c>
    </row>
    <row r="472" spans="1:16" ht="12.75">
      <c r="A472" t="s">
        <v>48</v>
      </c>
      <c s="34" t="s">
        <v>788</v>
      </c>
      <c s="34" t="s">
        <v>789</v>
      </c>
      <c s="35" t="s">
        <v>5</v>
      </c>
      <c s="6" t="s">
        <v>790</v>
      </c>
      <c s="36" t="s">
        <v>213</v>
      </c>
      <c s="37">
        <v>2</v>
      </c>
      <c s="36">
        <v>0</v>
      </c>
      <c s="36">
        <f>ROUND(G472*H472,6)</f>
      </c>
      <c r="L472" s="38">
        <v>0</v>
      </c>
      <c s="32">
        <f>ROUND(ROUND(L472,2)*ROUND(G472,3),2)</f>
      </c>
      <c s="36" t="s">
        <v>205</v>
      </c>
      <c>
        <f>(M472*21)/100</f>
      </c>
      <c t="s">
        <v>27</v>
      </c>
    </row>
    <row r="473" spans="1:5" ht="12.75">
      <c r="A473" s="35" t="s">
        <v>55</v>
      </c>
      <c r="E473" s="39" t="s">
        <v>5</v>
      </c>
    </row>
    <row r="474" spans="1:5" ht="12.75">
      <c r="A474" s="35" t="s">
        <v>56</v>
      </c>
      <c r="E474" s="40" t="s">
        <v>214</v>
      </c>
    </row>
    <row r="475" spans="1:5" ht="12.75">
      <c r="A475" t="s">
        <v>57</v>
      </c>
      <c r="E475" s="39" t="s">
        <v>207</v>
      </c>
    </row>
    <row r="476" spans="1:16" ht="12.75">
      <c r="A476" t="s">
        <v>48</v>
      </c>
      <c s="34" t="s">
        <v>791</v>
      </c>
      <c s="34" t="s">
        <v>792</v>
      </c>
      <c s="35" t="s">
        <v>5</v>
      </c>
      <c s="6" t="s">
        <v>793</v>
      </c>
      <c s="36" t="s">
        <v>213</v>
      </c>
      <c s="37">
        <v>2</v>
      </c>
      <c s="36">
        <v>0</v>
      </c>
      <c s="36">
        <f>ROUND(G476*H476,6)</f>
      </c>
      <c r="L476" s="38">
        <v>0</v>
      </c>
      <c s="32">
        <f>ROUND(ROUND(L476,2)*ROUND(G476,3),2)</f>
      </c>
      <c s="36" t="s">
        <v>205</v>
      </c>
      <c>
        <f>(M476*21)/100</f>
      </c>
      <c t="s">
        <v>27</v>
      </c>
    </row>
    <row r="477" spans="1:5" ht="12.75">
      <c r="A477" s="35" t="s">
        <v>55</v>
      </c>
      <c r="E477" s="39" t="s">
        <v>5</v>
      </c>
    </row>
    <row r="478" spans="1:5" ht="12.75">
      <c r="A478" s="35" t="s">
        <v>56</v>
      </c>
      <c r="E478" s="40" t="s">
        <v>214</v>
      </c>
    </row>
    <row r="479" spans="1:5" ht="12.75">
      <c r="A479" t="s">
        <v>57</v>
      </c>
      <c r="E479" s="39" t="s">
        <v>207</v>
      </c>
    </row>
    <row r="480" spans="1:16" ht="12.75">
      <c r="A480" t="s">
        <v>48</v>
      </c>
      <c s="34" t="s">
        <v>794</v>
      </c>
      <c s="34" t="s">
        <v>795</v>
      </c>
      <c s="35" t="s">
        <v>5</v>
      </c>
      <c s="6" t="s">
        <v>796</v>
      </c>
      <c s="36" t="s">
        <v>213</v>
      </c>
      <c s="37">
        <v>2</v>
      </c>
      <c s="36">
        <v>0</v>
      </c>
      <c s="36">
        <f>ROUND(G480*H480,6)</f>
      </c>
      <c r="L480" s="38">
        <v>0</v>
      </c>
      <c s="32">
        <f>ROUND(ROUND(L480,2)*ROUND(G480,3),2)</f>
      </c>
      <c s="36" t="s">
        <v>205</v>
      </c>
      <c>
        <f>(M480*21)/100</f>
      </c>
      <c t="s">
        <v>27</v>
      </c>
    </row>
    <row r="481" spans="1:5" ht="12.75">
      <c r="A481" s="35" t="s">
        <v>55</v>
      </c>
      <c r="E481" s="39" t="s">
        <v>5</v>
      </c>
    </row>
    <row r="482" spans="1:5" ht="12.75">
      <c r="A482" s="35" t="s">
        <v>56</v>
      </c>
      <c r="E482" s="40" t="s">
        <v>214</v>
      </c>
    </row>
    <row r="483" spans="1:5" ht="12.75">
      <c r="A483" t="s">
        <v>57</v>
      </c>
      <c r="E483" s="39" t="s">
        <v>207</v>
      </c>
    </row>
    <row r="484" spans="1:16" ht="12.75">
      <c r="A484" t="s">
        <v>48</v>
      </c>
      <c s="34" t="s">
        <v>797</v>
      </c>
      <c s="34" t="s">
        <v>798</v>
      </c>
      <c s="35" t="s">
        <v>5</v>
      </c>
      <c s="6" t="s">
        <v>799</v>
      </c>
      <c s="36" t="s">
        <v>213</v>
      </c>
      <c s="37">
        <v>47</v>
      </c>
      <c s="36">
        <v>0</v>
      </c>
      <c s="36">
        <f>ROUND(G484*H484,6)</f>
      </c>
      <c r="L484" s="38">
        <v>0</v>
      </c>
      <c s="32">
        <f>ROUND(ROUND(L484,2)*ROUND(G484,3),2)</f>
      </c>
      <c s="36" t="s">
        <v>205</v>
      </c>
      <c>
        <f>(M484*21)/100</f>
      </c>
      <c t="s">
        <v>27</v>
      </c>
    </row>
    <row r="485" spans="1:5" ht="12.75">
      <c r="A485" s="35" t="s">
        <v>55</v>
      </c>
      <c r="E485" s="39" t="s">
        <v>5</v>
      </c>
    </row>
    <row r="486" spans="1:5" ht="12.75">
      <c r="A486" s="35" t="s">
        <v>56</v>
      </c>
      <c r="E486" s="40" t="s">
        <v>214</v>
      </c>
    </row>
    <row r="487" spans="1:5" ht="12.75">
      <c r="A487" t="s">
        <v>57</v>
      </c>
      <c r="E487" s="39" t="s">
        <v>207</v>
      </c>
    </row>
    <row r="488" spans="1:16" ht="12.75">
      <c r="A488" t="s">
        <v>48</v>
      </c>
      <c s="34" t="s">
        <v>800</v>
      </c>
      <c s="34" t="s">
        <v>801</v>
      </c>
      <c s="35" t="s">
        <v>5</v>
      </c>
      <c s="6" t="s">
        <v>802</v>
      </c>
      <c s="36" t="s">
        <v>213</v>
      </c>
      <c s="37">
        <v>20</v>
      </c>
      <c s="36">
        <v>0</v>
      </c>
      <c s="36">
        <f>ROUND(G488*H488,6)</f>
      </c>
      <c r="L488" s="38">
        <v>0</v>
      </c>
      <c s="32">
        <f>ROUND(ROUND(L488,2)*ROUND(G488,3),2)</f>
      </c>
      <c s="36" t="s">
        <v>199</v>
      </c>
      <c>
        <f>(M488*21)/100</f>
      </c>
      <c t="s">
        <v>27</v>
      </c>
    </row>
    <row r="489" spans="1:5" ht="12.75">
      <c r="A489" s="35" t="s">
        <v>55</v>
      </c>
      <c r="E489" s="39" t="s">
        <v>5</v>
      </c>
    </row>
    <row r="490" spans="1:5" ht="12.75">
      <c r="A490" s="35" t="s">
        <v>56</v>
      </c>
      <c r="E490" s="40" t="s">
        <v>214</v>
      </c>
    </row>
    <row r="491" spans="1:5" ht="89.25">
      <c r="A491" t="s">
        <v>57</v>
      </c>
      <c r="E491" s="39" t="s">
        <v>803</v>
      </c>
    </row>
    <row r="492" spans="1:16" ht="12.75">
      <c r="A492" t="s">
        <v>48</v>
      </c>
      <c s="34" t="s">
        <v>804</v>
      </c>
      <c s="34" t="s">
        <v>805</v>
      </c>
      <c s="35" t="s">
        <v>5</v>
      </c>
      <c s="6" t="s">
        <v>806</v>
      </c>
      <c s="36" t="s">
        <v>213</v>
      </c>
      <c s="37">
        <v>94</v>
      </c>
      <c s="36">
        <v>0</v>
      </c>
      <c s="36">
        <f>ROUND(G492*H492,6)</f>
      </c>
      <c r="L492" s="38">
        <v>0</v>
      </c>
      <c s="32">
        <f>ROUND(ROUND(L492,2)*ROUND(G492,3),2)</f>
      </c>
      <c s="36" t="s">
        <v>205</v>
      </c>
      <c>
        <f>(M492*21)/100</f>
      </c>
      <c t="s">
        <v>27</v>
      </c>
    </row>
    <row r="493" spans="1:5" ht="12.75">
      <c r="A493" s="35" t="s">
        <v>55</v>
      </c>
      <c r="E493" s="39" t="s">
        <v>5</v>
      </c>
    </row>
    <row r="494" spans="1:5" ht="12.75">
      <c r="A494" s="35" t="s">
        <v>56</v>
      </c>
      <c r="E494" s="40" t="s">
        <v>214</v>
      </c>
    </row>
    <row r="495" spans="1:5" ht="12.75">
      <c r="A495" t="s">
        <v>57</v>
      </c>
      <c r="E495" s="39" t="s">
        <v>207</v>
      </c>
    </row>
    <row r="496" spans="1:16" ht="12.75">
      <c r="A496" t="s">
        <v>48</v>
      </c>
      <c s="34" t="s">
        <v>807</v>
      </c>
      <c s="34" t="s">
        <v>808</v>
      </c>
      <c s="35" t="s">
        <v>5</v>
      </c>
      <c s="6" t="s">
        <v>790</v>
      </c>
      <c s="36" t="s">
        <v>213</v>
      </c>
      <c s="37">
        <v>2</v>
      </c>
      <c s="36">
        <v>0</v>
      </c>
      <c s="36">
        <f>ROUND(G496*H496,6)</f>
      </c>
      <c r="L496" s="38">
        <v>0</v>
      </c>
      <c s="32">
        <f>ROUND(ROUND(L496,2)*ROUND(G496,3),2)</f>
      </c>
      <c s="36" t="s">
        <v>205</v>
      </c>
      <c>
        <f>(M496*21)/100</f>
      </c>
      <c t="s">
        <v>27</v>
      </c>
    </row>
    <row r="497" spans="1:5" ht="12.75">
      <c r="A497" s="35" t="s">
        <v>55</v>
      </c>
      <c r="E497" s="39" t="s">
        <v>5</v>
      </c>
    </row>
    <row r="498" spans="1:5" ht="12.75">
      <c r="A498" s="35" t="s">
        <v>56</v>
      </c>
      <c r="E498" s="40" t="s">
        <v>214</v>
      </c>
    </row>
    <row r="499" spans="1:5" ht="12.75">
      <c r="A499" t="s">
        <v>57</v>
      </c>
      <c r="E499" s="39" t="s">
        <v>207</v>
      </c>
    </row>
    <row r="500" spans="1:16" ht="12.75">
      <c r="A500" t="s">
        <v>48</v>
      </c>
      <c s="34" t="s">
        <v>809</v>
      </c>
      <c s="34" t="s">
        <v>810</v>
      </c>
      <c s="35" t="s">
        <v>5</v>
      </c>
      <c s="6" t="s">
        <v>811</v>
      </c>
      <c s="36" t="s">
        <v>463</v>
      </c>
      <c s="37">
        <v>48</v>
      </c>
      <c s="36">
        <v>0</v>
      </c>
      <c s="36">
        <f>ROUND(G500*H500,6)</f>
      </c>
      <c r="L500" s="38">
        <v>0</v>
      </c>
      <c s="32">
        <f>ROUND(ROUND(L500,2)*ROUND(G500,3),2)</f>
      </c>
      <c s="36" t="s">
        <v>205</v>
      </c>
      <c>
        <f>(M500*21)/100</f>
      </c>
      <c t="s">
        <v>27</v>
      </c>
    </row>
    <row r="501" spans="1:5" ht="12.75">
      <c r="A501" s="35" t="s">
        <v>55</v>
      </c>
      <c r="E501" s="39" t="s">
        <v>5</v>
      </c>
    </row>
    <row r="502" spans="1:5" ht="12.75">
      <c r="A502" s="35" t="s">
        <v>56</v>
      </c>
      <c r="E502" s="40" t="s">
        <v>214</v>
      </c>
    </row>
    <row r="503" spans="1:5" ht="12.75">
      <c r="A503" t="s">
        <v>57</v>
      </c>
      <c r="E503" s="39" t="s">
        <v>207</v>
      </c>
    </row>
    <row r="504" spans="1:16" ht="25.5">
      <c r="A504" t="s">
        <v>48</v>
      </c>
      <c s="34" t="s">
        <v>812</v>
      </c>
      <c s="34" t="s">
        <v>452</v>
      </c>
      <c s="35" t="s">
        <v>5</v>
      </c>
      <c s="6" t="s">
        <v>453</v>
      </c>
      <c s="36" t="s">
        <v>213</v>
      </c>
      <c s="37">
        <v>8</v>
      </c>
      <c s="36">
        <v>0</v>
      </c>
      <c s="36">
        <f>ROUND(G504*H504,6)</f>
      </c>
      <c r="L504" s="38">
        <v>0</v>
      </c>
      <c s="32">
        <f>ROUND(ROUND(L504,2)*ROUND(G504,3),2)</f>
      </c>
      <c s="36" t="s">
        <v>205</v>
      </c>
      <c>
        <f>(M504*21)/100</f>
      </c>
      <c t="s">
        <v>27</v>
      </c>
    </row>
    <row r="505" spans="1:5" ht="12.75">
      <c r="A505" s="35" t="s">
        <v>55</v>
      </c>
      <c r="E505" s="39" t="s">
        <v>5</v>
      </c>
    </row>
    <row r="506" spans="1:5" ht="12.75">
      <c r="A506" s="35" t="s">
        <v>56</v>
      </c>
      <c r="E506" s="40" t="s">
        <v>214</v>
      </c>
    </row>
    <row r="507" spans="1:5" ht="12.75">
      <c r="A507" t="s">
        <v>57</v>
      </c>
      <c r="E507" s="39" t="s">
        <v>207</v>
      </c>
    </row>
    <row r="508" spans="1:16" ht="12.75">
      <c r="A508" t="s">
        <v>48</v>
      </c>
      <c s="34" t="s">
        <v>813</v>
      </c>
      <c s="34" t="s">
        <v>814</v>
      </c>
      <c s="35" t="s">
        <v>5</v>
      </c>
      <c s="6" t="s">
        <v>815</v>
      </c>
      <c s="36" t="s">
        <v>213</v>
      </c>
      <c s="37">
        <v>1</v>
      </c>
      <c s="36">
        <v>0</v>
      </c>
      <c s="36">
        <f>ROUND(G508*H508,6)</f>
      </c>
      <c r="L508" s="38">
        <v>0</v>
      </c>
      <c s="32">
        <f>ROUND(ROUND(L508,2)*ROUND(G508,3),2)</f>
      </c>
      <c s="36" t="s">
        <v>199</v>
      </c>
      <c>
        <f>(M508*21)/100</f>
      </c>
      <c t="s">
        <v>27</v>
      </c>
    </row>
    <row r="509" spans="1:5" ht="12.75">
      <c r="A509" s="35" t="s">
        <v>55</v>
      </c>
      <c r="E509" s="39" t="s">
        <v>5</v>
      </c>
    </row>
    <row r="510" spans="1:5" ht="12.75">
      <c r="A510" s="35" t="s">
        <v>56</v>
      </c>
      <c r="E510" s="40" t="s">
        <v>214</v>
      </c>
    </row>
    <row r="511" spans="1:5" ht="89.25">
      <c r="A511" t="s">
        <v>57</v>
      </c>
      <c r="E511" s="39" t="s">
        <v>816</v>
      </c>
    </row>
    <row r="512" spans="1:16" ht="12.75">
      <c r="A512" t="s">
        <v>48</v>
      </c>
      <c s="34" t="s">
        <v>817</v>
      </c>
      <c s="34" t="s">
        <v>818</v>
      </c>
      <c s="35" t="s">
        <v>5</v>
      </c>
      <c s="6" t="s">
        <v>819</v>
      </c>
      <c s="36" t="s">
        <v>213</v>
      </c>
      <c s="37">
        <v>5</v>
      </c>
      <c s="36">
        <v>0</v>
      </c>
      <c s="36">
        <f>ROUND(G512*H512,6)</f>
      </c>
      <c r="L512" s="38">
        <v>0</v>
      </c>
      <c s="32">
        <f>ROUND(ROUND(L512,2)*ROUND(G512,3),2)</f>
      </c>
      <c s="36" t="s">
        <v>205</v>
      </c>
      <c>
        <f>(M512*21)/100</f>
      </c>
      <c t="s">
        <v>27</v>
      </c>
    </row>
    <row r="513" spans="1:5" ht="12.75">
      <c r="A513" s="35" t="s">
        <v>55</v>
      </c>
      <c r="E513" s="39" t="s">
        <v>5</v>
      </c>
    </row>
    <row r="514" spans="1:5" ht="12.75">
      <c r="A514" s="35" t="s">
        <v>56</v>
      </c>
      <c r="E514" s="40" t="s">
        <v>214</v>
      </c>
    </row>
    <row r="515" spans="1:5" ht="12.75">
      <c r="A515" t="s">
        <v>57</v>
      </c>
      <c r="E515" s="39" t="s">
        <v>207</v>
      </c>
    </row>
    <row r="516" spans="1:16" ht="12.75">
      <c r="A516" t="s">
        <v>48</v>
      </c>
      <c s="34" t="s">
        <v>820</v>
      </c>
      <c s="34" t="s">
        <v>821</v>
      </c>
      <c s="35" t="s">
        <v>5</v>
      </c>
      <c s="6" t="s">
        <v>822</v>
      </c>
      <c s="36" t="s">
        <v>213</v>
      </c>
      <c s="37">
        <v>5</v>
      </c>
      <c s="36">
        <v>0</v>
      </c>
      <c s="36">
        <f>ROUND(G516*H516,6)</f>
      </c>
      <c r="L516" s="38">
        <v>0</v>
      </c>
      <c s="32">
        <f>ROUND(ROUND(L516,2)*ROUND(G516,3),2)</f>
      </c>
      <c s="36" t="s">
        <v>205</v>
      </c>
      <c>
        <f>(M516*21)/100</f>
      </c>
      <c t="s">
        <v>27</v>
      </c>
    </row>
    <row r="517" spans="1:5" ht="12.75">
      <c r="A517" s="35" t="s">
        <v>55</v>
      </c>
      <c r="E517" s="39" t="s">
        <v>5</v>
      </c>
    </row>
    <row r="518" spans="1:5" ht="12.75">
      <c r="A518" s="35" t="s">
        <v>56</v>
      </c>
      <c r="E518" s="40" t="s">
        <v>214</v>
      </c>
    </row>
    <row r="519" spans="1:5" ht="12.75">
      <c r="A519" t="s">
        <v>57</v>
      </c>
      <c r="E519" s="39" t="s">
        <v>207</v>
      </c>
    </row>
    <row r="520" spans="1:16" ht="12.75">
      <c r="A520" t="s">
        <v>48</v>
      </c>
      <c s="34" t="s">
        <v>823</v>
      </c>
      <c s="34" t="s">
        <v>824</v>
      </c>
      <c s="35" t="s">
        <v>5</v>
      </c>
      <c s="6" t="s">
        <v>825</v>
      </c>
      <c s="36" t="s">
        <v>213</v>
      </c>
      <c s="37">
        <v>5</v>
      </c>
      <c s="36">
        <v>0</v>
      </c>
      <c s="36">
        <f>ROUND(G520*H520,6)</f>
      </c>
      <c r="L520" s="38">
        <v>0</v>
      </c>
      <c s="32">
        <f>ROUND(ROUND(L520,2)*ROUND(G520,3),2)</f>
      </c>
      <c s="36" t="s">
        <v>205</v>
      </c>
      <c>
        <f>(M520*21)/100</f>
      </c>
      <c t="s">
        <v>27</v>
      </c>
    </row>
    <row r="521" spans="1:5" ht="12.75">
      <c r="A521" s="35" t="s">
        <v>55</v>
      </c>
      <c r="E521" s="39" t="s">
        <v>5</v>
      </c>
    </row>
    <row r="522" spans="1:5" ht="12.75">
      <c r="A522" s="35" t="s">
        <v>56</v>
      </c>
      <c r="E522" s="40" t="s">
        <v>214</v>
      </c>
    </row>
    <row r="523" spans="1:5" ht="12.75">
      <c r="A523" t="s">
        <v>57</v>
      </c>
      <c r="E523" s="39" t="s">
        <v>207</v>
      </c>
    </row>
    <row r="524" spans="1:16" ht="12.75">
      <c r="A524" t="s">
        <v>48</v>
      </c>
      <c s="34" t="s">
        <v>826</v>
      </c>
      <c s="34" t="s">
        <v>827</v>
      </c>
      <c s="35" t="s">
        <v>5</v>
      </c>
      <c s="6" t="s">
        <v>828</v>
      </c>
      <c s="36" t="s">
        <v>463</v>
      </c>
      <c s="37">
        <v>48</v>
      </c>
      <c s="36">
        <v>0</v>
      </c>
      <c s="36">
        <f>ROUND(G524*H524,6)</f>
      </c>
      <c r="L524" s="38">
        <v>0</v>
      </c>
      <c s="32">
        <f>ROUND(ROUND(L524,2)*ROUND(G524,3),2)</f>
      </c>
      <c s="36" t="s">
        <v>205</v>
      </c>
      <c>
        <f>(M524*21)/100</f>
      </c>
      <c t="s">
        <v>27</v>
      </c>
    </row>
    <row r="525" spans="1:5" ht="12.75">
      <c r="A525" s="35" t="s">
        <v>55</v>
      </c>
      <c r="E525" s="39" t="s">
        <v>5</v>
      </c>
    </row>
    <row r="526" spans="1:5" ht="12.75">
      <c r="A526" s="35" t="s">
        <v>56</v>
      </c>
      <c r="E526" s="40" t="s">
        <v>214</v>
      </c>
    </row>
    <row r="527" spans="1:5" ht="12.75">
      <c r="A527" t="s">
        <v>57</v>
      </c>
      <c r="E527" s="39" t="s">
        <v>207</v>
      </c>
    </row>
    <row r="528" spans="1:16" ht="12.75">
      <c r="A528" t="s">
        <v>48</v>
      </c>
      <c s="34" t="s">
        <v>829</v>
      </c>
      <c s="34" t="s">
        <v>830</v>
      </c>
      <c s="35" t="s">
        <v>5</v>
      </c>
      <c s="6" t="s">
        <v>831</v>
      </c>
      <c s="36" t="s">
        <v>463</v>
      </c>
      <c s="37">
        <v>16</v>
      </c>
      <c s="36">
        <v>0</v>
      </c>
      <c s="36">
        <f>ROUND(G528*H528,6)</f>
      </c>
      <c r="L528" s="38">
        <v>0</v>
      </c>
      <c s="32">
        <f>ROUND(ROUND(L528,2)*ROUND(G528,3),2)</f>
      </c>
      <c s="36" t="s">
        <v>205</v>
      </c>
      <c>
        <f>(M528*21)/100</f>
      </c>
      <c t="s">
        <v>27</v>
      </c>
    </row>
    <row r="529" spans="1:5" ht="12.75">
      <c r="A529" s="35" t="s">
        <v>55</v>
      </c>
      <c r="E529" s="39" t="s">
        <v>5</v>
      </c>
    </row>
    <row r="530" spans="1:5" ht="12.75">
      <c r="A530" s="35" t="s">
        <v>56</v>
      </c>
      <c r="E530" s="40" t="s">
        <v>214</v>
      </c>
    </row>
    <row r="531" spans="1:5" ht="12.75">
      <c r="A531" t="s">
        <v>57</v>
      </c>
      <c r="E531" s="39" t="s">
        <v>207</v>
      </c>
    </row>
    <row r="532" spans="1:16" ht="12.75">
      <c r="A532" t="s">
        <v>48</v>
      </c>
      <c s="34" t="s">
        <v>832</v>
      </c>
      <c s="34" t="s">
        <v>833</v>
      </c>
      <c s="35" t="s">
        <v>5</v>
      </c>
      <c s="6" t="s">
        <v>834</v>
      </c>
      <c s="36" t="s">
        <v>463</v>
      </c>
      <c s="37">
        <v>8</v>
      </c>
      <c s="36">
        <v>0</v>
      </c>
      <c s="36">
        <f>ROUND(G532*H532,6)</f>
      </c>
      <c r="L532" s="38">
        <v>0</v>
      </c>
      <c s="32">
        <f>ROUND(ROUND(L532,2)*ROUND(G532,3),2)</f>
      </c>
      <c s="36" t="s">
        <v>205</v>
      </c>
      <c>
        <f>(M532*21)/100</f>
      </c>
      <c t="s">
        <v>27</v>
      </c>
    </row>
    <row r="533" spans="1:5" ht="12.75">
      <c r="A533" s="35" t="s">
        <v>55</v>
      </c>
      <c r="E533" s="39" t="s">
        <v>5</v>
      </c>
    </row>
    <row r="534" spans="1:5" ht="12.75">
      <c r="A534" s="35" t="s">
        <v>56</v>
      </c>
      <c r="E534" s="40" t="s">
        <v>214</v>
      </c>
    </row>
    <row r="535" spans="1:5" ht="12.75">
      <c r="A535" t="s">
        <v>57</v>
      </c>
      <c r="E535" s="39" t="s">
        <v>207</v>
      </c>
    </row>
    <row r="536" spans="1:16" ht="12.75">
      <c r="A536" t="s">
        <v>48</v>
      </c>
      <c s="34" t="s">
        <v>835</v>
      </c>
      <c s="34" t="s">
        <v>836</v>
      </c>
      <c s="35" t="s">
        <v>5</v>
      </c>
      <c s="6" t="s">
        <v>837</v>
      </c>
      <c s="36" t="s">
        <v>463</v>
      </c>
      <c s="37">
        <v>72</v>
      </c>
      <c s="36">
        <v>0</v>
      </c>
      <c s="36">
        <f>ROUND(G536*H536,6)</f>
      </c>
      <c r="L536" s="38">
        <v>0</v>
      </c>
      <c s="32">
        <f>ROUND(ROUND(L536,2)*ROUND(G536,3),2)</f>
      </c>
      <c s="36" t="s">
        <v>205</v>
      </c>
      <c>
        <f>(M536*21)/100</f>
      </c>
      <c t="s">
        <v>27</v>
      </c>
    </row>
    <row r="537" spans="1:5" ht="12.75">
      <c r="A537" s="35" t="s">
        <v>55</v>
      </c>
      <c r="E537" s="39" t="s">
        <v>5</v>
      </c>
    </row>
    <row r="538" spans="1:5" ht="12.75">
      <c r="A538" s="35" t="s">
        <v>56</v>
      </c>
      <c r="E538" s="40" t="s">
        <v>214</v>
      </c>
    </row>
    <row r="539" spans="1:5" ht="12.75">
      <c r="A539" t="s">
        <v>57</v>
      </c>
      <c r="E539" s="39" t="s">
        <v>207</v>
      </c>
    </row>
    <row r="540" spans="1:16" ht="12.75">
      <c r="A540" t="s">
        <v>48</v>
      </c>
      <c s="34" t="s">
        <v>838</v>
      </c>
      <c s="34" t="s">
        <v>839</v>
      </c>
      <c s="35" t="s">
        <v>5</v>
      </c>
      <c s="6" t="s">
        <v>840</v>
      </c>
      <c s="36" t="s">
        <v>463</v>
      </c>
      <c s="37">
        <v>16</v>
      </c>
      <c s="36">
        <v>0</v>
      </c>
      <c s="36">
        <f>ROUND(G540*H540,6)</f>
      </c>
      <c r="L540" s="38">
        <v>0</v>
      </c>
      <c s="32">
        <f>ROUND(ROUND(L540,2)*ROUND(G540,3),2)</f>
      </c>
      <c s="36" t="s">
        <v>205</v>
      </c>
      <c>
        <f>(M540*21)/100</f>
      </c>
      <c t="s">
        <v>27</v>
      </c>
    </row>
    <row r="541" spans="1:5" ht="12.75">
      <c r="A541" s="35" t="s">
        <v>55</v>
      </c>
      <c r="E541" s="39" t="s">
        <v>5</v>
      </c>
    </row>
    <row r="542" spans="1:5" ht="12.75">
      <c r="A542" s="35" t="s">
        <v>56</v>
      </c>
      <c r="E542" s="40" t="s">
        <v>214</v>
      </c>
    </row>
    <row r="543" spans="1:5" ht="12.75">
      <c r="A543" t="s">
        <v>57</v>
      </c>
      <c r="E543" s="39" t="s">
        <v>207</v>
      </c>
    </row>
    <row r="544" spans="1:16" ht="12.75">
      <c r="A544" t="s">
        <v>48</v>
      </c>
      <c s="34" t="s">
        <v>841</v>
      </c>
      <c s="34" t="s">
        <v>842</v>
      </c>
      <c s="35" t="s">
        <v>5</v>
      </c>
      <c s="6" t="s">
        <v>843</v>
      </c>
      <c s="36" t="s">
        <v>463</v>
      </c>
      <c s="37">
        <v>16</v>
      </c>
      <c s="36">
        <v>0</v>
      </c>
      <c s="36">
        <f>ROUND(G544*H544,6)</f>
      </c>
      <c r="L544" s="38">
        <v>0</v>
      </c>
      <c s="32">
        <f>ROUND(ROUND(L544,2)*ROUND(G544,3),2)</f>
      </c>
      <c s="36" t="s">
        <v>205</v>
      </c>
      <c>
        <f>(M544*21)/100</f>
      </c>
      <c t="s">
        <v>27</v>
      </c>
    </row>
    <row r="545" spans="1:5" ht="12.75">
      <c r="A545" s="35" t="s">
        <v>55</v>
      </c>
      <c r="E545" s="39" t="s">
        <v>5</v>
      </c>
    </row>
    <row r="546" spans="1:5" ht="12.75">
      <c r="A546" s="35" t="s">
        <v>56</v>
      </c>
      <c r="E546" s="40" t="s">
        <v>214</v>
      </c>
    </row>
    <row r="547" spans="1:5" ht="12.75">
      <c r="A547" t="s">
        <v>57</v>
      </c>
      <c r="E547" s="39" t="s">
        <v>207</v>
      </c>
    </row>
    <row r="548" spans="1:16" ht="25.5">
      <c r="A548" t="s">
        <v>48</v>
      </c>
      <c s="34" t="s">
        <v>844</v>
      </c>
      <c s="34" t="s">
        <v>845</v>
      </c>
      <c s="35" t="s">
        <v>5</v>
      </c>
      <c s="6" t="s">
        <v>846</v>
      </c>
      <c s="36" t="s">
        <v>213</v>
      </c>
      <c s="37">
        <v>1</v>
      </c>
      <c s="36">
        <v>0</v>
      </c>
      <c s="36">
        <f>ROUND(G548*H548,6)</f>
      </c>
      <c r="L548" s="38">
        <v>0</v>
      </c>
      <c s="32">
        <f>ROUND(ROUND(L548,2)*ROUND(G548,3),2)</f>
      </c>
      <c s="36" t="s">
        <v>205</v>
      </c>
      <c>
        <f>(M548*21)/100</f>
      </c>
      <c t="s">
        <v>27</v>
      </c>
    </row>
    <row r="549" spans="1:5" ht="12.75">
      <c r="A549" s="35" t="s">
        <v>55</v>
      </c>
      <c r="E549" s="39" t="s">
        <v>5</v>
      </c>
    </row>
    <row r="550" spans="1:5" ht="12.75">
      <c r="A550" s="35" t="s">
        <v>56</v>
      </c>
      <c r="E550" s="40" t="s">
        <v>214</v>
      </c>
    </row>
    <row r="551" spans="1:5" ht="12.75">
      <c r="A551" t="s">
        <v>57</v>
      </c>
      <c r="E551" s="39" t="s">
        <v>207</v>
      </c>
    </row>
    <row r="552" spans="1:16" ht="38.25">
      <c r="A552" t="s">
        <v>48</v>
      </c>
      <c s="34" t="s">
        <v>847</v>
      </c>
      <c s="34" t="s">
        <v>848</v>
      </c>
      <c s="35" t="s">
        <v>5</v>
      </c>
      <c s="6" t="s">
        <v>849</v>
      </c>
      <c s="36" t="s">
        <v>213</v>
      </c>
      <c s="37">
        <v>15</v>
      </c>
      <c s="36">
        <v>0</v>
      </c>
      <c s="36">
        <f>ROUND(G552*H552,6)</f>
      </c>
      <c r="L552" s="38">
        <v>0</v>
      </c>
      <c s="32">
        <f>ROUND(ROUND(L552,2)*ROUND(G552,3),2)</f>
      </c>
      <c s="36" t="s">
        <v>205</v>
      </c>
      <c>
        <f>(M552*21)/100</f>
      </c>
      <c t="s">
        <v>27</v>
      </c>
    </row>
    <row r="553" spans="1:5" ht="12.75">
      <c r="A553" s="35" t="s">
        <v>55</v>
      </c>
      <c r="E553" s="39" t="s">
        <v>5</v>
      </c>
    </row>
    <row r="554" spans="1:5" ht="12.75">
      <c r="A554" s="35" t="s">
        <v>56</v>
      </c>
      <c r="E554" s="40" t="s">
        <v>214</v>
      </c>
    </row>
    <row r="555" spans="1:5" ht="12.75">
      <c r="A555" t="s">
        <v>57</v>
      </c>
      <c r="E555" s="39" t="s">
        <v>207</v>
      </c>
    </row>
    <row r="556" spans="1:16" ht="12.75">
      <c r="A556" t="s">
        <v>48</v>
      </c>
      <c s="34" t="s">
        <v>850</v>
      </c>
      <c s="34" t="s">
        <v>851</v>
      </c>
      <c s="35" t="s">
        <v>5</v>
      </c>
      <c s="6" t="s">
        <v>852</v>
      </c>
      <c s="36" t="s">
        <v>213</v>
      </c>
      <c s="37">
        <v>48</v>
      </c>
      <c s="36">
        <v>0</v>
      </c>
      <c s="36">
        <f>ROUND(G556*H556,6)</f>
      </c>
      <c r="L556" s="38">
        <v>0</v>
      </c>
      <c s="32">
        <f>ROUND(ROUND(L556,2)*ROUND(G556,3),2)</f>
      </c>
      <c s="36" t="s">
        <v>205</v>
      </c>
      <c>
        <f>(M556*21)/100</f>
      </c>
      <c t="s">
        <v>27</v>
      </c>
    </row>
    <row r="557" spans="1:5" ht="12.75">
      <c r="A557" s="35" t="s">
        <v>55</v>
      </c>
      <c r="E557" s="39" t="s">
        <v>5</v>
      </c>
    </row>
    <row r="558" spans="1:5" ht="12.75">
      <c r="A558" s="35" t="s">
        <v>56</v>
      </c>
      <c r="E558" s="40" t="s">
        <v>214</v>
      </c>
    </row>
    <row r="559" spans="1:5" ht="12.75">
      <c r="A559" t="s">
        <v>57</v>
      </c>
      <c r="E559" s="39" t="s">
        <v>207</v>
      </c>
    </row>
    <row r="560" spans="1:16" ht="12.75">
      <c r="A560" t="s">
        <v>48</v>
      </c>
      <c s="34" t="s">
        <v>853</v>
      </c>
      <c s="34" t="s">
        <v>854</v>
      </c>
      <c s="35" t="s">
        <v>5</v>
      </c>
      <c s="6" t="s">
        <v>855</v>
      </c>
      <c s="36" t="s">
        <v>213</v>
      </c>
      <c s="37">
        <v>5</v>
      </c>
      <c s="36">
        <v>0</v>
      </c>
      <c s="36">
        <f>ROUND(G560*H560,6)</f>
      </c>
      <c r="L560" s="38">
        <v>0</v>
      </c>
      <c s="32">
        <f>ROUND(ROUND(L560,2)*ROUND(G560,3),2)</f>
      </c>
      <c s="36" t="s">
        <v>205</v>
      </c>
      <c>
        <f>(M560*21)/100</f>
      </c>
      <c t="s">
        <v>27</v>
      </c>
    </row>
    <row r="561" spans="1:5" ht="12.75">
      <c r="A561" s="35" t="s">
        <v>55</v>
      </c>
      <c r="E561" s="39" t="s">
        <v>5</v>
      </c>
    </row>
    <row r="562" spans="1:5" ht="12.75">
      <c r="A562" s="35" t="s">
        <v>56</v>
      </c>
      <c r="E562" s="40" t="s">
        <v>214</v>
      </c>
    </row>
    <row r="563" spans="1:5" ht="12.75">
      <c r="A563" t="s">
        <v>57</v>
      </c>
      <c r="E563" s="39" t="s">
        <v>207</v>
      </c>
    </row>
    <row r="564" spans="1:13" ht="12.75">
      <c r="A564" t="s">
        <v>46</v>
      </c>
      <c r="C564" s="31" t="s">
        <v>47</v>
      </c>
      <c r="E564" s="33" t="s">
        <v>17</v>
      </c>
      <c r="J564" s="32">
        <f>0</f>
      </c>
      <c s="32">
        <f>0</f>
      </c>
      <c s="32">
        <f>0+L565+L569+L573</f>
      </c>
      <c s="32">
        <f>0+M565+M569+M573</f>
      </c>
    </row>
    <row r="565" spans="1:16" ht="25.5">
      <c r="A565" t="s">
        <v>48</v>
      </c>
      <c s="34" t="s">
        <v>856</v>
      </c>
      <c s="34" t="s">
        <v>62</v>
      </c>
      <c s="35" t="s">
        <v>63</v>
      </c>
      <c s="6" t="s">
        <v>64</v>
      </c>
      <c s="36" t="s">
        <v>53</v>
      </c>
      <c s="37">
        <v>0.05</v>
      </c>
      <c s="36">
        <v>0</v>
      </c>
      <c s="36">
        <f>ROUND(G565*H565,6)</f>
      </c>
      <c r="L565" s="38">
        <v>0</v>
      </c>
      <c s="32">
        <f>ROUND(ROUND(L565,2)*ROUND(G565,3),2)</f>
      </c>
      <c s="36" t="s">
        <v>54</v>
      </c>
      <c>
        <f>(M565*21)/100</f>
      </c>
      <c t="s">
        <v>27</v>
      </c>
    </row>
    <row r="566" spans="1:5" ht="25.5">
      <c r="A566" s="35" t="s">
        <v>55</v>
      </c>
      <c r="E566" s="39" t="s">
        <v>351</v>
      </c>
    </row>
    <row r="567" spans="1:5" ht="12.75">
      <c r="A567" s="35" t="s">
        <v>56</v>
      </c>
      <c r="E567" s="40" t="s">
        <v>5</v>
      </c>
    </row>
    <row r="568" spans="1:5" ht="102">
      <c r="A568" t="s">
        <v>57</v>
      </c>
      <c r="E568" s="39" t="s">
        <v>58</v>
      </c>
    </row>
    <row r="569" spans="1:16" ht="25.5">
      <c r="A569" t="s">
        <v>48</v>
      </c>
      <c s="34" t="s">
        <v>857</v>
      </c>
      <c s="34" t="s">
        <v>66</v>
      </c>
      <c s="35" t="s">
        <v>67</v>
      </c>
      <c s="6" t="s">
        <v>68</v>
      </c>
      <c s="36" t="s">
        <v>53</v>
      </c>
      <c s="37">
        <v>4.556</v>
      </c>
      <c s="36">
        <v>0</v>
      </c>
      <c s="36">
        <f>ROUND(G569*H569,6)</f>
      </c>
      <c r="L569" s="38">
        <v>0</v>
      </c>
      <c s="32">
        <f>ROUND(ROUND(L569,2)*ROUND(G569,3),2)</f>
      </c>
      <c s="36" t="s">
        <v>54</v>
      </c>
      <c>
        <f>(M569*21)/100</f>
      </c>
      <c t="s">
        <v>27</v>
      </c>
    </row>
    <row r="570" spans="1:5" ht="25.5">
      <c r="A570" s="35" t="s">
        <v>55</v>
      </c>
      <c r="E570" s="39" t="s">
        <v>351</v>
      </c>
    </row>
    <row r="571" spans="1:5" ht="12.75">
      <c r="A571" s="35" t="s">
        <v>56</v>
      </c>
      <c r="E571" s="40" t="s">
        <v>5</v>
      </c>
    </row>
    <row r="572" spans="1:5" ht="102">
      <c r="A572" t="s">
        <v>57</v>
      </c>
      <c r="E572" s="39" t="s">
        <v>58</v>
      </c>
    </row>
    <row r="573" spans="1:16" ht="25.5">
      <c r="A573" t="s">
        <v>48</v>
      </c>
      <c s="34" t="s">
        <v>858</v>
      </c>
      <c s="34" t="s">
        <v>138</v>
      </c>
      <c s="35" t="s">
        <v>139</v>
      </c>
      <c s="6" t="s">
        <v>140</v>
      </c>
      <c s="36" t="s">
        <v>53</v>
      </c>
      <c s="37">
        <v>0.1</v>
      </c>
      <c s="36">
        <v>0</v>
      </c>
      <c s="36">
        <f>ROUND(G573*H573,6)</f>
      </c>
      <c r="L573" s="38">
        <v>0</v>
      </c>
      <c s="32">
        <f>ROUND(ROUND(L573,2)*ROUND(G573,3),2)</f>
      </c>
      <c s="36" t="s">
        <v>54</v>
      </c>
      <c>
        <f>(M573*21)/100</f>
      </c>
      <c t="s">
        <v>27</v>
      </c>
    </row>
    <row r="574" spans="1:5" ht="25.5">
      <c r="A574" s="35" t="s">
        <v>55</v>
      </c>
      <c r="E574" s="39" t="s">
        <v>351</v>
      </c>
    </row>
    <row r="575" spans="1:5" ht="12.75">
      <c r="A575" s="35" t="s">
        <v>56</v>
      </c>
      <c r="E575" s="40" t="s">
        <v>5</v>
      </c>
    </row>
    <row r="576" spans="1:5" ht="102">
      <c r="A576" t="s">
        <v>57</v>
      </c>
      <c r="E576"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8.xml><?xml version="1.0" encoding="utf-8"?>
<worksheet xmlns="http://schemas.openxmlformats.org/spreadsheetml/2006/main" xmlns:r="http://schemas.openxmlformats.org/officeDocument/2006/relationships">
  <dimension ref="A1:T3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859</v>
      </c>
      <c s="41">
        <f>Rekapitulace!C19</f>
      </c>
      <c s="20" t="s">
        <v>0</v>
      </c>
      <c t="s">
        <v>23</v>
      </c>
      <c t="s">
        <v>27</v>
      </c>
    </row>
    <row r="4" spans="1:16" ht="32" customHeight="1">
      <c r="A4" s="24" t="s">
        <v>20</v>
      </c>
      <c s="25" t="s">
        <v>28</v>
      </c>
      <c s="27" t="s">
        <v>859</v>
      </c>
      <c r="E4" s="26" t="s">
        <v>860</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COUNTIFS(L8:L27,"=0",A8:A27,"P")+COUNTIFS(L8:L27,"",A8:A27,"P")+SUM(Q8:Q27)</f>
      </c>
    </row>
    <row r="8" spans="1:13" ht="12.75">
      <c r="A8" t="s">
        <v>44</v>
      </c>
      <c r="C8" s="28" t="s">
        <v>863</v>
      </c>
      <c r="E8" s="30" t="s">
        <v>862</v>
      </c>
      <c r="J8" s="29">
        <f>0+J9+J26</f>
      </c>
      <c s="29">
        <f>0+K9+K26</f>
      </c>
      <c s="29">
        <f>0+L9+L26</f>
      </c>
      <c s="29">
        <f>0+M9+M26</f>
      </c>
    </row>
    <row r="9" spans="1:13" ht="12.75">
      <c r="A9" t="s">
        <v>46</v>
      </c>
      <c r="C9" s="31" t="s">
        <v>864</v>
      </c>
      <c r="E9" s="33" t="s">
        <v>865</v>
      </c>
      <c r="J9" s="32">
        <f>0</f>
      </c>
      <c s="32">
        <f>0</f>
      </c>
      <c s="32">
        <f>0+L10+L14+L18+L22</f>
      </c>
      <c s="32">
        <f>0+M10+M14+M18+M22</f>
      </c>
    </row>
    <row r="10" spans="1:16" ht="25.5">
      <c r="A10" t="s">
        <v>48</v>
      </c>
      <c s="34" t="s">
        <v>27</v>
      </c>
      <c s="34" t="s">
        <v>866</v>
      </c>
      <c s="35" t="s">
        <v>5</v>
      </c>
      <c s="6" t="s">
        <v>867</v>
      </c>
      <c s="36" t="s">
        <v>161</v>
      </c>
      <c s="37">
        <v>1</v>
      </c>
      <c s="36">
        <v>0</v>
      </c>
      <c s="36">
        <f>ROUND(G10*H10,6)</f>
      </c>
      <c r="L10" s="38">
        <v>0</v>
      </c>
      <c s="32">
        <f>ROUND(ROUND(L10,2)*ROUND(G10,3),2)</f>
      </c>
      <c s="36" t="s">
        <v>868</v>
      </c>
      <c>
        <f>(M10*21)/100</f>
      </c>
      <c t="s">
        <v>27</v>
      </c>
    </row>
    <row r="11" spans="1:5" ht="12.75">
      <c r="A11" s="35" t="s">
        <v>55</v>
      </c>
      <c r="E11" s="39" t="s">
        <v>5</v>
      </c>
    </row>
    <row r="12" spans="1:5" ht="25.5">
      <c r="A12" s="35" t="s">
        <v>56</v>
      </c>
      <c r="E12" s="40" t="s">
        <v>869</v>
      </c>
    </row>
    <row r="13" spans="1:5" ht="76.5">
      <c r="A13" t="s">
        <v>57</v>
      </c>
      <c r="E13" s="39" t="s">
        <v>870</v>
      </c>
    </row>
    <row r="14" spans="1:16" ht="25.5">
      <c r="A14" t="s">
        <v>48</v>
      </c>
      <c s="34" t="s">
        <v>26</v>
      </c>
      <c s="34" t="s">
        <v>871</v>
      </c>
      <c s="35" t="s">
        <v>5</v>
      </c>
      <c s="6" t="s">
        <v>872</v>
      </c>
      <c s="36" t="s">
        <v>161</v>
      </c>
      <c s="37">
        <v>2</v>
      </c>
      <c s="36">
        <v>0</v>
      </c>
      <c s="36">
        <f>ROUND(G14*H14,6)</f>
      </c>
      <c r="L14" s="38">
        <v>0</v>
      </c>
      <c s="32">
        <f>ROUND(ROUND(L14,2)*ROUND(G14,3),2)</f>
      </c>
      <c s="36" t="s">
        <v>868</v>
      </c>
      <c>
        <f>(M14*21)/100</f>
      </c>
      <c t="s">
        <v>27</v>
      </c>
    </row>
    <row r="15" spans="1:5" ht="12.75">
      <c r="A15" s="35" t="s">
        <v>55</v>
      </c>
      <c r="E15" s="39" t="s">
        <v>5</v>
      </c>
    </row>
    <row r="16" spans="1:5" ht="25.5">
      <c r="A16" s="35" t="s">
        <v>56</v>
      </c>
      <c r="E16" s="40" t="s">
        <v>873</v>
      </c>
    </row>
    <row r="17" spans="1:5" ht="76.5">
      <c r="A17" t="s">
        <v>57</v>
      </c>
      <c r="E17" s="39" t="s">
        <v>870</v>
      </c>
    </row>
    <row r="18" spans="1:16" ht="25.5">
      <c r="A18" t="s">
        <v>48</v>
      </c>
      <c s="34" t="s">
        <v>65</v>
      </c>
      <c s="34" t="s">
        <v>874</v>
      </c>
      <c s="35" t="s">
        <v>5</v>
      </c>
      <c s="6" t="s">
        <v>875</v>
      </c>
      <c s="36" t="s">
        <v>161</v>
      </c>
      <c s="37">
        <v>1</v>
      </c>
      <c s="36">
        <v>0</v>
      </c>
      <c s="36">
        <f>ROUND(G18*H18,6)</f>
      </c>
      <c r="L18" s="38">
        <v>0</v>
      </c>
      <c s="32">
        <f>ROUND(ROUND(L18,2)*ROUND(G18,3),2)</f>
      </c>
      <c s="36" t="s">
        <v>868</v>
      </c>
      <c>
        <f>(M18*21)/100</f>
      </c>
      <c t="s">
        <v>27</v>
      </c>
    </row>
    <row r="19" spans="1:5" ht="12.75">
      <c r="A19" s="35" t="s">
        <v>55</v>
      </c>
      <c r="E19" s="39" t="s">
        <v>5</v>
      </c>
    </row>
    <row r="20" spans="1:5" ht="25.5">
      <c r="A20" s="35" t="s">
        <v>56</v>
      </c>
      <c r="E20" s="40" t="s">
        <v>869</v>
      </c>
    </row>
    <row r="21" spans="1:5" ht="76.5">
      <c r="A21" t="s">
        <v>57</v>
      </c>
      <c r="E21" s="39" t="s">
        <v>870</v>
      </c>
    </row>
    <row r="22" spans="1:16" ht="25.5">
      <c r="A22" t="s">
        <v>48</v>
      </c>
      <c s="34" t="s">
        <v>69</v>
      </c>
      <c s="34" t="s">
        <v>876</v>
      </c>
      <c s="35" t="s">
        <v>5</v>
      </c>
      <c s="6" t="s">
        <v>877</v>
      </c>
      <c s="36" t="s">
        <v>161</v>
      </c>
      <c s="37">
        <v>1</v>
      </c>
      <c s="36">
        <v>0</v>
      </c>
      <c s="36">
        <f>ROUND(G22*H22,6)</f>
      </c>
      <c r="L22" s="38">
        <v>0</v>
      </c>
      <c s="32">
        <f>ROUND(ROUND(L22,2)*ROUND(G22,3),2)</f>
      </c>
      <c s="36" t="s">
        <v>868</v>
      </c>
      <c>
        <f>(M22*21)/100</f>
      </c>
      <c t="s">
        <v>27</v>
      </c>
    </row>
    <row r="23" spans="1:5" ht="12.75">
      <c r="A23" s="35" t="s">
        <v>55</v>
      </c>
      <c r="E23" s="39" t="s">
        <v>5</v>
      </c>
    </row>
    <row r="24" spans="1:5" ht="25.5">
      <c r="A24" s="35" t="s">
        <v>56</v>
      </c>
      <c r="E24" s="40" t="s">
        <v>869</v>
      </c>
    </row>
    <row r="25" spans="1:5" ht="76.5">
      <c r="A25" t="s">
        <v>57</v>
      </c>
      <c r="E25" s="39" t="s">
        <v>870</v>
      </c>
    </row>
    <row r="26" spans="1:13" ht="12.75">
      <c r="A26" t="s">
        <v>46</v>
      </c>
      <c r="C26" s="31" t="s">
        <v>623</v>
      </c>
      <c r="E26" s="33" t="s">
        <v>878</v>
      </c>
      <c r="J26" s="32">
        <f>0</f>
      </c>
      <c s="32">
        <f>0</f>
      </c>
      <c s="32">
        <f>0+L27</f>
      </c>
      <c s="32">
        <f>0+M27</f>
      </c>
    </row>
    <row r="27" spans="1:16" ht="25.5">
      <c r="A27" t="s">
        <v>48</v>
      </c>
      <c s="34" t="s">
        <v>49</v>
      </c>
      <c s="34" t="s">
        <v>879</v>
      </c>
      <c s="35" t="s">
        <v>5</v>
      </c>
      <c s="6" t="s">
        <v>880</v>
      </c>
      <c s="36" t="s">
        <v>463</v>
      </c>
      <c s="37">
        <v>320</v>
      </c>
      <c s="36">
        <v>0</v>
      </c>
      <c s="36">
        <f>ROUND(G27*H27,6)</f>
      </c>
      <c r="L27" s="38">
        <v>0</v>
      </c>
      <c s="32">
        <f>ROUND(ROUND(L27,2)*ROUND(G27,3),2)</f>
      </c>
      <c s="36" t="s">
        <v>868</v>
      </c>
      <c>
        <f>(M27*21)/100</f>
      </c>
      <c t="s">
        <v>27</v>
      </c>
    </row>
    <row r="28" spans="1:5" ht="12.75">
      <c r="A28" s="35" t="s">
        <v>55</v>
      </c>
      <c r="E28" s="39" t="s">
        <v>881</v>
      </c>
    </row>
    <row r="29" spans="1:5" ht="38.25">
      <c r="A29" s="35" t="s">
        <v>56</v>
      </c>
      <c r="E29" s="40" t="s">
        <v>882</v>
      </c>
    </row>
    <row r="30" spans="1:5" ht="102">
      <c r="A30" t="s">
        <v>57</v>
      </c>
      <c r="E30" s="39" t="s">
        <v>883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9.xml><?xml version="1.0" encoding="utf-8"?>
<worksheet xmlns="http://schemas.openxmlformats.org/spreadsheetml/2006/main" xmlns:r="http://schemas.openxmlformats.org/officeDocument/2006/relationships">
  <dimension ref="A1:T13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884</v>
      </c>
      <c s="41">
        <f>Rekapitulace!C21</f>
      </c>
      <c s="20" t="s">
        <v>0</v>
      </c>
      <c t="s">
        <v>23</v>
      </c>
      <c t="s">
        <v>27</v>
      </c>
    </row>
    <row r="4" spans="1:16" ht="32" customHeight="1">
      <c r="A4" s="24" t="s">
        <v>20</v>
      </c>
      <c s="25" t="s">
        <v>28</v>
      </c>
      <c s="27" t="s">
        <v>884</v>
      </c>
      <c r="E4" s="26" t="s">
        <v>885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COUNTIFS(L8:L132,"=0",A8:A132,"P")+COUNTIFS(L8:L132,"",A8:A132,"P")+SUM(Q8:Q132)</f>
      </c>
    </row>
    <row r="8" spans="1:13" ht="12.75">
      <c r="A8" t="s">
        <v>44</v>
      </c>
      <c r="C8" s="28" t="s">
        <v>887</v>
      </c>
      <c r="E8" s="30" t="s">
        <v>885</v>
      </c>
      <c r="J8" s="29">
        <f>0+J9+J86+J115</f>
      </c>
      <c s="29">
        <f>0+K9+K86+K115</f>
      </c>
      <c s="29">
        <f>0+L9+L86+L115</f>
      </c>
      <c s="29">
        <f>0+M9+M86+M115</f>
      </c>
    </row>
    <row r="9" spans="1:13" ht="12.75">
      <c r="A9" t="s">
        <v>46</v>
      </c>
      <c r="C9" s="31" t="s">
        <v>69</v>
      </c>
      <c r="E9" s="33" t="s">
        <v>888</v>
      </c>
      <c r="J9" s="32">
        <f>0</f>
      </c>
      <c s="32">
        <f>0</f>
      </c>
      <c s="32">
        <f>0+L10+L14+L18+L22+L26+L30+L34+L38+L42+L46+L50+L54+L58+L62+L66+L70+L74+L78+L82</f>
      </c>
      <c s="32">
        <f>0+M10+M14+M18+M22+M26+M30+M34+M38+M42+M46+M50+M54+M58+M62+M66+M70+M74+M78+M82</f>
      </c>
    </row>
    <row r="10" spans="1:16" ht="12.75">
      <c r="A10" t="s">
        <v>48</v>
      </c>
      <c s="34" t="s">
        <v>49</v>
      </c>
      <c s="34" t="s">
        <v>889</v>
      </c>
      <c s="35" t="s">
        <v>5</v>
      </c>
      <c s="6" t="s">
        <v>890</v>
      </c>
      <c s="36" t="s">
        <v>204</v>
      </c>
      <c s="37">
        <v>857.5</v>
      </c>
      <c s="36">
        <v>0</v>
      </c>
      <c s="36">
        <f>ROUND(G10*H10,6)</f>
      </c>
      <c r="L10" s="38">
        <v>0</v>
      </c>
      <c s="32">
        <f>ROUND(ROUND(L10,2)*ROUND(G10,3),2)</f>
      </c>
      <c s="36" t="s">
        <v>205</v>
      </c>
      <c>
        <f>(M10*21)/100</f>
      </c>
      <c t="s">
        <v>27</v>
      </c>
    </row>
    <row r="11" spans="1:5" ht="12.75">
      <c r="A11" s="35" t="s">
        <v>55</v>
      </c>
      <c r="E11" s="39" t="s">
        <v>891</v>
      </c>
    </row>
    <row r="12" spans="1:5" ht="63.75">
      <c r="A12" s="35" t="s">
        <v>56</v>
      </c>
      <c r="E12" s="40" t="s">
        <v>892</v>
      </c>
    </row>
    <row r="13" spans="1:5" ht="89.25">
      <c r="A13" t="s">
        <v>57</v>
      </c>
      <c r="E13" s="39" t="s">
        <v>893</v>
      </c>
    </row>
    <row r="14" spans="1:16" ht="12.75">
      <c r="A14" t="s">
        <v>48</v>
      </c>
      <c s="34" t="s">
        <v>27</v>
      </c>
      <c s="34" t="s">
        <v>894</v>
      </c>
      <c s="35" t="s">
        <v>5</v>
      </c>
      <c s="6" t="s">
        <v>895</v>
      </c>
      <c s="36" t="s">
        <v>204</v>
      </c>
      <c s="37">
        <v>1036.55</v>
      </c>
      <c s="36">
        <v>0</v>
      </c>
      <c s="36">
        <f>ROUND(G14*H14,6)</f>
      </c>
      <c r="L14" s="38">
        <v>0</v>
      </c>
      <c s="32">
        <f>ROUND(ROUND(L14,2)*ROUND(G14,3),2)</f>
      </c>
      <c s="36" t="s">
        <v>205</v>
      </c>
      <c>
        <f>(M14*21)/100</f>
      </c>
      <c t="s">
        <v>27</v>
      </c>
    </row>
    <row r="15" spans="1:5" ht="12.75">
      <c r="A15" s="35" t="s">
        <v>55</v>
      </c>
      <c r="E15" s="39" t="s">
        <v>891</v>
      </c>
    </row>
    <row r="16" spans="1:5" ht="12.75">
      <c r="A16" s="35" t="s">
        <v>56</v>
      </c>
      <c r="E16" s="40" t="s">
        <v>896</v>
      </c>
    </row>
    <row r="17" spans="1:5" ht="89.25">
      <c r="A17" t="s">
        <v>57</v>
      </c>
      <c r="E17" s="39" t="s">
        <v>897</v>
      </c>
    </row>
    <row r="18" spans="1:16" ht="25.5">
      <c r="A18" t="s">
        <v>48</v>
      </c>
      <c s="34" t="s">
        <v>26</v>
      </c>
      <c s="34" t="s">
        <v>898</v>
      </c>
      <c s="35" t="s">
        <v>5</v>
      </c>
      <c s="6" t="s">
        <v>899</v>
      </c>
      <c s="36" t="s">
        <v>218</v>
      </c>
      <c s="37">
        <v>475</v>
      </c>
      <c s="36">
        <v>0</v>
      </c>
      <c s="36">
        <f>ROUND(G18*H18,6)</f>
      </c>
      <c r="L18" s="38">
        <v>0</v>
      </c>
      <c s="32">
        <f>ROUND(ROUND(L18,2)*ROUND(G18,3),2)</f>
      </c>
      <c s="36" t="s">
        <v>205</v>
      </c>
      <c>
        <f>(M18*21)/100</f>
      </c>
      <c t="s">
        <v>27</v>
      </c>
    </row>
    <row r="19" spans="1:5" ht="12.75">
      <c r="A19" s="35" t="s">
        <v>55</v>
      </c>
      <c r="E19" s="39" t="s">
        <v>5</v>
      </c>
    </row>
    <row r="20" spans="1:5" ht="12.75">
      <c r="A20" s="35" t="s">
        <v>56</v>
      </c>
      <c r="E20" s="40" t="s">
        <v>900</v>
      </c>
    </row>
    <row r="21" spans="1:5" ht="331.5">
      <c r="A21" t="s">
        <v>57</v>
      </c>
      <c r="E21" s="39" t="s">
        <v>901</v>
      </c>
    </row>
    <row r="22" spans="1:16" ht="25.5">
      <c r="A22" t="s">
        <v>48</v>
      </c>
      <c s="34" t="s">
        <v>65</v>
      </c>
      <c s="34" t="s">
        <v>902</v>
      </c>
      <c s="35" t="s">
        <v>5</v>
      </c>
      <c s="6" t="s">
        <v>903</v>
      </c>
      <c s="36" t="s">
        <v>218</v>
      </c>
      <c s="37">
        <v>160</v>
      </c>
      <c s="36">
        <v>0</v>
      </c>
      <c s="36">
        <f>ROUND(G22*H22,6)</f>
      </c>
      <c r="L22" s="38">
        <v>0</v>
      </c>
      <c s="32">
        <f>ROUND(ROUND(L22,2)*ROUND(G22,3),2)</f>
      </c>
      <c s="36" t="s">
        <v>205</v>
      </c>
      <c>
        <f>(M22*21)/100</f>
      </c>
      <c t="s">
        <v>27</v>
      </c>
    </row>
    <row r="23" spans="1:5" ht="12.75">
      <c r="A23" s="35" t="s">
        <v>55</v>
      </c>
      <c r="E23" s="39" t="s">
        <v>5</v>
      </c>
    </row>
    <row r="24" spans="1:5" ht="12.75">
      <c r="A24" s="35" t="s">
        <v>56</v>
      </c>
      <c r="E24" s="40" t="s">
        <v>904</v>
      </c>
    </row>
    <row r="25" spans="1:5" ht="331.5">
      <c r="A25" t="s">
        <v>57</v>
      </c>
      <c r="E25" s="39" t="s">
        <v>901</v>
      </c>
    </row>
    <row r="26" spans="1:16" ht="25.5">
      <c r="A26" t="s">
        <v>48</v>
      </c>
      <c s="34" t="s">
        <v>69</v>
      </c>
      <c s="34" t="s">
        <v>905</v>
      </c>
      <c s="35" t="s">
        <v>5</v>
      </c>
      <c s="6" t="s">
        <v>906</v>
      </c>
      <c s="36" t="s">
        <v>218</v>
      </c>
      <c s="37">
        <v>3921</v>
      </c>
      <c s="36">
        <v>0</v>
      </c>
      <c s="36">
        <f>ROUND(G26*H26,6)</f>
      </c>
      <c r="L26" s="38">
        <v>0</v>
      </c>
      <c s="32">
        <f>ROUND(ROUND(L26,2)*ROUND(G26,3),2)</f>
      </c>
      <c s="36" t="s">
        <v>205</v>
      </c>
      <c>
        <f>(M26*21)/100</f>
      </c>
      <c t="s">
        <v>27</v>
      </c>
    </row>
    <row r="27" spans="1:5" ht="12.75">
      <c r="A27" s="35" t="s">
        <v>55</v>
      </c>
      <c r="E27" s="39" t="s">
        <v>5</v>
      </c>
    </row>
    <row r="28" spans="1:5" ht="25.5">
      <c r="A28" s="35" t="s">
        <v>56</v>
      </c>
      <c r="E28" s="40" t="s">
        <v>907</v>
      </c>
    </row>
    <row r="29" spans="1:5" ht="114.75">
      <c r="A29" t="s">
        <v>57</v>
      </c>
      <c r="E29" s="39" t="s">
        <v>908</v>
      </c>
    </row>
    <row r="30" spans="1:16" ht="12.75">
      <c r="A30" t="s">
        <v>48</v>
      </c>
      <c s="34" t="s">
        <v>73</v>
      </c>
      <c s="34" t="s">
        <v>909</v>
      </c>
      <c s="35" t="s">
        <v>5</v>
      </c>
      <c s="6" t="s">
        <v>910</v>
      </c>
      <c s="36" t="s">
        <v>213</v>
      </c>
      <c s="37">
        <v>44</v>
      </c>
      <c s="36">
        <v>0</v>
      </c>
      <c s="36">
        <f>ROUND(G30*H30,6)</f>
      </c>
      <c r="L30" s="38">
        <v>0</v>
      </c>
      <c s="32">
        <f>ROUND(ROUND(L30,2)*ROUND(G30,3),2)</f>
      </c>
      <c s="36" t="s">
        <v>205</v>
      </c>
      <c>
        <f>(M30*21)/100</f>
      </c>
      <c t="s">
        <v>27</v>
      </c>
    </row>
    <row r="31" spans="1:5" ht="12.75">
      <c r="A31" s="35" t="s">
        <v>55</v>
      </c>
      <c r="E31" s="39" t="s">
        <v>5</v>
      </c>
    </row>
    <row r="32" spans="1:5" ht="12.75">
      <c r="A32" s="35" t="s">
        <v>56</v>
      </c>
      <c r="E32" s="40" t="s">
        <v>911</v>
      </c>
    </row>
    <row r="33" spans="1:5" ht="306">
      <c r="A33" t="s">
        <v>57</v>
      </c>
      <c r="E33" s="39" t="s">
        <v>912</v>
      </c>
    </row>
    <row r="34" spans="1:16" ht="25.5">
      <c r="A34" t="s">
        <v>48</v>
      </c>
      <c s="34" t="s">
        <v>77</v>
      </c>
      <c s="34" t="s">
        <v>913</v>
      </c>
      <c s="35" t="s">
        <v>5</v>
      </c>
      <c s="6" t="s">
        <v>914</v>
      </c>
      <c s="36" t="s">
        <v>218</v>
      </c>
      <c s="37">
        <v>3921</v>
      </c>
      <c s="36">
        <v>0</v>
      </c>
      <c s="36">
        <f>ROUND(G34*H34,6)</f>
      </c>
      <c r="L34" s="38">
        <v>0</v>
      </c>
      <c s="32">
        <f>ROUND(ROUND(L34,2)*ROUND(G34,3),2)</f>
      </c>
      <c s="36" t="s">
        <v>205</v>
      </c>
      <c>
        <f>(M34*21)/100</f>
      </c>
      <c t="s">
        <v>27</v>
      </c>
    </row>
    <row r="35" spans="1:5" ht="12.75">
      <c r="A35" s="35" t="s">
        <v>55</v>
      </c>
      <c r="E35" s="39" t="s">
        <v>5</v>
      </c>
    </row>
    <row r="36" spans="1:5" ht="12.75">
      <c r="A36" s="35" t="s">
        <v>56</v>
      </c>
      <c r="E36" s="40" t="s">
        <v>5</v>
      </c>
    </row>
    <row r="37" spans="1:5" ht="191.25">
      <c r="A37" t="s">
        <v>57</v>
      </c>
      <c r="E37" s="39" t="s">
        <v>915</v>
      </c>
    </row>
    <row r="38" spans="1:16" ht="12.75">
      <c r="A38" t="s">
        <v>48</v>
      </c>
      <c s="34" t="s">
        <v>81</v>
      </c>
      <c s="34" t="s">
        <v>916</v>
      </c>
      <c s="35" t="s">
        <v>5</v>
      </c>
      <c s="6" t="s">
        <v>917</v>
      </c>
      <c s="36" t="s">
        <v>213</v>
      </c>
      <c s="37">
        <v>92</v>
      </c>
      <c s="36">
        <v>0</v>
      </c>
      <c s="36">
        <f>ROUND(G38*H38,6)</f>
      </c>
      <c r="L38" s="38">
        <v>0</v>
      </c>
      <c s="32">
        <f>ROUND(ROUND(L38,2)*ROUND(G38,3),2)</f>
      </c>
      <c s="36" t="s">
        <v>918</v>
      </c>
      <c>
        <f>(M38*21)/100</f>
      </c>
      <c t="s">
        <v>27</v>
      </c>
    </row>
    <row r="39" spans="1:5" ht="12.75">
      <c r="A39" s="35" t="s">
        <v>55</v>
      </c>
      <c r="E39" s="39" t="s">
        <v>5</v>
      </c>
    </row>
    <row r="40" spans="1:5" ht="12.75">
      <c r="A40" s="35" t="s">
        <v>56</v>
      </c>
      <c r="E40" s="40" t="s">
        <v>919</v>
      </c>
    </row>
    <row r="41" spans="1:5" ht="102">
      <c r="A41" t="s">
        <v>57</v>
      </c>
      <c r="E41" s="39" t="s">
        <v>920</v>
      </c>
    </row>
    <row r="42" spans="1:16" ht="12.75">
      <c r="A42" t="s">
        <v>48</v>
      </c>
      <c s="34" t="s">
        <v>750</v>
      </c>
      <c s="34" t="s">
        <v>921</v>
      </c>
      <c s="35" t="s">
        <v>5</v>
      </c>
      <c s="6" t="s">
        <v>922</v>
      </c>
      <c s="36" t="s">
        <v>218</v>
      </c>
      <c s="37">
        <v>20</v>
      </c>
      <c s="36">
        <v>0</v>
      </c>
      <c s="36">
        <f>ROUND(G42*H42,6)</f>
      </c>
      <c r="L42" s="38">
        <v>0</v>
      </c>
      <c s="32">
        <f>ROUND(ROUND(L42,2)*ROUND(G42,3),2)</f>
      </c>
      <c s="36" t="s">
        <v>205</v>
      </c>
      <c>
        <f>(M42*21)/100</f>
      </c>
      <c t="s">
        <v>27</v>
      </c>
    </row>
    <row r="43" spans="1:5" ht="12.75">
      <c r="A43" s="35" t="s">
        <v>55</v>
      </c>
      <c r="E43" s="39" t="s">
        <v>5</v>
      </c>
    </row>
    <row r="44" spans="1:5" ht="25.5">
      <c r="A44" s="35" t="s">
        <v>56</v>
      </c>
      <c r="E44" s="40" t="s">
        <v>923</v>
      </c>
    </row>
    <row r="45" spans="1:5" ht="344.25">
      <c r="A45" t="s">
        <v>57</v>
      </c>
      <c r="E45" s="39" t="s">
        <v>924</v>
      </c>
    </row>
    <row r="46" spans="1:16" ht="25.5">
      <c r="A46" t="s">
        <v>48</v>
      </c>
      <c s="34" t="s">
        <v>753</v>
      </c>
      <c s="34" t="s">
        <v>925</v>
      </c>
      <c s="35" t="s">
        <v>5</v>
      </c>
      <c s="6" t="s">
        <v>926</v>
      </c>
      <c s="36" t="s">
        <v>218</v>
      </c>
      <c s="37">
        <v>20</v>
      </c>
      <c s="36">
        <v>0</v>
      </c>
      <c s="36">
        <f>ROUND(G46*H46,6)</f>
      </c>
      <c r="L46" s="38">
        <v>0</v>
      </c>
      <c s="32">
        <f>ROUND(ROUND(L46,2)*ROUND(G46,3),2)</f>
      </c>
      <c s="36" t="s">
        <v>205</v>
      </c>
      <c>
        <f>(M46*21)/100</f>
      </c>
      <c t="s">
        <v>27</v>
      </c>
    </row>
    <row r="47" spans="1:5" ht="12.75">
      <c r="A47" s="35" t="s">
        <v>55</v>
      </c>
      <c r="E47" s="39" t="s">
        <v>5</v>
      </c>
    </row>
    <row r="48" spans="1:5" ht="25.5">
      <c r="A48" s="35" t="s">
        <v>56</v>
      </c>
      <c r="E48" s="40" t="s">
        <v>927</v>
      </c>
    </row>
    <row r="49" spans="1:5" ht="331.5">
      <c r="A49" t="s">
        <v>57</v>
      </c>
      <c r="E49" s="39" t="s">
        <v>928</v>
      </c>
    </row>
    <row r="50" spans="1:16" ht="25.5">
      <c r="A50" t="s">
        <v>48</v>
      </c>
      <c s="34" t="s">
        <v>756</v>
      </c>
      <c s="34" t="s">
        <v>929</v>
      </c>
      <c s="35" t="s">
        <v>5</v>
      </c>
      <c s="6" t="s">
        <v>930</v>
      </c>
      <c s="36" t="s">
        <v>218</v>
      </c>
      <c s="37">
        <v>20</v>
      </c>
      <c s="36">
        <v>0</v>
      </c>
      <c s="36">
        <f>ROUND(G50*H50,6)</f>
      </c>
      <c r="L50" s="38">
        <v>0</v>
      </c>
      <c s="32">
        <f>ROUND(ROUND(L50,2)*ROUND(G50,3),2)</f>
      </c>
      <c s="36" t="s">
        <v>205</v>
      </c>
      <c>
        <f>(M50*21)/100</f>
      </c>
      <c t="s">
        <v>27</v>
      </c>
    </row>
    <row r="51" spans="1:5" ht="12.75">
      <c r="A51" s="35" t="s">
        <v>55</v>
      </c>
      <c r="E51" s="39" t="s">
        <v>5</v>
      </c>
    </row>
    <row r="52" spans="1:5" ht="25.5">
      <c r="A52" s="35" t="s">
        <v>56</v>
      </c>
      <c r="E52" s="40" t="s">
        <v>931</v>
      </c>
    </row>
    <row r="53" spans="1:5" ht="331.5">
      <c r="A53" t="s">
        <v>57</v>
      </c>
      <c r="E53" s="39" t="s">
        <v>932</v>
      </c>
    </row>
    <row r="54" spans="1:16" ht="25.5">
      <c r="A54" t="s">
        <v>48</v>
      </c>
      <c s="34" t="s">
        <v>759</v>
      </c>
      <c s="34" t="s">
        <v>933</v>
      </c>
      <c s="35" t="s">
        <v>5</v>
      </c>
      <c s="6" t="s">
        <v>934</v>
      </c>
      <c s="36" t="s">
        <v>218</v>
      </c>
      <c s="37">
        <v>20</v>
      </c>
      <c s="36">
        <v>0</v>
      </c>
      <c s="36">
        <f>ROUND(G54*H54,6)</f>
      </c>
      <c r="L54" s="38">
        <v>0</v>
      </c>
      <c s="32">
        <f>ROUND(ROUND(L54,2)*ROUND(G54,3),2)</f>
      </c>
      <c s="36" t="s">
        <v>205</v>
      </c>
      <c>
        <f>(M54*21)/100</f>
      </c>
      <c t="s">
        <v>27</v>
      </c>
    </row>
    <row r="55" spans="1:5" ht="12.75">
      <c r="A55" s="35" t="s">
        <v>55</v>
      </c>
      <c r="E55" s="39" t="s">
        <v>5</v>
      </c>
    </row>
    <row r="56" spans="1:5" ht="25.5">
      <c r="A56" s="35" t="s">
        <v>56</v>
      </c>
      <c r="E56" s="40" t="s">
        <v>935</v>
      </c>
    </row>
    <row r="57" spans="1:5" ht="331.5">
      <c r="A57" t="s">
        <v>57</v>
      </c>
      <c r="E57" s="39" t="s">
        <v>932</v>
      </c>
    </row>
    <row r="58" spans="1:16" ht="25.5">
      <c r="A58" t="s">
        <v>48</v>
      </c>
      <c s="34" t="s">
        <v>762</v>
      </c>
      <c s="34" t="s">
        <v>936</v>
      </c>
      <c s="35" t="s">
        <v>5</v>
      </c>
      <c s="6" t="s">
        <v>937</v>
      </c>
      <c s="36" t="s">
        <v>213</v>
      </c>
      <c s="37">
        <v>84</v>
      </c>
      <c s="36">
        <v>0</v>
      </c>
      <c s="36">
        <f>ROUND(G58*H58,6)</f>
      </c>
      <c r="L58" s="38">
        <v>0</v>
      </c>
      <c s="32">
        <f>ROUND(ROUND(L58,2)*ROUND(G58,3),2)</f>
      </c>
      <c s="36" t="s">
        <v>205</v>
      </c>
      <c>
        <f>(M58*21)/100</f>
      </c>
      <c t="s">
        <v>27</v>
      </c>
    </row>
    <row r="59" spans="1:5" ht="12.75">
      <c r="A59" s="35" t="s">
        <v>55</v>
      </c>
      <c r="E59" s="39" t="s">
        <v>5</v>
      </c>
    </row>
    <row r="60" spans="1:5" ht="25.5">
      <c r="A60" s="35" t="s">
        <v>56</v>
      </c>
      <c r="E60" s="40" t="s">
        <v>938</v>
      </c>
    </row>
    <row r="61" spans="1:5" ht="153">
      <c r="A61" t="s">
        <v>57</v>
      </c>
      <c r="E61" s="39" t="s">
        <v>939</v>
      </c>
    </row>
    <row r="62" spans="1:16" ht="12.75">
      <c r="A62" t="s">
        <v>48</v>
      </c>
      <c s="34" t="s">
        <v>763</v>
      </c>
      <c s="34" t="s">
        <v>940</v>
      </c>
      <c s="35" t="s">
        <v>5</v>
      </c>
      <c s="6" t="s">
        <v>941</v>
      </c>
      <c s="36" t="s">
        <v>942</v>
      </c>
      <c s="37">
        <v>1665</v>
      </c>
      <c s="36">
        <v>0</v>
      </c>
      <c s="36">
        <f>ROUND(G62*H62,6)</f>
      </c>
      <c r="L62" s="38">
        <v>0</v>
      </c>
      <c s="32">
        <f>ROUND(ROUND(L62,2)*ROUND(G62,3),2)</f>
      </c>
      <c s="36" t="s">
        <v>205</v>
      </c>
      <c>
        <f>(M62*21)/100</f>
      </c>
      <c t="s">
        <v>27</v>
      </c>
    </row>
    <row r="63" spans="1:5" ht="12.75">
      <c r="A63" s="35" t="s">
        <v>55</v>
      </c>
      <c r="E63" s="39" t="s">
        <v>5</v>
      </c>
    </row>
    <row r="64" spans="1:5" ht="25.5">
      <c r="A64" s="35" t="s">
        <v>56</v>
      </c>
      <c r="E64" s="40" t="s">
        <v>943</v>
      </c>
    </row>
    <row r="65" spans="1:5" ht="140.25">
      <c r="A65" t="s">
        <v>57</v>
      </c>
      <c r="E65" s="39" t="s">
        <v>944</v>
      </c>
    </row>
    <row r="66" spans="1:16" ht="12.75">
      <c r="A66" t="s">
        <v>48</v>
      </c>
      <c s="34" t="s">
        <v>767</v>
      </c>
      <c s="34" t="s">
        <v>945</v>
      </c>
      <c s="35" t="s">
        <v>5</v>
      </c>
      <c s="6" t="s">
        <v>946</v>
      </c>
      <c s="36" t="s">
        <v>942</v>
      </c>
      <c s="37">
        <v>1665</v>
      </c>
      <c s="36">
        <v>0</v>
      </c>
      <c s="36">
        <f>ROUND(G66*H66,6)</f>
      </c>
      <c r="L66" s="38">
        <v>0</v>
      </c>
      <c s="32">
        <f>ROUND(ROUND(L66,2)*ROUND(G66,3),2)</f>
      </c>
      <c s="36" t="s">
        <v>205</v>
      </c>
      <c>
        <f>(M66*21)/100</f>
      </c>
      <c t="s">
        <v>27</v>
      </c>
    </row>
    <row r="67" spans="1:5" ht="12.75">
      <c r="A67" s="35" t="s">
        <v>55</v>
      </c>
      <c r="E67" s="39" t="s">
        <v>5</v>
      </c>
    </row>
    <row r="68" spans="1:5" ht="25.5">
      <c r="A68" s="35" t="s">
        <v>56</v>
      </c>
      <c r="E68" s="40" t="s">
        <v>943</v>
      </c>
    </row>
    <row r="69" spans="1:5" ht="140.25">
      <c r="A69" t="s">
        <v>57</v>
      </c>
      <c r="E69" s="39" t="s">
        <v>947</v>
      </c>
    </row>
    <row r="70" spans="1:16" ht="12.75">
      <c r="A70" t="s">
        <v>48</v>
      </c>
      <c s="34" t="s">
        <v>770</v>
      </c>
      <c s="34" t="s">
        <v>948</v>
      </c>
      <c s="35" t="s">
        <v>5</v>
      </c>
      <c s="6" t="s">
        <v>949</v>
      </c>
      <c s="36" t="s">
        <v>213</v>
      </c>
      <c s="37">
        <v>48</v>
      </c>
      <c s="36">
        <v>0</v>
      </c>
      <c s="36">
        <f>ROUND(G70*H70,6)</f>
      </c>
      <c r="L70" s="38">
        <v>0</v>
      </c>
      <c s="32">
        <f>ROUND(ROUND(L70,2)*ROUND(G70,3),2)</f>
      </c>
      <c s="36" t="s">
        <v>205</v>
      </c>
      <c>
        <f>(M70*21)/100</f>
      </c>
      <c t="s">
        <v>27</v>
      </c>
    </row>
    <row r="71" spans="1:5" ht="12.75">
      <c r="A71" s="35" t="s">
        <v>55</v>
      </c>
      <c r="E71" s="39" t="s">
        <v>5</v>
      </c>
    </row>
    <row r="72" spans="1:5" ht="51">
      <c r="A72" s="35" t="s">
        <v>56</v>
      </c>
      <c r="E72" s="40" t="s">
        <v>950</v>
      </c>
    </row>
    <row r="73" spans="1:5" ht="255">
      <c r="A73" t="s">
        <v>57</v>
      </c>
      <c r="E73" s="39" t="s">
        <v>951</v>
      </c>
    </row>
    <row r="74" spans="1:16" ht="25.5">
      <c r="A74" t="s">
        <v>48</v>
      </c>
      <c s="34" t="s">
        <v>773</v>
      </c>
      <c s="34" t="s">
        <v>952</v>
      </c>
      <c s="35" t="s">
        <v>5</v>
      </c>
      <c s="6" t="s">
        <v>953</v>
      </c>
      <c s="36" t="s">
        <v>218</v>
      </c>
      <c s="37">
        <v>60</v>
      </c>
      <c s="36">
        <v>0</v>
      </c>
      <c s="36">
        <f>ROUND(G74*H74,6)</f>
      </c>
      <c r="L74" s="38">
        <v>0</v>
      </c>
      <c s="32">
        <f>ROUND(ROUND(L74,2)*ROUND(G74,3),2)</f>
      </c>
      <c s="36" t="s">
        <v>205</v>
      </c>
      <c>
        <f>(M74*21)/100</f>
      </c>
      <c t="s">
        <v>27</v>
      </c>
    </row>
    <row r="75" spans="1:5" ht="12.75">
      <c r="A75" s="35" t="s">
        <v>55</v>
      </c>
      <c r="E75" s="39" t="s">
        <v>5</v>
      </c>
    </row>
    <row r="76" spans="1:5" ht="25.5">
      <c r="A76" s="35" t="s">
        <v>56</v>
      </c>
      <c r="E76" s="40" t="s">
        <v>954</v>
      </c>
    </row>
    <row r="77" spans="1:5" ht="178.5">
      <c r="A77" t="s">
        <v>57</v>
      </c>
      <c r="E77" s="39" t="s">
        <v>955</v>
      </c>
    </row>
    <row r="78" spans="1:16" ht="12.75">
      <c r="A78" t="s">
        <v>48</v>
      </c>
      <c s="34" t="s">
        <v>776</v>
      </c>
      <c s="34" t="s">
        <v>956</v>
      </c>
      <c s="35" t="s">
        <v>5</v>
      </c>
      <c s="6" t="s">
        <v>957</v>
      </c>
      <c s="36" t="s">
        <v>204</v>
      </c>
      <c s="37">
        <v>643.5</v>
      </c>
      <c s="36">
        <v>0</v>
      </c>
      <c s="36">
        <f>ROUND(G78*H78,6)</f>
      </c>
      <c r="L78" s="38">
        <v>0</v>
      </c>
      <c s="32">
        <f>ROUND(ROUND(L78,2)*ROUND(G78,3),2)</f>
      </c>
      <c s="36" t="s">
        <v>205</v>
      </c>
      <c>
        <f>(M78*21)/100</f>
      </c>
      <c t="s">
        <v>27</v>
      </c>
    </row>
    <row r="79" spans="1:5" ht="12.75">
      <c r="A79" s="35" t="s">
        <v>55</v>
      </c>
      <c r="E79" s="39" t="s">
        <v>958</v>
      </c>
    </row>
    <row r="80" spans="1:5" ht="12.75">
      <c r="A80" s="35" t="s">
        <v>56</v>
      </c>
      <c r="E80" s="40" t="s">
        <v>959</v>
      </c>
    </row>
    <row r="81" spans="1:5" ht="89.25">
      <c r="A81" t="s">
        <v>57</v>
      </c>
      <c r="E81" s="39" t="s">
        <v>893</v>
      </c>
    </row>
    <row r="82" spans="1:16" ht="12.75">
      <c r="A82" t="s">
        <v>48</v>
      </c>
      <c s="34" t="s">
        <v>788</v>
      </c>
      <c s="34" t="s">
        <v>960</v>
      </c>
      <c s="35" t="s">
        <v>5</v>
      </c>
      <c s="6" t="s">
        <v>961</v>
      </c>
      <c s="36" t="s">
        <v>942</v>
      </c>
      <c s="37">
        <v>50</v>
      </c>
      <c s="36">
        <v>0</v>
      </c>
      <c s="36">
        <f>ROUND(G82*H82,6)</f>
      </c>
      <c r="L82" s="38">
        <v>0</v>
      </c>
      <c s="32">
        <f>ROUND(ROUND(L82,2)*ROUND(G82,3),2)</f>
      </c>
      <c s="36" t="s">
        <v>205</v>
      </c>
      <c>
        <f>(M82*21)/100</f>
      </c>
      <c t="s">
        <v>27</v>
      </c>
    </row>
    <row r="83" spans="1:5" ht="12.75">
      <c r="A83" s="35" t="s">
        <v>55</v>
      </c>
      <c r="E83" s="39" t="s">
        <v>962</v>
      </c>
    </row>
    <row r="84" spans="1:5" ht="12.75">
      <c r="A84" s="35" t="s">
        <v>56</v>
      </c>
      <c r="E84" s="40" t="s">
        <v>963</v>
      </c>
    </row>
    <row r="85" spans="1:5" ht="127.5">
      <c r="A85" t="s">
        <v>57</v>
      </c>
      <c r="E85" s="39" t="s">
        <v>964</v>
      </c>
    </row>
    <row r="86" spans="1:13" ht="12.75">
      <c r="A86" t="s">
        <v>46</v>
      </c>
      <c r="C86" s="31" t="s">
        <v>85</v>
      </c>
      <c r="E86" s="33" t="s">
        <v>965</v>
      </c>
      <c r="J86" s="32">
        <f>0</f>
      </c>
      <c s="32">
        <f>0</f>
      </c>
      <c s="32">
        <f>0+L87+L91+L95+L99+L103+L107+L111</f>
      </c>
      <c s="32">
        <f>0+M87+M91+M95+M99+M103+M107+M111</f>
      </c>
    </row>
    <row r="87" spans="1:16" ht="12.75">
      <c r="A87" t="s">
        <v>48</v>
      </c>
      <c s="34" t="s">
        <v>85</v>
      </c>
      <c s="34" t="s">
        <v>966</v>
      </c>
      <c s="35" t="s">
        <v>5</v>
      </c>
      <c s="6" t="s">
        <v>967</v>
      </c>
      <c s="36" t="s">
        <v>204</v>
      </c>
      <c s="37">
        <v>128.88</v>
      </c>
      <c s="36">
        <v>0</v>
      </c>
      <c s="36">
        <f>ROUND(G87*H87,6)</f>
      </c>
      <c r="L87" s="38">
        <v>0</v>
      </c>
      <c s="32">
        <f>ROUND(ROUND(L87,2)*ROUND(G87,3),2)</f>
      </c>
      <c s="36" t="s">
        <v>918</v>
      </c>
      <c>
        <f>(M87*21)/100</f>
      </c>
      <c t="s">
        <v>27</v>
      </c>
    </row>
    <row r="88" spans="1:5" ht="12.75">
      <c r="A88" s="35" t="s">
        <v>55</v>
      </c>
      <c r="E88" s="39" t="s">
        <v>968</v>
      </c>
    </row>
    <row r="89" spans="1:5" ht="51">
      <c r="A89" s="35" t="s">
        <v>56</v>
      </c>
      <c r="E89" s="40" t="s">
        <v>969</v>
      </c>
    </row>
    <row r="90" spans="1:5" ht="153">
      <c r="A90" t="s">
        <v>57</v>
      </c>
      <c r="E90" s="39" t="s">
        <v>970</v>
      </c>
    </row>
    <row r="91" spans="1:16" ht="12.75">
      <c r="A91" t="s">
        <v>48</v>
      </c>
      <c s="34" t="s">
        <v>89</v>
      </c>
      <c s="34" t="s">
        <v>971</v>
      </c>
      <c s="35" t="s">
        <v>5</v>
      </c>
      <c s="6" t="s">
        <v>972</v>
      </c>
      <c s="36" t="s">
        <v>204</v>
      </c>
      <c s="37">
        <v>32.22</v>
      </c>
      <c s="36">
        <v>0</v>
      </c>
      <c s="36">
        <f>ROUND(G91*H91,6)</f>
      </c>
      <c r="L91" s="38">
        <v>0</v>
      </c>
      <c s="32">
        <f>ROUND(ROUND(L91,2)*ROUND(G91,3),2)</f>
      </c>
      <c s="36" t="s">
        <v>918</v>
      </c>
      <c>
        <f>(M91*21)/100</f>
      </c>
      <c t="s">
        <v>27</v>
      </c>
    </row>
    <row r="92" spans="1:5" ht="12.75">
      <c r="A92" s="35" t="s">
        <v>55</v>
      </c>
      <c r="E92" s="39" t="s">
        <v>968</v>
      </c>
    </row>
    <row r="93" spans="1:5" ht="51">
      <c r="A93" s="35" t="s">
        <v>56</v>
      </c>
      <c r="E93" s="40" t="s">
        <v>973</v>
      </c>
    </row>
    <row r="94" spans="1:5" ht="153">
      <c r="A94" t="s">
        <v>57</v>
      </c>
      <c r="E94" s="39" t="s">
        <v>970</v>
      </c>
    </row>
    <row r="95" spans="1:16" ht="12.75">
      <c r="A95" t="s">
        <v>48</v>
      </c>
      <c s="34" t="s">
        <v>93</v>
      </c>
      <c s="34" t="s">
        <v>974</v>
      </c>
      <c s="35" t="s">
        <v>5</v>
      </c>
      <c s="6" t="s">
        <v>975</v>
      </c>
      <c s="36" t="s">
        <v>204</v>
      </c>
      <c s="37">
        <v>1287</v>
      </c>
      <c s="36">
        <v>0</v>
      </c>
      <c s="36">
        <f>ROUND(G95*H95,6)</f>
      </c>
      <c r="L95" s="38">
        <v>0</v>
      </c>
      <c s="32">
        <f>ROUND(ROUND(L95,2)*ROUND(G95,3),2)</f>
      </c>
      <c s="36" t="s">
        <v>205</v>
      </c>
      <c>
        <f>(M95*21)/100</f>
      </c>
      <c t="s">
        <v>27</v>
      </c>
    </row>
    <row r="96" spans="1:5" ht="12.75">
      <c r="A96" s="35" t="s">
        <v>55</v>
      </c>
      <c r="E96" s="39" t="s">
        <v>5</v>
      </c>
    </row>
    <row r="97" spans="1:5" ht="38.25">
      <c r="A97" s="35" t="s">
        <v>56</v>
      </c>
      <c r="E97" s="40" t="s">
        <v>976</v>
      </c>
    </row>
    <row r="98" spans="1:5" ht="140.25">
      <c r="A98" t="s">
        <v>57</v>
      </c>
      <c r="E98" s="39" t="s">
        <v>977</v>
      </c>
    </row>
    <row r="99" spans="1:16" ht="25.5">
      <c r="A99" t="s">
        <v>48</v>
      </c>
      <c s="34" t="s">
        <v>97</v>
      </c>
      <c s="34" t="s">
        <v>978</v>
      </c>
      <c s="35" t="s">
        <v>5</v>
      </c>
      <c s="6" t="s">
        <v>979</v>
      </c>
      <c s="36" t="s">
        <v>218</v>
      </c>
      <c s="37">
        <v>655</v>
      </c>
      <c s="36">
        <v>0</v>
      </c>
      <c s="36">
        <f>ROUND(G99*H99,6)</f>
      </c>
      <c r="L99" s="38">
        <v>0</v>
      </c>
      <c s="32">
        <f>ROUND(ROUND(L99,2)*ROUND(G99,3),2)</f>
      </c>
      <c s="36" t="s">
        <v>205</v>
      </c>
      <c>
        <f>(M99*21)/100</f>
      </c>
      <c t="s">
        <v>27</v>
      </c>
    </row>
    <row r="100" spans="1:5" ht="12.75">
      <c r="A100" s="35" t="s">
        <v>55</v>
      </c>
      <c r="E100" s="39" t="s">
        <v>5</v>
      </c>
    </row>
    <row r="101" spans="1:5" ht="12.75">
      <c r="A101" s="35" t="s">
        <v>56</v>
      </c>
      <c r="E101" s="40" t="s">
        <v>980</v>
      </c>
    </row>
    <row r="102" spans="1:5" ht="204">
      <c r="A102" t="s">
        <v>57</v>
      </c>
      <c r="E102" s="39" t="s">
        <v>981</v>
      </c>
    </row>
    <row r="103" spans="1:16" ht="12.75">
      <c r="A103" t="s">
        <v>48</v>
      </c>
      <c s="34" t="s">
        <v>779</v>
      </c>
      <c s="34" t="s">
        <v>982</v>
      </c>
      <c s="35" t="s">
        <v>5</v>
      </c>
      <c s="6" t="s">
        <v>983</v>
      </c>
      <c s="36" t="s">
        <v>984</v>
      </c>
      <c s="37">
        <v>1</v>
      </c>
      <c s="36">
        <v>0</v>
      </c>
      <c s="36">
        <f>ROUND(G103*H103,6)</f>
      </c>
      <c r="L103" s="38">
        <v>0</v>
      </c>
      <c s="32">
        <f>ROUND(ROUND(L103,2)*ROUND(G103,3),2)</f>
      </c>
      <c s="36" t="s">
        <v>205</v>
      </c>
      <c>
        <f>(M103*21)/100</f>
      </c>
      <c t="s">
        <v>27</v>
      </c>
    </row>
    <row r="104" spans="1:5" ht="12.75">
      <c r="A104" s="35" t="s">
        <v>55</v>
      </c>
      <c r="E104" s="39" t="s">
        <v>5</v>
      </c>
    </row>
    <row r="105" spans="1:5" ht="12.75">
      <c r="A105" s="35" t="s">
        <v>56</v>
      </c>
      <c r="E105" s="40" t="s">
        <v>5</v>
      </c>
    </row>
    <row r="106" spans="1:5" ht="165.75">
      <c r="A106" t="s">
        <v>57</v>
      </c>
      <c r="E106" s="39" t="s">
        <v>985</v>
      </c>
    </row>
    <row r="107" spans="1:16" ht="12.75">
      <c r="A107" t="s">
        <v>48</v>
      </c>
      <c s="34" t="s">
        <v>782</v>
      </c>
      <c s="34" t="s">
        <v>986</v>
      </c>
      <c s="35" t="s">
        <v>5</v>
      </c>
      <c s="6" t="s">
        <v>987</v>
      </c>
      <c s="36" t="s">
        <v>984</v>
      </c>
      <c s="37">
        <v>4</v>
      </c>
      <c s="36">
        <v>0</v>
      </c>
      <c s="36">
        <f>ROUND(G107*H107,6)</f>
      </c>
      <c r="L107" s="38">
        <v>0</v>
      </c>
      <c s="32">
        <f>ROUND(ROUND(L107,2)*ROUND(G107,3),2)</f>
      </c>
      <c s="36" t="s">
        <v>205</v>
      </c>
      <c>
        <f>(M107*21)/100</f>
      </c>
      <c t="s">
        <v>27</v>
      </c>
    </row>
    <row r="108" spans="1:5" ht="12.75">
      <c r="A108" s="35" t="s">
        <v>55</v>
      </c>
      <c r="E108" s="39" t="s">
        <v>5</v>
      </c>
    </row>
    <row r="109" spans="1:5" ht="12.75">
      <c r="A109" s="35" t="s">
        <v>56</v>
      </c>
      <c r="E109" s="40" t="s">
        <v>5</v>
      </c>
    </row>
    <row r="110" spans="1:5" ht="153">
      <c r="A110" t="s">
        <v>57</v>
      </c>
      <c r="E110" s="39" t="s">
        <v>988</v>
      </c>
    </row>
    <row r="111" spans="1:16" ht="25.5">
      <c r="A111" t="s">
        <v>48</v>
      </c>
      <c s="34" t="s">
        <v>785</v>
      </c>
      <c s="34" t="s">
        <v>989</v>
      </c>
      <c s="35" t="s">
        <v>5</v>
      </c>
      <c s="6" t="s">
        <v>990</v>
      </c>
      <c s="36" t="s">
        <v>991</v>
      </c>
      <c s="37">
        <v>19305</v>
      </c>
      <c s="36">
        <v>0</v>
      </c>
      <c s="36">
        <f>ROUND(G111*H111,6)</f>
      </c>
      <c r="L111" s="38">
        <v>0</v>
      </c>
      <c s="32">
        <f>ROUND(ROUND(L111,2)*ROUND(G111,3),2)</f>
      </c>
      <c s="36" t="s">
        <v>205</v>
      </c>
      <c>
        <f>(M111*21)/100</f>
      </c>
      <c t="s">
        <v>27</v>
      </c>
    </row>
    <row r="112" spans="1:5" ht="12.75">
      <c r="A112" s="35" t="s">
        <v>55</v>
      </c>
      <c r="E112" s="39" t="s">
        <v>5</v>
      </c>
    </row>
    <row r="113" spans="1:5" ht="12.75">
      <c r="A113" s="35" t="s">
        <v>56</v>
      </c>
      <c r="E113" s="40" t="s">
        <v>992</v>
      </c>
    </row>
    <row r="114" spans="1:5" ht="127.5">
      <c r="A114" t="s">
        <v>57</v>
      </c>
      <c r="E114" s="39" t="s">
        <v>993</v>
      </c>
    </row>
    <row r="115" spans="1:13" ht="12.75">
      <c r="A115" t="s">
        <v>46</v>
      </c>
      <c r="C115" s="31" t="s">
        <v>47</v>
      </c>
      <c r="E115" s="33" t="s">
        <v>17</v>
      </c>
      <c r="J115" s="32">
        <f>0</f>
      </c>
      <c s="32">
        <f>0</f>
      </c>
      <c s="32">
        <f>0+L116+L120+L124+L128+L132</f>
      </c>
      <c s="32">
        <f>0+M116+M120+M124+M128+M132</f>
      </c>
    </row>
    <row r="116" spans="1:16" ht="25.5">
      <c r="A116" t="s">
        <v>48</v>
      </c>
      <c s="34" t="s">
        <v>101</v>
      </c>
      <c s="34" t="s">
        <v>78</v>
      </c>
      <c s="35" t="s">
        <v>79</v>
      </c>
      <c s="6" t="s">
        <v>994</v>
      </c>
      <c s="36" t="s">
        <v>53</v>
      </c>
      <c s="37">
        <v>231.66</v>
      </c>
      <c s="36">
        <v>0</v>
      </c>
      <c s="36">
        <f>ROUND(G116*H116,6)</f>
      </c>
      <c r="L116" s="38">
        <v>0</v>
      </c>
      <c s="32">
        <f>ROUND(ROUND(L116,2)*ROUND(G116,3),2)</f>
      </c>
      <c s="36" t="s">
        <v>54</v>
      </c>
      <c>
        <f>(M116*21)/100</f>
      </c>
      <c t="s">
        <v>27</v>
      </c>
    </row>
    <row r="117" spans="1:5" ht="25.5">
      <c r="A117" s="35" t="s">
        <v>55</v>
      </c>
      <c r="E117" s="39" t="s">
        <v>351</v>
      </c>
    </row>
    <row r="118" spans="1:5" ht="12.75">
      <c r="A118" s="35" t="s">
        <v>56</v>
      </c>
      <c r="E118" s="40" t="s">
        <v>995</v>
      </c>
    </row>
    <row r="119" spans="1:5" ht="102">
      <c r="A119" t="s">
        <v>57</v>
      </c>
      <c r="E119" s="39" t="s">
        <v>58</v>
      </c>
    </row>
    <row r="120" spans="1:16" ht="25.5">
      <c r="A120" t="s">
        <v>48</v>
      </c>
      <c s="34" t="s">
        <v>105</v>
      </c>
      <c s="34" t="s">
        <v>94</v>
      </c>
      <c s="35" t="s">
        <v>95</v>
      </c>
      <c s="6" t="s">
        <v>96</v>
      </c>
      <c s="36" t="s">
        <v>53</v>
      </c>
      <c s="37">
        <v>283.833</v>
      </c>
      <c s="36">
        <v>0</v>
      </c>
      <c s="36">
        <f>ROUND(G120*H120,6)</f>
      </c>
      <c r="L120" s="38">
        <v>0</v>
      </c>
      <c s="32">
        <f>ROUND(ROUND(L120,2)*ROUND(G120,3),2)</f>
      </c>
      <c s="36" t="s">
        <v>54</v>
      </c>
      <c>
        <f>(M120*21)/100</f>
      </c>
      <c t="s">
        <v>27</v>
      </c>
    </row>
    <row r="121" spans="1:5" ht="25.5">
      <c r="A121" s="35" t="s">
        <v>55</v>
      </c>
      <c r="E121" s="39" t="s">
        <v>351</v>
      </c>
    </row>
    <row r="122" spans="1:5" ht="25.5">
      <c r="A122" s="35" t="s">
        <v>56</v>
      </c>
      <c r="E122" s="40" t="s">
        <v>996</v>
      </c>
    </row>
    <row r="123" spans="1:5" ht="102">
      <c r="A123" t="s">
        <v>57</v>
      </c>
      <c r="E123" s="39" t="s">
        <v>58</v>
      </c>
    </row>
    <row r="124" spans="1:16" ht="25.5">
      <c r="A124" t="s">
        <v>48</v>
      </c>
      <c s="34" t="s">
        <v>109</v>
      </c>
      <c s="34" t="s">
        <v>110</v>
      </c>
      <c s="35" t="s">
        <v>111</v>
      </c>
      <c s="6" t="s">
        <v>112</v>
      </c>
      <c s="36" t="s">
        <v>53</v>
      </c>
      <c s="37">
        <v>0.197</v>
      </c>
      <c s="36">
        <v>0</v>
      </c>
      <c s="36">
        <f>ROUND(G124*H124,6)</f>
      </c>
      <c r="L124" s="38">
        <v>0</v>
      </c>
      <c s="32">
        <f>ROUND(ROUND(L124,2)*ROUND(G124,3),2)</f>
      </c>
      <c s="36" t="s">
        <v>54</v>
      </c>
      <c>
        <f>(M124*21)/100</f>
      </c>
      <c t="s">
        <v>27</v>
      </c>
    </row>
    <row r="125" spans="1:5" ht="25.5">
      <c r="A125" s="35" t="s">
        <v>55</v>
      </c>
      <c r="E125" s="39" t="s">
        <v>351</v>
      </c>
    </row>
    <row r="126" spans="1:5" ht="12.75">
      <c r="A126" s="35" t="s">
        <v>56</v>
      </c>
      <c r="E126" s="40" t="s">
        <v>997</v>
      </c>
    </row>
    <row r="127" spans="1:5" ht="102">
      <c r="A127" t="s">
        <v>57</v>
      </c>
      <c r="E127" s="39" t="s">
        <v>58</v>
      </c>
    </row>
    <row r="128" spans="1:16" ht="25.5">
      <c r="A128" t="s">
        <v>48</v>
      </c>
      <c s="34" t="s">
        <v>113</v>
      </c>
      <c s="34" t="s">
        <v>114</v>
      </c>
      <c s="35" t="s">
        <v>115</v>
      </c>
      <c s="6" t="s">
        <v>116</v>
      </c>
      <c s="36" t="s">
        <v>53</v>
      </c>
      <c s="37">
        <v>0.421</v>
      </c>
      <c s="36">
        <v>0</v>
      </c>
      <c s="36">
        <f>ROUND(G128*H128,6)</f>
      </c>
      <c r="L128" s="38">
        <v>0</v>
      </c>
      <c s="32">
        <f>ROUND(ROUND(L128,2)*ROUND(G128,3),2)</f>
      </c>
      <c s="36" t="s">
        <v>54</v>
      </c>
      <c>
        <f>(M128*21)/100</f>
      </c>
      <c t="s">
        <v>27</v>
      </c>
    </row>
    <row r="129" spans="1:5" ht="25.5">
      <c r="A129" s="35" t="s">
        <v>55</v>
      </c>
      <c r="E129" s="39" t="s">
        <v>351</v>
      </c>
    </row>
    <row r="130" spans="1:5" ht="12.75">
      <c r="A130" s="35" t="s">
        <v>56</v>
      </c>
      <c r="E130" s="40" t="s">
        <v>998</v>
      </c>
    </row>
    <row r="131" spans="1:5" ht="102">
      <c r="A131" t="s">
        <v>57</v>
      </c>
      <c r="E131" s="39" t="s">
        <v>58</v>
      </c>
    </row>
    <row r="132" spans="1:16" ht="25.5">
      <c r="A132" t="s">
        <v>48</v>
      </c>
      <c s="34" t="s">
        <v>373</v>
      </c>
      <c s="34" t="s">
        <v>150</v>
      </c>
      <c s="35" t="s">
        <v>151</v>
      </c>
      <c s="6" t="s">
        <v>152</v>
      </c>
      <c s="36" t="s">
        <v>53</v>
      </c>
      <c s="37">
        <v>3.36</v>
      </c>
      <c s="36">
        <v>0</v>
      </c>
      <c s="36">
        <f>ROUND(G132*H132,6)</f>
      </c>
      <c r="L132" s="38">
        <v>0</v>
      </c>
      <c s="32">
        <f>ROUND(ROUND(L132,2)*ROUND(G132,3),2)</f>
      </c>
      <c s="36" t="s">
        <v>54</v>
      </c>
      <c>
        <f>(M132*21)/100</f>
      </c>
      <c t="s">
        <v>27</v>
      </c>
    </row>
    <row r="133" spans="1:5" ht="25.5">
      <c r="A133" s="35" t="s">
        <v>55</v>
      </c>
      <c r="E133" s="39" t="s">
        <v>351</v>
      </c>
    </row>
    <row r="134" spans="1:5" ht="25.5">
      <c r="A134" s="35" t="s">
        <v>56</v>
      </c>
      <c r="E134" s="40" t="s">
        <v>999</v>
      </c>
    </row>
    <row r="135" spans="1:5" ht="102">
      <c r="A135" t="s">
        <v>57</v>
      </c>
      <c r="E135"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ntentType/>
  <cp:contentStatus/>
</cp:coreProperties>
</file>