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2022\Květen\Distribuční trafostanice Sokolov – Unifikace 22kV_R\Zadávací dokumentace\Vysvětlení č. 2\"/>
    </mc:Choice>
  </mc:AlternateContent>
  <bookViews>
    <workbookView xWindow="240" yWindow="120" windowWidth="14940" windowHeight="9225"/>
  </bookViews>
  <sheets>
    <sheet name="Rekapitulace" sheetId="1" r:id="rId1"/>
    <sheet name="PS 12-01" sheetId="2" r:id="rId2"/>
    <sheet name="PS 12-02" sheetId="3" r:id="rId3"/>
    <sheet name="PS 13-01" sheetId="4" r:id="rId4"/>
    <sheet name="PS 14-01" sheetId="5" r:id="rId5"/>
    <sheet name="PS 15-01" sheetId="6" r:id="rId6"/>
    <sheet name="PS 16-01" sheetId="7" r:id="rId7"/>
    <sheet name="PS 17-01" sheetId="8" r:id="rId8"/>
    <sheet name="SO 98-98" sheetId="9" r:id="rId9"/>
    <sheet name="SO 21-01" sheetId="10" r:id="rId10"/>
    <sheet name="SO 22-01" sheetId="11" r:id="rId11"/>
    <sheet name="SO 23-01" sheetId="12" r:id="rId12"/>
    <sheet name="SO 24-01" sheetId="13" r:id="rId13"/>
    <sheet name="SO 25-01" sheetId="14" r:id="rId14"/>
    <sheet name="SO 26-01" sheetId="15" r:id="rId15"/>
  </sheets>
  <calcPr calcId="162913"/>
  <webPublishing codePage="0"/>
</workbook>
</file>

<file path=xl/calcChain.xml><?xml version="1.0" encoding="utf-8"?>
<calcChain xmlns="http://schemas.openxmlformats.org/spreadsheetml/2006/main">
  <c r="M106" i="15" l="1"/>
  <c r="O106" i="15" s="1"/>
  <c r="I106" i="15"/>
  <c r="M102" i="15"/>
  <c r="O102" i="15" s="1"/>
  <c r="I102" i="15"/>
  <c r="M98" i="15"/>
  <c r="O98" i="15" s="1"/>
  <c r="I98" i="15"/>
  <c r="M94" i="15"/>
  <c r="O94" i="15" s="1"/>
  <c r="I94" i="15"/>
  <c r="M90" i="15"/>
  <c r="O90" i="15" s="1"/>
  <c r="I90" i="15"/>
  <c r="O86" i="15"/>
  <c r="M86" i="15"/>
  <c r="I86" i="15"/>
  <c r="O82" i="15"/>
  <c r="M82" i="15"/>
  <c r="I82" i="15"/>
  <c r="M78" i="15"/>
  <c r="O78" i="15" s="1"/>
  <c r="I78" i="15"/>
  <c r="M74" i="15"/>
  <c r="O74" i="15" s="1"/>
  <c r="I74" i="15"/>
  <c r="M70" i="15"/>
  <c r="O70" i="15" s="1"/>
  <c r="I70" i="15"/>
  <c r="O66" i="15"/>
  <c r="M66" i="15"/>
  <c r="I66" i="15"/>
  <c r="M62" i="15"/>
  <c r="O62" i="15" s="1"/>
  <c r="I62" i="15"/>
  <c r="L61" i="15"/>
  <c r="K61" i="15"/>
  <c r="J61" i="15"/>
  <c r="M57" i="15"/>
  <c r="O57" i="15" s="1"/>
  <c r="I57" i="15"/>
  <c r="M53" i="15"/>
  <c r="O53" i="15" s="1"/>
  <c r="I53" i="15"/>
  <c r="O49" i="15"/>
  <c r="M49" i="15"/>
  <c r="M48" i="15" s="1"/>
  <c r="I49" i="15"/>
  <c r="L48" i="15"/>
  <c r="K48" i="15"/>
  <c r="J48" i="15"/>
  <c r="M44" i="15"/>
  <c r="M43" i="15" s="1"/>
  <c r="I44" i="15"/>
  <c r="L43" i="15"/>
  <c r="K43" i="15"/>
  <c r="J43" i="15"/>
  <c r="M39" i="15"/>
  <c r="O39" i="15" s="1"/>
  <c r="I39" i="15"/>
  <c r="O35" i="15"/>
  <c r="M35" i="15"/>
  <c r="I35" i="15"/>
  <c r="M31" i="15"/>
  <c r="O31" i="15" s="1"/>
  <c r="I31" i="15"/>
  <c r="M30" i="15"/>
  <c r="L30" i="15"/>
  <c r="L8" i="15" s="1"/>
  <c r="T7" i="15" s="1"/>
  <c r="K30" i="15"/>
  <c r="J30" i="15"/>
  <c r="M26" i="15"/>
  <c r="O26" i="15" s="1"/>
  <c r="I26" i="15"/>
  <c r="M22" i="15"/>
  <c r="O22" i="15" s="1"/>
  <c r="I22" i="15"/>
  <c r="M18" i="15"/>
  <c r="O18" i="15" s="1"/>
  <c r="I18" i="15"/>
  <c r="M14" i="15"/>
  <c r="O14" i="15" s="1"/>
  <c r="I14" i="15"/>
  <c r="M10" i="15"/>
  <c r="M9" i="15" s="1"/>
  <c r="I10" i="15"/>
  <c r="L9" i="15"/>
  <c r="K9" i="15"/>
  <c r="J9" i="15"/>
  <c r="J8" i="15" s="1"/>
  <c r="K8" i="15"/>
  <c r="M195" i="14"/>
  <c r="O195" i="14" s="1"/>
  <c r="I195" i="14"/>
  <c r="M191" i="14"/>
  <c r="O191" i="14" s="1"/>
  <c r="I191" i="14"/>
  <c r="O187" i="14"/>
  <c r="M187" i="14"/>
  <c r="I187" i="14"/>
  <c r="O183" i="14"/>
  <c r="M183" i="14"/>
  <c r="I183" i="14"/>
  <c r="O179" i="14"/>
  <c r="M179" i="14"/>
  <c r="I179" i="14"/>
  <c r="O175" i="14"/>
  <c r="M175" i="14"/>
  <c r="I175" i="14"/>
  <c r="M171" i="14"/>
  <c r="O171" i="14" s="1"/>
  <c r="I171" i="14"/>
  <c r="M167" i="14"/>
  <c r="O167" i="14" s="1"/>
  <c r="I167" i="14"/>
  <c r="M163" i="14"/>
  <c r="O163" i="14" s="1"/>
  <c r="I163" i="14"/>
  <c r="M159" i="14"/>
  <c r="O159" i="14" s="1"/>
  <c r="I159" i="14"/>
  <c r="O155" i="14"/>
  <c r="M155" i="14"/>
  <c r="I155" i="14"/>
  <c r="O151" i="14"/>
  <c r="M151" i="14"/>
  <c r="I151" i="14"/>
  <c r="O147" i="14"/>
  <c r="M147" i="14"/>
  <c r="I147" i="14"/>
  <c r="O143" i="14"/>
  <c r="M143" i="14"/>
  <c r="I143" i="14"/>
  <c r="M139" i="14"/>
  <c r="O139" i="14" s="1"/>
  <c r="I139" i="14"/>
  <c r="M135" i="14"/>
  <c r="O135" i="14" s="1"/>
  <c r="I135" i="14"/>
  <c r="M131" i="14"/>
  <c r="O131" i="14" s="1"/>
  <c r="I131" i="14"/>
  <c r="M127" i="14"/>
  <c r="O127" i="14" s="1"/>
  <c r="I127" i="14"/>
  <c r="O123" i="14"/>
  <c r="M123" i="14"/>
  <c r="I123" i="14"/>
  <c r="O119" i="14"/>
  <c r="M119" i="14"/>
  <c r="I119" i="14"/>
  <c r="O115" i="14"/>
  <c r="M115" i="14"/>
  <c r="I115" i="14"/>
  <c r="O111" i="14"/>
  <c r="M111" i="14"/>
  <c r="I111" i="14"/>
  <c r="M107" i="14"/>
  <c r="O107" i="14" s="1"/>
  <c r="I107" i="14"/>
  <c r="L106" i="14"/>
  <c r="K106" i="14"/>
  <c r="J106" i="14"/>
  <c r="O102" i="14"/>
  <c r="M102" i="14"/>
  <c r="I102" i="14"/>
  <c r="O98" i="14"/>
  <c r="M98" i="14"/>
  <c r="I98" i="14"/>
  <c r="O94" i="14"/>
  <c r="M94" i="14"/>
  <c r="I94" i="14"/>
  <c r="M90" i="14"/>
  <c r="O90" i="14" s="1"/>
  <c r="I90" i="14"/>
  <c r="M86" i="14"/>
  <c r="O86" i="14" s="1"/>
  <c r="I86" i="14"/>
  <c r="M82" i="14"/>
  <c r="O82" i="14" s="1"/>
  <c r="I82" i="14"/>
  <c r="M78" i="14"/>
  <c r="O78" i="14" s="1"/>
  <c r="I78" i="14"/>
  <c r="O74" i="14"/>
  <c r="M74" i="14"/>
  <c r="I74" i="14"/>
  <c r="O70" i="14"/>
  <c r="M70" i="14"/>
  <c r="I70" i="14"/>
  <c r="O66" i="14"/>
  <c r="M66" i="14"/>
  <c r="I66" i="14"/>
  <c r="O62" i="14"/>
  <c r="M62" i="14"/>
  <c r="M61" i="14" s="1"/>
  <c r="I62" i="14"/>
  <c r="L61" i="14"/>
  <c r="K61" i="14"/>
  <c r="J61" i="14"/>
  <c r="O57" i="14"/>
  <c r="M57" i="14"/>
  <c r="I57" i="14"/>
  <c r="O53" i="14"/>
  <c r="M53" i="14"/>
  <c r="I53" i="14"/>
  <c r="O49" i="14"/>
  <c r="M49" i="14"/>
  <c r="I49" i="14"/>
  <c r="M48" i="14"/>
  <c r="L48" i="14"/>
  <c r="K48" i="14"/>
  <c r="J48" i="14"/>
  <c r="M44" i="14"/>
  <c r="O44" i="14" s="1"/>
  <c r="I44" i="14"/>
  <c r="M43" i="14"/>
  <c r="L43" i="14"/>
  <c r="K43" i="14"/>
  <c r="J43" i="14"/>
  <c r="M39" i="14"/>
  <c r="O39" i="14" s="1"/>
  <c r="I39" i="14"/>
  <c r="M35" i="14"/>
  <c r="M30" i="14" s="1"/>
  <c r="I35" i="14"/>
  <c r="M31" i="14"/>
  <c r="O31" i="14" s="1"/>
  <c r="I31" i="14"/>
  <c r="L30" i="14"/>
  <c r="K30" i="14"/>
  <c r="J30" i="14"/>
  <c r="O26" i="14"/>
  <c r="M26" i="14"/>
  <c r="I26" i="14"/>
  <c r="M22" i="14"/>
  <c r="O22" i="14" s="1"/>
  <c r="I22" i="14"/>
  <c r="M18" i="14"/>
  <c r="O18" i="14" s="1"/>
  <c r="I18" i="14"/>
  <c r="M14" i="14"/>
  <c r="O14" i="14" s="1"/>
  <c r="I14" i="14"/>
  <c r="M10" i="14"/>
  <c r="O10" i="14" s="1"/>
  <c r="I10" i="14"/>
  <c r="M9" i="14"/>
  <c r="L9" i="14"/>
  <c r="L8" i="14" s="1"/>
  <c r="T7" i="14" s="1"/>
  <c r="F28" i="1" s="1"/>
  <c r="K9" i="14"/>
  <c r="J9" i="14"/>
  <c r="J8" i="14" s="1"/>
  <c r="K8" i="14"/>
  <c r="M60" i="13"/>
  <c r="O60" i="13" s="1"/>
  <c r="I60" i="13"/>
  <c r="L59" i="13"/>
  <c r="L8" i="13" s="1"/>
  <c r="T7" i="13" s="1"/>
  <c r="F26" i="1" s="1"/>
  <c r="K59" i="13"/>
  <c r="J59" i="13"/>
  <c r="O55" i="13"/>
  <c r="M55" i="13"/>
  <c r="I55" i="13"/>
  <c r="M51" i="13"/>
  <c r="O51" i="13" s="1"/>
  <c r="I51" i="13"/>
  <c r="M47" i="13"/>
  <c r="M46" i="13" s="1"/>
  <c r="I47" i="13"/>
  <c r="L46" i="13"/>
  <c r="K46" i="13"/>
  <c r="J46" i="13"/>
  <c r="O42" i="13"/>
  <c r="M42" i="13"/>
  <c r="I42" i="13"/>
  <c r="O38" i="13"/>
  <c r="M38" i="13"/>
  <c r="M37" i="13" s="1"/>
  <c r="I38" i="13"/>
  <c r="L37" i="13"/>
  <c r="K37" i="13"/>
  <c r="J37" i="13"/>
  <c r="O33" i="13"/>
  <c r="M33" i="13"/>
  <c r="M32" i="13" s="1"/>
  <c r="I33" i="13"/>
  <c r="L32" i="13"/>
  <c r="K32" i="13"/>
  <c r="J32" i="13"/>
  <c r="M28" i="13"/>
  <c r="M27" i="13" s="1"/>
  <c r="I28" i="13"/>
  <c r="L27" i="13"/>
  <c r="K27" i="13"/>
  <c r="J27" i="13"/>
  <c r="O23" i="13"/>
  <c r="M23" i="13"/>
  <c r="I23" i="13"/>
  <c r="M22" i="13"/>
  <c r="L22" i="13"/>
  <c r="K22" i="13"/>
  <c r="J22" i="13"/>
  <c r="M18" i="13"/>
  <c r="O18" i="13" s="1"/>
  <c r="I18" i="13"/>
  <c r="O14" i="13"/>
  <c r="M14" i="13"/>
  <c r="I14" i="13"/>
  <c r="O10" i="13"/>
  <c r="M10" i="13"/>
  <c r="I10" i="13"/>
  <c r="M9" i="13"/>
  <c r="L9" i="13"/>
  <c r="K9" i="13"/>
  <c r="K8" i="13" s="1"/>
  <c r="J9" i="13"/>
  <c r="J8" i="13" s="1"/>
  <c r="O161" i="12"/>
  <c r="M161" i="12"/>
  <c r="I161" i="12"/>
  <c r="O157" i="12"/>
  <c r="M157" i="12"/>
  <c r="I157" i="12"/>
  <c r="O153" i="12"/>
  <c r="M153" i="12"/>
  <c r="I153" i="12"/>
  <c r="M152" i="12"/>
  <c r="L152" i="12"/>
  <c r="K152" i="12"/>
  <c r="J152" i="12"/>
  <c r="M148" i="12"/>
  <c r="M147" i="12" s="1"/>
  <c r="I148" i="12"/>
  <c r="L147" i="12"/>
  <c r="K147" i="12"/>
  <c r="J147" i="12"/>
  <c r="M143" i="12"/>
  <c r="O143" i="12" s="1"/>
  <c r="I143" i="12"/>
  <c r="M139" i="12"/>
  <c r="O139" i="12" s="1"/>
  <c r="I139" i="12"/>
  <c r="M135" i="12"/>
  <c r="O135" i="12" s="1"/>
  <c r="I135" i="12"/>
  <c r="M131" i="12"/>
  <c r="O131" i="12" s="1"/>
  <c r="I131" i="12"/>
  <c r="O127" i="12"/>
  <c r="M127" i="12"/>
  <c r="I127" i="12"/>
  <c r="O123" i="12"/>
  <c r="M123" i="12"/>
  <c r="I123" i="12"/>
  <c r="O119" i="12"/>
  <c r="M119" i="12"/>
  <c r="I119" i="12"/>
  <c r="O115" i="12"/>
  <c r="M115" i="12"/>
  <c r="I115" i="12"/>
  <c r="M111" i="12"/>
  <c r="O111" i="12" s="1"/>
  <c r="I111" i="12"/>
  <c r="L110" i="12"/>
  <c r="K110" i="12"/>
  <c r="J110" i="12"/>
  <c r="O106" i="12"/>
  <c r="M106" i="12"/>
  <c r="I106" i="12"/>
  <c r="M105" i="12"/>
  <c r="L105" i="12"/>
  <c r="K105" i="12"/>
  <c r="J105" i="12"/>
  <c r="M101" i="12"/>
  <c r="O101" i="12" s="1"/>
  <c r="I101" i="12"/>
  <c r="M97" i="12"/>
  <c r="O97" i="12" s="1"/>
  <c r="I97" i="12"/>
  <c r="O93" i="12"/>
  <c r="M93" i="12"/>
  <c r="M92" i="12" s="1"/>
  <c r="I93" i="12"/>
  <c r="L92" i="12"/>
  <c r="K92" i="12"/>
  <c r="J92" i="12"/>
  <c r="M88" i="12"/>
  <c r="O88" i="12" s="1"/>
  <c r="I88" i="12"/>
  <c r="M84" i="12"/>
  <c r="O84" i="12" s="1"/>
  <c r="I84" i="12"/>
  <c r="M80" i="12"/>
  <c r="O80" i="12" s="1"/>
  <c r="I80" i="12"/>
  <c r="O76" i="12"/>
  <c r="M76" i="12"/>
  <c r="I76" i="12"/>
  <c r="O72" i="12"/>
  <c r="M72" i="12"/>
  <c r="I72" i="12"/>
  <c r="M71" i="12"/>
  <c r="L71" i="12"/>
  <c r="K71" i="12"/>
  <c r="J71" i="12"/>
  <c r="M67" i="12"/>
  <c r="O67" i="12" s="1"/>
  <c r="I67" i="12"/>
  <c r="M63" i="12"/>
  <c r="O63" i="12" s="1"/>
  <c r="I63" i="12"/>
  <c r="O59" i="12"/>
  <c r="M59" i="12"/>
  <c r="M58" i="12" s="1"/>
  <c r="I59" i="12"/>
  <c r="L58" i="12"/>
  <c r="K58" i="12"/>
  <c r="J58" i="12"/>
  <c r="M54" i="12"/>
  <c r="O54" i="12" s="1"/>
  <c r="I54" i="12"/>
  <c r="M50" i="12"/>
  <c r="O50" i="12" s="1"/>
  <c r="I50" i="12"/>
  <c r="M46" i="12"/>
  <c r="M33" i="12" s="1"/>
  <c r="I46" i="12"/>
  <c r="O42" i="12"/>
  <c r="M42" i="12"/>
  <c r="I42" i="12"/>
  <c r="O38" i="12"/>
  <c r="M38" i="12"/>
  <c r="I38" i="12"/>
  <c r="O34" i="12"/>
  <c r="M34" i="12"/>
  <c r="I34" i="12"/>
  <c r="L33" i="12"/>
  <c r="K33" i="12"/>
  <c r="J33" i="12"/>
  <c r="M29" i="12"/>
  <c r="M28" i="12" s="1"/>
  <c r="I29" i="12"/>
  <c r="L28" i="12"/>
  <c r="K28" i="12"/>
  <c r="J28" i="12"/>
  <c r="M24" i="12"/>
  <c r="O24" i="12" s="1"/>
  <c r="I24" i="12"/>
  <c r="M20" i="12"/>
  <c r="M19" i="12" s="1"/>
  <c r="I20" i="12"/>
  <c r="L19" i="12"/>
  <c r="K19" i="12"/>
  <c r="J19" i="12"/>
  <c r="O15" i="12"/>
  <c r="M15" i="12"/>
  <c r="I15" i="12"/>
  <c r="M14" i="12"/>
  <c r="L14" i="12"/>
  <c r="K14" i="12"/>
  <c r="J14" i="12"/>
  <c r="M10" i="12"/>
  <c r="M9" i="12" s="1"/>
  <c r="I10" i="12"/>
  <c r="L9" i="12"/>
  <c r="L8" i="12" s="1"/>
  <c r="T7" i="12" s="1"/>
  <c r="F25" i="1" s="1"/>
  <c r="F24" i="1" s="1"/>
  <c r="K9" i="12"/>
  <c r="J9" i="12"/>
  <c r="J8" i="12" s="1"/>
  <c r="K8" i="12"/>
  <c r="M43" i="11"/>
  <c r="O43" i="11" s="1"/>
  <c r="I43" i="11"/>
  <c r="L42" i="11"/>
  <c r="K42" i="11"/>
  <c r="J42" i="11"/>
  <c r="O38" i="11"/>
  <c r="M38" i="11"/>
  <c r="M37" i="11" s="1"/>
  <c r="I38" i="11"/>
  <c r="L37" i="11"/>
  <c r="K37" i="11"/>
  <c r="J37" i="11"/>
  <c r="O33" i="11"/>
  <c r="M33" i="11"/>
  <c r="I33" i="11"/>
  <c r="O29" i="11"/>
  <c r="M29" i="11"/>
  <c r="I29" i="11"/>
  <c r="O25" i="11"/>
  <c r="M25" i="11"/>
  <c r="I25" i="11"/>
  <c r="M24" i="11"/>
  <c r="L24" i="11"/>
  <c r="K24" i="11"/>
  <c r="J24" i="11"/>
  <c r="M20" i="11"/>
  <c r="M19" i="11" s="1"/>
  <c r="I20" i="11"/>
  <c r="L19" i="11"/>
  <c r="K19" i="11"/>
  <c r="J19" i="11"/>
  <c r="M15" i="11"/>
  <c r="O15" i="11" s="1"/>
  <c r="I15" i="11"/>
  <c r="M14" i="11"/>
  <c r="L14" i="11"/>
  <c r="L8" i="11" s="1"/>
  <c r="T7" i="11" s="1"/>
  <c r="K14" i="11"/>
  <c r="J14" i="11"/>
  <c r="O10" i="11"/>
  <c r="M10" i="11"/>
  <c r="I10" i="11"/>
  <c r="M9" i="11"/>
  <c r="L9" i="11"/>
  <c r="K9" i="11"/>
  <c r="K8" i="11" s="1"/>
  <c r="J9" i="11"/>
  <c r="J8" i="11" s="1"/>
  <c r="O143" i="10"/>
  <c r="M143" i="10"/>
  <c r="I143" i="10"/>
  <c r="O139" i="10"/>
  <c r="M139" i="10"/>
  <c r="I139" i="10"/>
  <c r="O135" i="10"/>
  <c r="M135" i="10"/>
  <c r="I135" i="10"/>
  <c r="O131" i="10"/>
  <c r="M131" i="10"/>
  <c r="I131" i="10"/>
  <c r="M127" i="10"/>
  <c r="O127" i="10" s="1"/>
  <c r="I127" i="10"/>
  <c r="M123" i="10"/>
  <c r="O123" i="10" s="1"/>
  <c r="I123" i="10"/>
  <c r="M119" i="10"/>
  <c r="O119" i="10" s="1"/>
  <c r="I119" i="10"/>
  <c r="M115" i="10"/>
  <c r="O115" i="10" s="1"/>
  <c r="I115" i="10"/>
  <c r="O111" i="10"/>
  <c r="M111" i="10"/>
  <c r="I111" i="10"/>
  <c r="O107" i="10"/>
  <c r="M107" i="10"/>
  <c r="I107" i="10"/>
  <c r="M106" i="10"/>
  <c r="L106" i="10"/>
  <c r="K106" i="10"/>
  <c r="J106" i="10"/>
  <c r="M102" i="10"/>
  <c r="O102" i="10" s="1"/>
  <c r="I102" i="10"/>
  <c r="M98" i="10"/>
  <c r="O98" i="10" s="1"/>
  <c r="I98" i="10"/>
  <c r="O94" i="10"/>
  <c r="M94" i="10"/>
  <c r="I94" i="10"/>
  <c r="M90" i="10"/>
  <c r="O90" i="10" s="1"/>
  <c r="I90" i="10"/>
  <c r="O86" i="10"/>
  <c r="M86" i="10"/>
  <c r="I86" i="10"/>
  <c r="O82" i="10"/>
  <c r="M82" i="10"/>
  <c r="I82" i="10"/>
  <c r="M78" i="10"/>
  <c r="O78" i="10" s="1"/>
  <c r="I78" i="10"/>
  <c r="M74" i="10"/>
  <c r="O74" i="10" s="1"/>
  <c r="I74" i="10"/>
  <c r="M70" i="10"/>
  <c r="O70" i="10" s="1"/>
  <c r="I70" i="10"/>
  <c r="M66" i="10"/>
  <c r="O66" i="10" s="1"/>
  <c r="I66" i="10"/>
  <c r="O62" i="10"/>
  <c r="M62" i="10"/>
  <c r="M61" i="10" s="1"/>
  <c r="I62" i="10"/>
  <c r="L61" i="10"/>
  <c r="K61" i="10"/>
  <c r="J61" i="10"/>
  <c r="M57" i="10"/>
  <c r="O57" i="10" s="1"/>
  <c r="I57" i="10"/>
  <c r="M53" i="10"/>
  <c r="O53" i="10" s="1"/>
  <c r="I53" i="10"/>
  <c r="M49" i="10"/>
  <c r="M48" i="10" s="1"/>
  <c r="I49" i="10"/>
  <c r="L48" i="10"/>
  <c r="K48" i="10"/>
  <c r="J48" i="10"/>
  <c r="M44" i="10"/>
  <c r="O44" i="10" s="1"/>
  <c r="I44" i="10"/>
  <c r="L43" i="10"/>
  <c r="K43" i="10"/>
  <c r="J43" i="10"/>
  <c r="M39" i="10"/>
  <c r="O39" i="10" s="1"/>
  <c r="I39" i="10"/>
  <c r="O35" i="10"/>
  <c r="M35" i="10"/>
  <c r="I35" i="10"/>
  <c r="M31" i="10"/>
  <c r="O31" i="10" s="1"/>
  <c r="I31" i="10"/>
  <c r="L30" i="10"/>
  <c r="K30" i="10"/>
  <c r="K8" i="10" s="1"/>
  <c r="J30" i="10"/>
  <c r="O26" i="10"/>
  <c r="M26" i="10"/>
  <c r="I26" i="10"/>
  <c r="M22" i="10"/>
  <c r="O22" i="10" s="1"/>
  <c r="I22" i="10"/>
  <c r="O18" i="10"/>
  <c r="M18" i="10"/>
  <c r="I18" i="10"/>
  <c r="M14" i="10"/>
  <c r="O14" i="10" s="1"/>
  <c r="I14" i="10"/>
  <c r="M10" i="10"/>
  <c r="O10" i="10" s="1"/>
  <c r="I10" i="10"/>
  <c r="L9" i="10"/>
  <c r="L8" i="10" s="1"/>
  <c r="T7" i="10" s="1"/>
  <c r="F22" i="1" s="1"/>
  <c r="K9" i="10"/>
  <c r="J9" i="10"/>
  <c r="J8" i="10"/>
  <c r="M31" i="9"/>
  <c r="O31" i="9" s="1"/>
  <c r="I31" i="9"/>
  <c r="M27" i="9"/>
  <c r="O27" i="9" s="1"/>
  <c r="I27" i="9"/>
  <c r="M26" i="9"/>
  <c r="L26" i="9"/>
  <c r="K26" i="9"/>
  <c r="J26" i="9"/>
  <c r="M22" i="9"/>
  <c r="O22" i="9" s="1"/>
  <c r="I22" i="9"/>
  <c r="O18" i="9"/>
  <c r="M18" i="9"/>
  <c r="M9" i="9" s="1"/>
  <c r="M8" i="9" s="1"/>
  <c r="C20" i="1" s="1"/>
  <c r="I18" i="9"/>
  <c r="M14" i="9"/>
  <c r="O14" i="9" s="1"/>
  <c r="I14" i="9"/>
  <c r="M10" i="9"/>
  <c r="O10" i="9" s="1"/>
  <c r="I10" i="9"/>
  <c r="L9" i="9"/>
  <c r="L8" i="9" s="1"/>
  <c r="K9" i="9"/>
  <c r="J9" i="9"/>
  <c r="K8" i="9"/>
  <c r="J8" i="9"/>
  <c r="T7" i="9"/>
  <c r="F20" i="1" s="1"/>
  <c r="F19" i="1" s="1"/>
  <c r="M356" i="8"/>
  <c r="O356" i="8" s="1"/>
  <c r="I356" i="8"/>
  <c r="M352" i="8"/>
  <c r="O352" i="8" s="1"/>
  <c r="I352" i="8"/>
  <c r="O348" i="8"/>
  <c r="M348" i="8"/>
  <c r="I348" i="8"/>
  <c r="M344" i="8"/>
  <c r="O344" i="8" s="1"/>
  <c r="I344" i="8"/>
  <c r="M340" i="8"/>
  <c r="O340" i="8" s="1"/>
  <c r="I340" i="8"/>
  <c r="O336" i="8"/>
  <c r="M336" i="8"/>
  <c r="I336" i="8"/>
  <c r="M332" i="8"/>
  <c r="O332" i="8" s="1"/>
  <c r="I332" i="8"/>
  <c r="O328" i="8"/>
  <c r="M328" i="8"/>
  <c r="I328" i="8"/>
  <c r="M324" i="8"/>
  <c r="O324" i="8" s="1"/>
  <c r="I324" i="8"/>
  <c r="M320" i="8"/>
  <c r="O320" i="8" s="1"/>
  <c r="I320" i="8"/>
  <c r="O316" i="8"/>
  <c r="M316" i="8"/>
  <c r="I316" i="8"/>
  <c r="M312" i="8"/>
  <c r="O312" i="8" s="1"/>
  <c r="I312" i="8"/>
  <c r="M308" i="8"/>
  <c r="O308" i="8" s="1"/>
  <c r="I308" i="8"/>
  <c r="O304" i="8"/>
  <c r="M304" i="8"/>
  <c r="I304" i="8"/>
  <c r="M300" i="8"/>
  <c r="O300" i="8" s="1"/>
  <c r="I300" i="8"/>
  <c r="M296" i="8"/>
  <c r="O296" i="8" s="1"/>
  <c r="I296" i="8"/>
  <c r="M292" i="8"/>
  <c r="O292" i="8" s="1"/>
  <c r="I292" i="8"/>
  <c r="M288" i="8"/>
  <c r="O288" i="8" s="1"/>
  <c r="I288" i="8"/>
  <c r="O284" i="8"/>
  <c r="M284" i="8"/>
  <c r="I284" i="8"/>
  <c r="M280" i="8"/>
  <c r="O280" i="8" s="1"/>
  <c r="I280" i="8"/>
  <c r="M276" i="8"/>
  <c r="O276" i="8" s="1"/>
  <c r="I276" i="8"/>
  <c r="O272" i="8"/>
  <c r="M272" i="8"/>
  <c r="I272" i="8"/>
  <c r="M268" i="8"/>
  <c r="O268" i="8" s="1"/>
  <c r="I268" i="8"/>
  <c r="M264" i="8"/>
  <c r="O264" i="8" s="1"/>
  <c r="I264" i="8"/>
  <c r="M260" i="8"/>
  <c r="O260" i="8" s="1"/>
  <c r="I260" i="8"/>
  <c r="M256" i="8"/>
  <c r="O256" i="8" s="1"/>
  <c r="I256" i="8"/>
  <c r="M252" i="8"/>
  <c r="O252" i="8" s="1"/>
  <c r="I252" i="8"/>
  <c r="M248" i="8"/>
  <c r="O248" i="8" s="1"/>
  <c r="I248" i="8"/>
  <c r="M244" i="8"/>
  <c r="O244" i="8" s="1"/>
  <c r="I244" i="8"/>
  <c r="O240" i="8"/>
  <c r="M240" i="8"/>
  <c r="I240" i="8"/>
  <c r="M236" i="8"/>
  <c r="O236" i="8" s="1"/>
  <c r="I236" i="8"/>
  <c r="M232" i="8"/>
  <c r="O232" i="8" s="1"/>
  <c r="I232" i="8"/>
  <c r="M228" i="8"/>
  <c r="O228" i="8" s="1"/>
  <c r="I228" i="8"/>
  <c r="M224" i="8"/>
  <c r="O224" i="8" s="1"/>
  <c r="I224" i="8"/>
  <c r="O220" i="8"/>
  <c r="M220" i="8"/>
  <c r="I220" i="8"/>
  <c r="M216" i="8"/>
  <c r="O216" i="8" s="1"/>
  <c r="I216" i="8"/>
  <c r="M212" i="8"/>
  <c r="O212" i="8" s="1"/>
  <c r="I212" i="8"/>
  <c r="O208" i="8"/>
  <c r="M208" i="8"/>
  <c r="I208" i="8"/>
  <c r="M204" i="8"/>
  <c r="O204" i="8" s="1"/>
  <c r="I204" i="8"/>
  <c r="O200" i="8"/>
  <c r="M200" i="8"/>
  <c r="I200" i="8"/>
  <c r="M196" i="8"/>
  <c r="O196" i="8" s="1"/>
  <c r="I196" i="8"/>
  <c r="M192" i="8"/>
  <c r="O192" i="8" s="1"/>
  <c r="I192" i="8"/>
  <c r="M188" i="8"/>
  <c r="O188" i="8" s="1"/>
  <c r="I188" i="8"/>
  <c r="M184" i="8"/>
  <c r="O184" i="8" s="1"/>
  <c r="I184" i="8"/>
  <c r="M180" i="8"/>
  <c r="O180" i="8" s="1"/>
  <c r="I180" i="8"/>
  <c r="O176" i="8"/>
  <c r="M176" i="8"/>
  <c r="I176" i="8"/>
  <c r="M172" i="8"/>
  <c r="O172" i="8" s="1"/>
  <c r="I172" i="8"/>
  <c r="O168" i="8"/>
  <c r="M168" i="8"/>
  <c r="I168" i="8"/>
  <c r="M164" i="8"/>
  <c r="O164" i="8" s="1"/>
  <c r="I164" i="8"/>
  <c r="M160" i="8"/>
  <c r="O160" i="8" s="1"/>
  <c r="I160" i="8"/>
  <c r="M156" i="8"/>
  <c r="O156" i="8" s="1"/>
  <c r="I156" i="8"/>
  <c r="M152" i="8"/>
  <c r="O152" i="8" s="1"/>
  <c r="I152" i="8"/>
  <c r="M148" i="8"/>
  <c r="O148" i="8" s="1"/>
  <c r="I148" i="8"/>
  <c r="O144" i="8"/>
  <c r="M144" i="8"/>
  <c r="I144" i="8"/>
  <c r="M140" i="8"/>
  <c r="O140" i="8" s="1"/>
  <c r="I140" i="8"/>
  <c r="O136" i="8"/>
  <c r="M136" i="8"/>
  <c r="I136" i="8"/>
  <c r="M132" i="8"/>
  <c r="O132" i="8" s="1"/>
  <c r="I132" i="8"/>
  <c r="M128" i="8"/>
  <c r="O128" i="8" s="1"/>
  <c r="I128" i="8"/>
  <c r="M124" i="8"/>
  <c r="O124" i="8" s="1"/>
  <c r="I124" i="8"/>
  <c r="M120" i="8"/>
  <c r="O120" i="8" s="1"/>
  <c r="I120" i="8"/>
  <c r="M116" i="8"/>
  <c r="O116" i="8" s="1"/>
  <c r="I116" i="8"/>
  <c r="O112" i="8"/>
  <c r="M112" i="8"/>
  <c r="I112" i="8"/>
  <c r="M108" i="8"/>
  <c r="O108" i="8" s="1"/>
  <c r="I108" i="8"/>
  <c r="M104" i="8"/>
  <c r="O104" i="8" s="1"/>
  <c r="I104" i="8"/>
  <c r="M100" i="8"/>
  <c r="O100" i="8" s="1"/>
  <c r="I100" i="8"/>
  <c r="M96" i="8"/>
  <c r="O96" i="8" s="1"/>
  <c r="I96" i="8"/>
  <c r="O92" i="8"/>
  <c r="M92" i="8"/>
  <c r="I92" i="8"/>
  <c r="M88" i="8"/>
  <c r="O88" i="8" s="1"/>
  <c r="I88" i="8"/>
  <c r="M84" i="8"/>
  <c r="O84" i="8" s="1"/>
  <c r="I84" i="8"/>
  <c r="O80" i="8"/>
  <c r="M80" i="8"/>
  <c r="I80" i="8"/>
  <c r="M76" i="8"/>
  <c r="O76" i="8" s="1"/>
  <c r="I76" i="8"/>
  <c r="O72" i="8"/>
  <c r="M72" i="8"/>
  <c r="I72" i="8"/>
  <c r="M68" i="8"/>
  <c r="O68" i="8" s="1"/>
  <c r="I68" i="8"/>
  <c r="M64" i="8"/>
  <c r="O64" i="8" s="1"/>
  <c r="I64" i="8"/>
  <c r="O60" i="8"/>
  <c r="M60" i="8"/>
  <c r="I60" i="8"/>
  <c r="M56" i="8"/>
  <c r="O56" i="8" s="1"/>
  <c r="I56" i="8"/>
  <c r="L55" i="8"/>
  <c r="K55" i="8"/>
  <c r="J55" i="8"/>
  <c r="J8" i="8" s="1"/>
  <c r="M51" i="8"/>
  <c r="O51" i="8" s="1"/>
  <c r="I51" i="8"/>
  <c r="M47" i="8"/>
  <c r="O47" i="8" s="1"/>
  <c r="I47" i="8"/>
  <c r="M43" i="8"/>
  <c r="O43" i="8" s="1"/>
  <c r="I43" i="8"/>
  <c r="M39" i="8"/>
  <c r="O39" i="8" s="1"/>
  <c r="I39" i="8"/>
  <c r="M35" i="8"/>
  <c r="O35" i="8" s="1"/>
  <c r="I35" i="8"/>
  <c r="O31" i="8"/>
  <c r="M31" i="8"/>
  <c r="I31" i="8"/>
  <c r="M27" i="8"/>
  <c r="O27" i="8" s="1"/>
  <c r="I27" i="8"/>
  <c r="O23" i="8"/>
  <c r="M23" i="8"/>
  <c r="M22" i="8" s="1"/>
  <c r="I23" i="8"/>
  <c r="L22" i="8"/>
  <c r="K22" i="8"/>
  <c r="J22" i="8"/>
  <c r="M18" i="8"/>
  <c r="O18" i="8" s="1"/>
  <c r="I18" i="8"/>
  <c r="O14" i="8"/>
  <c r="M14" i="8"/>
  <c r="I14" i="8"/>
  <c r="M10" i="8"/>
  <c r="O10" i="8" s="1"/>
  <c r="I10" i="8"/>
  <c r="M9" i="8"/>
  <c r="L9" i="8"/>
  <c r="K9" i="8"/>
  <c r="K8" i="8" s="1"/>
  <c r="J9" i="8"/>
  <c r="O222" i="7"/>
  <c r="M222" i="7"/>
  <c r="I222" i="7"/>
  <c r="M218" i="7"/>
  <c r="O218" i="7" s="1"/>
  <c r="I218" i="7"/>
  <c r="O214" i="7"/>
  <c r="M214" i="7"/>
  <c r="I214" i="7"/>
  <c r="M210" i="7"/>
  <c r="O210" i="7" s="1"/>
  <c r="I210" i="7"/>
  <c r="M206" i="7"/>
  <c r="O206" i="7" s="1"/>
  <c r="I206" i="7"/>
  <c r="M202" i="7"/>
  <c r="O202" i="7" s="1"/>
  <c r="I202" i="7"/>
  <c r="M198" i="7"/>
  <c r="O198" i="7" s="1"/>
  <c r="I198" i="7"/>
  <c r="M194" i="7"/>
  <c r="O194" i="7" s="1"/>
  <c r="I194" i="7"/>
  <c r="O190" i="7"/>
  <c r="M190" i="7"/>
  <c r="I190" i="7"/>
  <c r="M186" i="7"/>
  <c r="O186" i="7" s="1"/>
  <c r="I186" i="7"/>
  <c r="O182" i="7"/>
  <c r="M182" i="7"/>
  <c r="I182" i="7"/>
  <c r="M178" i="7"/>
  <c r="O178" i="7" s="1"/>
  <c r="I178" i="7"/>
  <c r="M174" i="7"/>
  <c r="O174" i="7" s="1"/>
  <c r="I174" i="7"/>
  <c r="M170" i="7"/>
  <c r="O170" i="7" s="1"/>
  <c r="I170" i="7"/>
  <c r="M166" i="7"/>
  <c r="O166" i="7" s="1"/>
  <c r="I166" i="7"/>
  <c r="M162" i="7"/>
  <c r="O162" i="7" s="1"/>
  <c r="I162" i="7"/>
  <c r="O158" i="7"/>
  <c r="M158" i="7"/>
  <c r="I158" i="7"/>
  <c r="M154" i="7"/>
  <c r="O154" i="7" s="1"/>
  <c r="I154" i="7"/>
  <c r="M150" i="7"/>
  <c r="O150" i="7" s="1"/>
  <c r="I150" i="7"/>
  <c r="M146" i="7"/>
  <c r="O146" i="7" s="1"/>
  <c r="I146" i="7"/>
  <c r="M142" i="7"/>
  <c r="O142" i="7" s="1"/>
  <c r="I142" i="7"/>
  <c r="O138" i="7"/>
  <c r="M138" i="7"/>
  <c r="I138" i="7"/>
  <c r="M134" i="7"/>
  <c r="O134" i="7" s="1"/>
  <c r="I134" i="7"/>
  <c r="M130" i="7"/>
  <c r="O130" i="7" s="1"/>
  <c r="I130" i="7"/>
  <c r="O126" i="7"/>
  <c r="M126" i="7"/>
  <c r="I126" i="7"/>
  <c r="M122" i="7"/>
  <c r="O122" i="7" s="1"/>
  <c r="I122" i="7"/>
  <c r="O118" i="7"/>
  <c r="M118" i="7"/>
  <c r="I118" i="7"/>
  <c r="M114" i="7"/>
  <c r="O114" i="7" s="1"/>
  <c r="I114" i="7"/>
  <c r="M110" i="7"/>
  <c r="O110" i="7" s="1"/>
  <c r="I110" i="7"/>
  <c r="O106" i="7"/>
  <c r="M106" i="7"/>
  <c r="I106" i="7"/>
  <c r="M102" i="7"/>
  <c r="O102" i="7" s="1"/>
  <c r="I102" i="7"/>
  <c r="M98" i="7"/>
  <c r="O98" i="7" s="1"/>
  <c r="I98" i="7"/>
  <c r="O94" i="7"/>
  <c r="M94" i="7"/>
  <c r="I94" i="7"/>
  <c r="M90" i="7"/>
  <c r="O90" i="7" s="1"/>
  <c r="I90" i="7"/>
  <c r="M86" i="7"/>
  <c r="O86" i="7" s="1"/>
  <c r="I86" i="7"/>
  <c r="M82" i="7"/>
  <c r="O82" i="7" s="1"/>
  <c r="I82" i="7"/>
  <c r="M78" i="7"/>
  <c r="O78" i="7" s="1"/>
  <c r="I78" i="7"/>
  <c r="O74" i="7"/>
  <c r="M74" i="7"/>
  <c r="I74" i="7"/>
  <c r="M70" i="7"/>
  <c r="O70" i="7" s="1"/>
  <c r="I70" i="7"/>
  <c r="M66" i="7"/>
  <c r="O66" i="7" s="1"/>
  <c r="I66" i="7"/>
  <c r="O62" i="7"/>
  <c r="M62" i="7"/>
  <c r="I62" i="7"/>
  <c r="M58" i="7"/>
  <c r="O58" i="7" s="1"/>
  <c r="I58" i="7"/>
  <c r="M54" i="7"/>
  <c r="O54" i="7" s="1"/>
  <c r="I54" i="7"/>
  <c r="M50" i="7"/>
  <c r="O50" i="7" s="1"/>
  <c r="I50" i="7"/>
  <c r="M46" i="7"/>
  <c r="O46" i="7" s="1"/>
  <c r="I46" i="7"/>
  <c r="M42" i="7"/>
  <c r="O42" i="7" s="1"/>
  <c r="I42" i="7"/>
  <c r="M38" i="7"/>
  <c r="O38" i="7" s="1"/>
  <c r="I38" i="7"/>
  <c r="M34" i="7"/>
  <c r="O34" i="7" s="1"/>
  <c r="I34" i="7"/>
  <c r="O30" i="7"/>
  <c r="M30" i="7"/>
  <c r="I30" i="7"/>
  <c r="M26" i="7"/>
  <c r="O26" i="7" s="1"/>
  <c r="I26" i="7"/>
  <c r="M22" i="7"/>
  <c r="O22" i="7" s="1"/>
  <c r="I22" i="7"/>
  <c r="M18" i="7"/>
  <c r="O18" i="7" s="1"/>
  <c r="I18" i="7"/>
  <c r="M14" i="7"/>
  <c r="O14" i="7" s="1"/>
  <c r="I14" i="7"/>
  <c r="O10" i="7"/>
  <c r="M10" i="7"/>
  <c r="I10" i="7"/>
  <c r="L9" i="7"/>
  <c r="K9" i="7"/>
  <c r="J9" i="7"/>
  <c r="J8" i="7" s="1"/>
  <c r="L8" i="7"/>
  <c r="T7" i="7" s="1"/>
  <c r="F17" i="1" s="1"/>
  <c r="K8" i="7"/>
  <c r="M272" i="6"/>
  <c r="O272" i="6" s="1"/>
  <c r="I272" i="6"/>
  <c r="M268" i="6"/>
  <c r="O268" i="6" s="1"/>
  <c r="I268" i="6"/>
  <c r="O264" i="6"/>
  <c r="M264" i="6"/>
  <c r="I264" i="6"/>
  <c r="M260" i="6"/>
  <c r="O260" i="6" s="1"/>
  <c r="I260" i="6"/>
  <c r="L259" i="6"/>
  <c r="K259" i="6"/>
  <c r="J259" i="6"/>
  <c r="M255" i="6"/>
  <c r="O255" i="6" s="1"/>
  <c r="I255" i="6"/>
  <c r="M251" i="6"/>
  <c r="O251" i="6" s="1"/>
  <c r="I251" i="6"/>
  <c r="O247" i="6"/>
  <c r="M247" i="6"/>
  <c r="I247" i="6"/>
  <c r="M243" i="6"/>
  <c r="I243" i="6"/>
  <c r="O239" i="6"/>
  <c r="M239" i="6"/>
  <c r="I239" i="6"/>
  <c r="L238" i="6"/>
  <c r="K238" i="6"/>
  <c r="J238" i="6"/>
  <c r="J8" i="6" s="1"/>
  <c r="O234" i="6"/>
  <c r="M234" i="6"/>
  <c r="I234" i="6"/>
  <c r="O230" i="6"/>
  <c r="M230" i="6"/>
  <c r="I230" i="6"/>
  <c r="M226" i="6"/>
  <c r="O226" i="6" s="1"/>
  <c r="I226" i="6"/>
  <c r="O222" i="6"/>
  <c r="M222" i="6"/>
  <c r="I222" i="6"/>
  <c r="O218" i="6"/>
  <c r="M218" i="6"/>
  <c r="I218" i="6"/>
  <c r="M214" i="6"/>
  <c r="O214" i="6" s="1"/>
  <c r="I214" i="6"/>
  <c r="M210" i="6"/>
  <c r="O210" i="6" s="1"/>
  <c r="I210" i="6"/>
  <c r="M206" i="6"/>
  <c r="O206" i="6" s="1"/>
  <c r="I206" i="6"/>
  <c r="O202" i="6"/>
  <c r="M202" i="6"/>
  <c r="I202" i="6"/>
  <c r="O198" i="6"/>
  <c r="M198" i="6"/>
  <c r="I198" i="6"/>
  <c r="M194" i="6"/>
  <c r="O194" i="6" s="1"/>
  <c r="I194" i="6"/>
  <c r="O190" i="6"/>
  <c r="M190" i="6"/>
  <c r="I190" i="6"/>
  <c r="O186" i="6"/>
  <c r="M186" i="6"/>
  <c r="I186" i="6"/>
  <c r="O182" i="6"/>
  <c r="M182" i="6"/>
  <c r="I182" i="6"/>
  <c r="M178" i="6"/>
  <c r="O178" i="6" s="1"/>
  <c r="I178" i="6"/>
  <c r="M174" i="6"/>
  <c r="O174" i="6" s="1"/>
  <c r="I174" i="6"/>
  <c r="M170" i="6"/>
  <c r="O170" i="6" s="1"/>
  <c r="I170" i="6"/>
  <c r="O166" i="6"/>
  <c r="M166" i="6"/>
  <c r="I166" i="6"/>
  <c r="M162" i="6"/>
  <c r="O162" i="6" s="1"/>
  <c r="I162" i="6"/>
  <c r="O158" i="6"/>
  <c r="M158" i="6"/>
  <c r="I158" i="6"/>
  <c r="O154" i="6"/>
  <c r="M154" i="6"/>
  <c r="I154" i="6"/>
  <c r="O150" i="6"/>
  <c r="M150" i="6"/>
  <c r="I150" i="6"/>
  <c r="M146" i="6"/>
  <c r="O146" i="6" s="1"/>
  <c r="I146" i="6"/>
  <c r="M142" i="6"/>
  <c r="O142" i="6" s="1"/>
  <c r="I142" i="6"/>
  <c r="M138" i="6"/>
  <c r="O138" i="6" s="1"/>
  <c r="I138" i="6"/>
  <c r="O134" i="6"/>
  <c r="M134" i="6"/>
  <c r="I134" i="6"/>
  <c r="M130" i="6"/>
  <c r="O130" i="6" s="1"/>
  <c r="I130" i="6"/>
  <c r="L129" i="6"/>
  <c r="K129" i="6"/>
  <c r="J129" i="6"/>
  <c r="M125" i="6"/>
  <c r="O125" i="6" s="1"/>
  <c r="I125" i="6"/>
  <c r="O121" i="6"/>
  <c r="M121" i="6"/>
  <c r="I121" i="6"/>
  <c r="O117" i="6"/>
  <c r="M117" i="6"/>
  <c r="I117" i="6"/>
  <c r="M113" i="6"/>
  <c r="O113" i="6" s="1"/>
  <c r="I113" i="6"/>
  <c r="O109" i="6"/>
  <c r="M109" i="6"/>
  <c r="I109" i="6"/>
  <c r="O105" i="6"/>
  <c r="M105" i="6"/>
  <c r="I105" i="6"/>
  <c r="L104" i="6"/>
  <c r="K104" i="6"/>
  <c r="J104" i="6"/>
  <c r="M100" i="6"/>
  <c r="O100" i="6" s="1"/>
  <c r="I100" i="6"/>
  <c r="M96" i="6"/>
  <c r="O96" i="6" s="1"/>
  <c r="I96" i="6"/>
  <c r="O92" i="6"/>
  <c r="M92" i="6"/>
  <c r="I92" i="6"/>
  <c r="O88" i="6"/>
  <c r="M88" i="6"/>
  <c r="I88" i="6"/>
  <c r="O84" i="6"/>
  <c r="M84" i="6"/>
  <c r="I84" i="6"/>
  <c r="M80" i="6"/>
  <c r="O80" i="6" s="1"/>
  <c r="I80" i="6"/>
  <c r="M76" i="6"/>
  <c r="O76" i="6" s="1"/>
  <c r="I76" i="6"/>
  <c r="O72" i="6"/>
  <c r="M72" i="6"/>
  <c r="I72" i="6"/>
  <c r="M68" i="6"/>
  <c r="O68" i="6" s="1"/>
  <c r="I68" i="6"/>
  <c r="M64" i="6"/>
  <c r="O64" i="6" s="1"/>
  <c r="I64" i="6"/>
  <c r="O60" i="6"/>
  <c r="M60" i="6"/>
  <c r="I60" i="6"/>
  <c r="O56" i="6"/>
  <c r="M56" i="6"/>
  <c r="I56" i="6"/>
  <c r="O52" i="6"/>
  <c r="M52" i="6"/>
  <c r="I52" i="6"/>
  <c r="M48" i="6"/>
  <c r="O48" i="6" s="1"/>
  <c r="I48" i="6"/>
  <c r="M44" i="6"/>
  <c r="O44" i="6" s="1"/>
  <c r="I44" i="6"/>
  <c r="L43" i="6"/>
  <c r="K43" i="6"/>
  <c r="J43" i="6"/>
  <c r="O39" i="6"/>
  <c r="M39" i="6"/>
  <c r="I39" i="6"/>
  <c r="O35" i="6"/>
  <c r="M35" i="6"/>
  <c r="I35" i="6"/>
  <c r="M31" i="6"/>
  <c r="O31" i="6" s="1"/>
  <c r="I31" i="6"/>
  <c r="L30" i="6"/>
  <c r="K30" i="6"/>
  <c r="K8" i="6" s="1"/>
  <c r="J30" i="6"/>
  <c r="O26" i="6"/>
  <c r="M26" i="6"/>
  <c r="I26" i="6"/>
  <c r="O22" i="6"/>
  <c r="M22" i="6"/>
  <c r="I22" i="6"/>
  <c r="O18" i="6"/>
  <c r="M18" i="6"/>
  <c r="I18" i="6"/>
  <c r="M14" i="6"/>
  <c r="O14" i="6" s="1"/>
  <c r="I14" i="6"/>
  <c r="M10" i="6"/>
  <c r="O10" i="6" s="1"/>
  <c r="I10" i="6"/>
  <c r="M9" i="6"/>
  <c r="L9" i="6"/>
  <c r="L8" i="6" s="1"/>
  <c r="T7" i="6" s="1"/>
  <c r="F16" i="1" s="1"/>
  <c r="K9" i="6"/>
  <c r="J9" i="6"/>
  <c r="M107" i="5"/>
  <c r="O107" i="5" s="1"/>
  <c r="I107" i="5"/>
  <c r="M103" i="5"/>
  <c r="O103" i="5" s="1"/>
  <c r="I103" i="5"/>
  <c r="O99" i="5"/>
  <c r="M99" i="5"/>
  <c r="I99" i="5"/>
  <c r="M95" i="5"/>
  <c r="O95" i="5" s="1"/>
  <c r="I95" i="5"/>
  <c r="M91" i="5"/>
  <c r="O91" i="5" s="1"/>
  <c r="I91" i="5"/>
  <c r="O87" i="5"/>
  <c r="M87" i="5"/>
  <c r="I87" i="5"/>
  <c r="O83" i="5"/>
  <c r="M83" i="5"/>
  <c r="I83" i="5"/>
  <c r="O79" i="5"/>
  <c r="M79" i="5"/>
  <c r="I79" i="5"/>
  <c r="M75" i="5"/>
  <c r="O75" i="5" s="1"/>
  <c r="I75" i="5"/>
  <c r="M71" i="5"/>
  <c r="O71" i="5" s="1"/>
  <c r="I71" i="5"/>
  <c r="M67" i="5"/>
  <c r="O67" i="5" s="1"/>
  <c r="I67" i="5"/>
  <c r="M63" i="5"/>
  <c r="O63" i="5" s="1"/>
  <c r="I63" i="5"/>
  <c r="M59" i="5"/>
  <c r="O59" i="5" s="1"/>
  <c r="I59" i="5"/>
  <c r="O55" i="5"/>
  <c r="M55" i="5"/>
  <c r="I55" i="5"/>
  <c r="O51" i="5"/>
  <c r="M51" i="5"/>
  <c r="I51" i="5"/>
  <c r="M47" i="5"/>
  <c r="O47" i="5" s="1"/>
  <c r="I47" i="5"/>
  <c r="M43" i="5"/>
  <c r="O43" i="5" s="1"/>
  <c r="I43" i="5"/>
  <c r="M39" i="5"/>
  <c r="O39" i="5" s="1"/>
  <c r="I39" i="5"/>
  <c r="O35" i="5"/>
  <c r="M35" i="5"/>
  <c r="I35" i="5"/>
  <c r="M31" i="5"/>
  <c r="O31" i="5" s="1"/>
  <c r="I31" i="5"/>
  <c r="L30" i="5"/>
  <c r="K30" i="5"/>
  <c r="K8" i="5" s="1"/>
  <c r="J30" i="5"/>
  <c r="M26" i="5"/>
  <c r="O26" i="5" s="1"/>
  <c r="I26" i="5"/>
  <c r="M22" i="5"/>
  <c r="O22" i="5" s="1"/>
  <c r="I22" i="5"/>
  <c r="M18" i="5"/>
  <c r="O18" i="5" s="1"/>
  <c r="I18" i="5"/>
  <c r="M14" i="5"/>
  <c r="O14" i="5" s="1"/>
  <c r="I14" i="5"/>
  <c r="M10" i="5"/>
  <c r="O10" i="5" s="1"/>
  <c r="I10" i="5"/>
  <c r="L9" i="5"/>
  <c r="K9" i="5"/>
  <c r="J9" i="5"/>
  <c r="J8" i="5"/>
  <c r="M200" i="4"/>
  <c r="O200" i="4" s="1"/>
  <c r="I200" i="4"/>
  <c r="M196" i="4"/>
  <c r="O196" i="4" s="1"/>
  <c r="I196" i="4"/>
  <c r="O192" i="4"/>
  <c r="M192" i="4"/>
  <c r="I192" i="4"/>
  <c r="O188" i="4"/>
  <c r="M188" i="4"/>
  <c r="I188" i="4"/>
  <c r="M184" i="4"/>
  <c r="O184" i="4" s="1"/>
  <c r="I184" i="4"/>
  <c r="M180" i="4"/>
  <c r="O180" i="4" s="1"/>
  <c r="I180" i="4"/>
  <c r="M176" i="4"/>
  <c r="O176" i="4" s="1"/>
  <c r="I176" i="4"/>
  <c r="M172" i="4"/>
  <c r="O172" i="4" s="1"/>
  <c r="I172" i="4"/>
  <c r="M168" i="4"/>
  <c r="O168" i="4" s="1"/>
  <c r="I168" i="4"/>
  <c r="M164" i="4"/>
  <c r="O164" i="4" s="1"/>
  <c r="I164" i="4"/>
  <c r="O160" i="4"/>
  <c r="M160" i="4"/>
  <c r="I160" i="4"/>
  <c r="O156" i="4"/>
  <c r="M156" i="4"/>
  <c r="I156" i="4"/>
  <c r="O152" i="4"/>
  <c r="M152" i="4"/>
  <c r="I152" i="4"/>
  <c r="M148" i="4"/>
  <c r="O148" i="4" s="1"/>
  <c r="I148" i="4"/>
  <c r="M144" i="4"/>
  <c r="O144" i="4" s="1"/>
  <c r="I144" i="4"/>
  <c r="M140" i="4"/>
  <c r="O140" i="4" s="1"/>
  <c r="I140" i="4"/>
  <c r="M136" i="4"/>
  <c r="O136" i="4" s="1"/>
  <c r="I136" i="4"/>
  <c r="M132" i="4"/>
  <c r="O132" i="4" s="1"/>
  <c r="I132" i="4"/>
  <c r="O128" i="4"/>
  <c r="M128" i="4"/>
  <c r="I128" i="4"/>
  <c r="O124" i="4"/>
  <c r="M124" i="4"/>
  <c r="I124" i="4"/>
  <c r="M120" i="4"/>
  <c r="O120" i="4" s="1"/>
  <c r="I120" i="4"/>
  <c r="M116" i="4"/>
  <c r="O116" i="4" s="1"/>
  <c r="I116" i="4"/>
  <c r="M112" i="4"/>
  <c r="O112" i="4" s="1"/>
  <c r="I112" i="4"/>
  <c r="M108" i="4"/>
  <c r="O108" i="4" s="1"/>
  <c r="I108" i="4"/>
  <c r="M104" i="4"/>
  <c r="O104" i="4" s="1"/>
  <c r="I104" i="4"/>
  <c r="M100" i="4"/>
  <c r="O100" i="4" s="1"/>
  <c r="I100" i="4"/>
  <c r="O96" i="4"/>
  <c r="M96" i="4"/>
  <c r="I96" i="4"/>
  <c r="O92" i="4"/>
  <c r="M92" i="4"/>
  <c r="I92" i="4"/>
  <c r="O88" i="4"/>
  <c r="M88" i="4"/>
  <c r="I88" i="4"/>
  <c r="M84" i="4"/>
  <c r="O84" i="4" s="1"/>
  <c r="I84" i="4"/>
  <c r="M80" i="4"/>
  <c r="O80" i="4" s="1"/>
  <c r="I80" i="4"/>
  <c r="M76" i="4"/>
  <c r="O76" i="4" s="1"/>
  <c r="I76" i="4"/>
  <c r="M72" i="4"/>
  <c r="O72" i="4" s="1"/>
  <c r="I72" i="4"/>
  <c r="M68" i="4"/>
  <c r="O68" i="4" s="1"/>
  <c r="I68" i="4"/>
  <c r="O64" i="4"/>
  <c r="M64" i="4"/>
  <c r="I64" i="4"/>
  <c r="O60" i="4"/>
  <c r="M60" i="4"/>
  <c r="I60" i="4"/>
  <c r="M56" i="4"/>
  <c r="O56" i="4" s="1"/>
  <c r="I56" i="4"/>
  <c r="M52" i="4"/>
  <c r="O52" i="4" s="1"/>
  <c r="I52" i="4"/>
  <c r="M48" i="4"/>
  <c r="O48" i="4" s="1"/>
  <c r="I48" i="4"/>
  <c r="M44" i="4"/>
  <c r="O44" i="4" s="1"/>
  <c r="I44" i="4"/>
  <c r="M40" i="4"/>
  <c r="O40" i="4" s="1"/>
  <c r="I40" i="4"/>
  <c r="M36" i="4"/>
  <c r="I36" i="4"/>
  <c r="O32" i="4"/>
  <c r="M32" i="4"/>
  <c r="I32" i="4"/>
  <c r="L31" i="4"/>
  <c r="K31" i="4"/>
  <c r="J31" i="4"/>
  <c r="M27" i="4"/>
  <c r="O27" i="4" s="1"/>
  <c r="I27" i="4"/>
  <c r="M23" i="4"/>
  <c r="O23" i="4" s="1"/>
  <c r="I23" i="4"/>
  <c r="M19" i="4"/>
  <c r="O19" i="4" s="1"/>
  <c r="I19" i="4"/>
  <c r="L18" i="4"/>
  <c r="K18" i="4"/>
  <c r="J18" i="4"/>
  <c r="O14" i="4"/>
  <c r="M14" i="4"/>
  <c r="I14" i="4"/>
  <c r="O10" i="4"/>
  <c r="M10" i="4"/>
  <c r="M9" i="4" s="1"/>
  <c r="I10" i="4"/>
  <c r="L9" i="4"/>
  <c r="K9" i="4"/>
  <c r="J9" i="4"/>
  <c r="J8" i="4" s="1"/>
  <c r="L8" i="4"/>
  <c r="T7" i="4" s="1"/>
  <c r="F13" i="1" s="1"/>
  <c r="K8" i="4"/>
  <c r="O46" i="3"/>
  <c r="M46" i="3"/>
  <c r="I46" i="3"/>
  <c r="O42" i="3"/>
  <c r="M42" i="3"/>
  <c r="I42" i="3"/>
  <c r="M38" i="3"/>
  <c r="O38" i="3" s="1"/>
  <c r="I38" i="3"/>
  <c r="M34" i="3"/>
  <c r="O34" i="3" s="1"/>
  <c r="I34" i="3"/>
  <c r="O30" i="3"/>
  <c r="M30" i="3"/>
  <c r="I30" i="3"/>
  <c r="O26" i="3"/>
  <c r="M26" i="3"/>
  <c r="I26" i="3"/>
  <c r="M22" i="3"/>
  <c r="O22" i="3" s="1"/>
  <c r="I22" i="3"/>
  <c r="M18" i="3"/>
  <c r="O18" i="3" s="1"/>
  <c r="I18" i="3"/>
  <c r="O14" i="3"/>
  <c r="M14" i="3"/>
  <c r="I14" i="3"/>
  <c r="M10" i="3"/>
  <c r="M9" i="3" s="1"/>
  <c r="I10" i="3"/>
  <c r="L9" i="3"/>
  <c r="K9" i="3"/>
  <c r="J9" i="3"/>
  <c r="J8" i="3" s="1"/>
  <c r="M8" i="3"/>
  <c r="L8" i="3"/>
  <c r="T7" i="3" s="1"/>
  <c r="F12" i="1" s="1"/>
  <c r="K8" i="3"/>
  <c r="O140" i="2"/>
  <c r="M140" i="2"/>
  <c r="I140" i="2"/>
  <c r="M136" i="2"/>
  <c r="O136" i="2" s="1"/>
  <c r="I136" i="2"/>
  <c r="M132" i="2"/>
  <c r="O132" i="2" s="1"/>
  <c r="I132" i="2"/>
  <c r="M128" i="2"/>
  <c r="O128" i="2" s="1"/>
  <c r="I128" i="2"/>
  <c r="O124" i="2"/>
  <c r="M124" i="2"/>
  <c r="I124" i="2"/>
  <c r="O120" i="2"/>
  <c r="M120" i="2"/>
  <c r="I120" i="2"/>
  <c r="M116" i="2"/>
  <c r="O116" i="2" s="1"/>
  <c r="I116" i="2"/>
  <c r="M112" i="2"/>
  <c r="O112" i="2" s="1"/>
  <c r="I112" i="2"/>
  <c r="O108" i="2"/>
  <c r="M108" i="2"/>
  <c r="I108" i="2"/>
  <c r="M104" i="2"/>
  <c r="O104" i="2" s="1"/>
  <c r="I104" i="2"/>
  <c r="M100" i="2"/>
  <c r="O100" i="2" s="1"/>
  <c r="I100" i="2"/>
  <c r="M96" i="2"/>
  <c r="O96" i="2" s="1"/>
  <c r="I96" i="2"/>
  <c r="O92" i="2"/>
  <c r="M92" i="2"/>
  <c r="I92" i="2"/>
  <c r="O88" i="2"/>
  <c r="M88" i="2"/>
  <c r="I88" i="2"/>
  <c r="M84" i="2"/>
  <c r="O84" i="2" s="1"/>
  <c r="I84" i="2"/>
  <c r="M80" i="2"/>
  <c r="O80" i="2" s="1"/>
  <c r="I80" i="2"/>
  <c r="O76" i="2"/>
  <c r="M76" i="2"/>
  <c r="I76" i="2"/>
  <c r="M72" i="2"/>
  <c r="O72" i="2" s="1"/>
  <c r="I72" i="2"/>
  <c r="M68" i="2"/>
  <c r="O68" i="2" s="1"/>
  <c r="I68" i="2"/>
  <c r="M64" i="2"/>
  <c r="I64" i="2"/>
  <c r="O60" i="2"/>
  <c r="M60" i="2"/>
  <c r="I60" i="2"/>
  <c r="L59" i="2"/>
  <c r="K59" i="2"/>
  <c r="J59" i="2"/>
  <c r="O55" i="2"/>
  <c r="M55" i="2"/>
  <c r="M54" i="2" s="1"/>
  <c r="I55" i="2"/>
  <c r="L54" i="2"/>
  <c r="K54" i="2"/>
  <c r="J54" i="2"/>
  <c r="M50" i="2"/>
  <c r="O50" i="2" s="1"/>
  <c r="I50" i="2"/>
  <c r="O46" i="2"/>
  <c r="M46" i="2"/>
  <c r="I46" i="2"/>
  <c r="O42" i="2"/>
  <c r="M42" i="2"/>
  <c r="I42" i="2"/>
  <c r="M38" i="2"/>
  <c r="M37" i="2" s="1"/>
  <c r="I38" i="2"/>
  <c r="L37" i="2"/>
  <c r="K37" i="2"/>
  <c r="J37" i="2"/>
  <c r="M33" i="2"/>
  <c r="M32" i="2" s="1"/>
  <c r="I33" i="2"/>
  <c r="L32" i="2"/>
  <c r="K32" i="2"/>
  <c r="J32" i="2"/>
  <c r="M28" i="2"/>
  <c r="I28" i="2"/>
  <c r="O24" i="2"/>
  <c r="M24" i="2"/>
  <c r="I24" i="2"/>
  <c r="L23" i="2"/>
  <c r="K23" i="2"/>
  <c r="J23" i="2"/>
  <c r="M19" i="2"/>
  <c r="O19" i="2" s="1"/>
  <c r="I19" i="2"/>
  <c r="M15" i="2"/>
  <c r="O15" i="2" s="1"/>
  <c r="I15" i="2"/>
  <c r="L14" i="2"/>
  <c r="L8" i="2" s="1"/>
  <c r="K14" i="2"/>
  <c r="J14" i="2"/>
  <c r="O10" i="2"/>
  <c r="M10" i="2"/>
  <c r="I10" i="2"/>
  <c r="M9" i="2"/>
  <c r="L9" i="2"/>
  <c r="K9" i="2"/>
  <c r="K8" i="2" s="1"/>
  <c r="J9" i="2"/>
  <c r="J8" i="2"/>
  <c r="T7" i="2"/>
  <c r="F11" i="1" s="1"/>
  <c r="F29" i="1"/>
  <c r="F27" i="1"/>
  <c r="F23" i="1"/>
  <c r="F21" i="1" s="1"/>
  <c r="C12" i="1"/>
  <c r="C17" i="1" l="1"/>
  <c r="E12" i="1"/>
  <c r="C13" i="1"/>
  <c r="C19" i="1"/>
  <c r="D20" i="1"/>
  <c r="E20" i="1"/>
  <c r="E19" i="1" s="1"/>
  <c r="M59" i="2"/>
  <c r="O64" i="2"/>
  <c r="O38" i="2"/>
  <c r="M43" i="6"/>
  <c r="M259" i="6"/>
  <c r="M31" i="4"/>
  <c r="O36" i="4"/>
  <c r="M104" i="6"/>
  <c r="M23" i="2"/>
  <c r="O28" i="2"/>
  <c r="M238" i="6"/>
  <c r="O243" i="6"/>
  <c r="D12" i="1"/>
  <c r="O33" i="2"/>
  <c r="O10" i="3"/>
  <c r="M18" i="4"/>
  <c r="M8" i="4" s="1"/>
  <c r="M9" i="7"/>
  <c r="M8" i="7" s="1"/>
  <c r="M55" i="8"/>
  <c r="M8" i="8" s="1"/>
  <c r="C18" i="1" s="1"/>
  <c r="C26" i="1"/>
  <c r="L8" i="5"/>
  <c r="T7" i="5" s="1"/>
  <c r="F14" i="1" s="1"/>
  <c r="F10" i="1" s="1"/>
  <c r="M129" i="6"/>
  <c r="M8" i="13"/>
  <c r="M9" i="5"/>
  <c r="M8" i="5" s="1"/>
  <c r="C14" i="1" s="1"/>
  <c r="L8" i="8"/>
  <c r="T7" i="8" s="1"/>
  <c r="F18" i="1" s="1"/>
  <c r="F15" i="1" s="1"/>
  <c r="M8" i="12"/>
  <c r="C25" i="1" s="1"/>
  <c r="M9" i="10"/>
  <c r="M43" i="10"/>
  <c r="O20" i="12"/>
  <c r="M110" i="12"/>
  <c r="O28" i="13"/>
  <c r="O47" i="13"/>
  <c r="O35" i="14"/>
  <c r="M106" i="14"/>
  <c r="M8" i="14" s="1"/>
  <c r="C28" i="1" s="1"/>
  <c r="M14" i="2"/>
  <c r="M30" i="5"/>
  <c r="O49" i="10"/>
  <c r="O20" i="11"/>
  <c r="M42" i="11"/>
  <c r="M8" i="11" s="1"/>
  <c r="C23" i="1" s="1"/>
  <c r="O10" i="12"/>
  <c r="O29" i="12"/>
  <c r="O46" i="12"/>
  <c r="O148" i="12"/>
  <c r="M59" i="13"/>
  <c r="O10" i="15"/>
  <c r="O44" i="15"/>
  <c r="M30" i="6"/>
  <c r="M8" i="6" s="1"/>
  <c r="C16" i="1" s="1"/>
  <c r="M30" i="10"/>
  <c r="M61" i="15"/>
  <c r="M8" i="15" s="1"/>
  <c r="C29" i="1" s="1"/>
  <c r="E18" i="1" l="1"/>
  <c r="D18" i="1"/>
  <c r="D16" i="1"/>
  <c r="E16" i="1" s="1"/>
  <c r="E15" i="1" s="1"/>
  <c r="C15" i="1"/>
  <c r="C27" i="1"/>
  <c r="D28" i="1"/>
  <c r="E28" i="1" s="1"/>
  <c r="E27" i="1" s="1"/>
  <c r="E23" i="1"/>
  <c r="D23" i="1"/>
  <c r="D29" i="1"/>
  <c r="E29" i="1" s="1"/>
  <c r="D14" i="1"/>
  <c r="E14" i="1" s="1"/>
  <c r="C24" i="1"/>
  <c r="D25" i="1"/>
  <c r="E25" i="1"/>
  <c r="E17" i="1"/>
  <c r="D17" i="1"/>
  <c r="D26" i="1"/>
  <c r="E26" i="1" s="1"/>
  <c r="M3" i="9"/>
  <c r="D19" i="1"/>
  <c r="D13" i="1"/>
  <c r="E13" i="1" s="1"/>
  <c r="M8" i="2"/>
  <c r="C11" i="1" s="1"/>
  <c r="M8" i="10"/>
  <c r="C22" i="1" s="1"/>
  <c r="E24" i="1" l="1"/>
  <c r="M3" i="12"/>
  <c r="M3" i="13"/>
  <c r="D24" i="1"/>
  <c r="M3" i="15"/>
  <c r="M3" i="14"/>
  <c r="D27" i="1"/>
  <c r="M3" i="7"/>
  <c r="M3" i="6"/>
  <c r="M3" i="8"/>
  <c r="D15" i="1"/>
  <c r="C21" i="1"/>
  <c r="D22" i="1"/>
  <c r="E22" i="1"/>
  <c r="E21" i="1" s="1"/>
  <c r="D11" i="1"/>
  <c r="E11" i="1" s="1"/>
  <c r="E10" i="1" s="1"/>
  <c r="C7" i="1" s="1"/>
  <c r="C10" i="1"/>
  <c r="M3" i="5" l="1"/>
  <c r="M3" i="4"/>
  <c r="M3" i="3"/>
  <c r="M3" i="2"/>
  <c r="D10" i="1"/>
  <c r="C6" i="1"/>
  <c r="M3" i="10"/>
  <c r="M3" i="11"/>
  <c r="D21" i="1"/>
</calcChain>
</file>

<file path=xl/sharedStrings.xml><?xml version="1.0" encoding="utf-8"?>
<sst xmlns="http://schemas.openxmlformats.org/spreadsheetml/2006/main" count="7622" uniqueCount="1349">
  <si>
    <t>Aspe</t>
  </si>
  <si>
    <t>Rekapitulace ceny</t>
  </si>
  <si>
    <t>S632000226-zm01</t>
  </si>
  <si>
    <t>Distribuční trafostanice Sokolov – Unifikace 22kV</t>
  </si>
  <si>
    <t>ZŘ</t>
  </si>
  <si>
    <t>20220707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</si>
  <si>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</si>
  <si>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</si>
  <si>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</si>
  <si>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</si>
  <si>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</si>
  <si>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</si>
  <si>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</si>
  <si>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</si>
  <si>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D.1.2</t>
  </si>
  <si>
    <t>Železniční sdělovací zařízení</t>
  </si>
  <si>
    <t xml:space="preserve">  PS 12-01</t>
  </si>
  <si>
    <t>Žst. Sokolov, trafostanice 22/04kV, úprava MK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</si>
  <si>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</si>
  <si>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</si>
  <si>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</si>
  <si>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</si>
  <si>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</si>
  <si>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</si>
  <si>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</si>
  <si>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</si>
  <si>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</si>
  <si>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</si>
  <si>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</si>
  <si>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</si>
  <si>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</si>
  <si>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</si>
  <si>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</si>
  <si>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</si>
  <si>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</si>
  <si>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</si>
  <si>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</si>
  <si>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</si>
  <si>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</si>
  <si>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</si>
  <si>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</si>
  <si>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</si>
  <si>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</si>
  <si>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</si>
  <si>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</si>
  <si>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12-01</t>
  </si>
  <si>
    <t>SD</t>
  </si>
  <si>
    <t>0</t>
  </si>
  <si>
    <t>VŠEOBECNÉ KONSTRUKCE A PRÁCE</t>
  </si>
  <si>
    <t>P</t>
  </si>
  <si>
    <t>1</t>
  </si>
  <si>
    <t>015150</t>
  </si>
  <si>
    <t/>
  </si>
  <si>
    <t>POPLATKY ZA LIKVIDACI ODPADŮ NEKONTAMINOVANÝCH - 17 05 04 VYTĚŽENÉ ZEMINY A HORNINY - II. TŘÍDA TĚŽITELNOSTI</t>
  </si>
  <si>
    <t>T</t>
  </si>
  <si>
    <t>2020_OTSKP</t>
  </si>
  <si>
    <t>PP</t>
  </si>
  <si>
    <t>VV</t>
  </si>
  <si>
    <t>3*1,8</t>
  </si>
  <si>
    <t>TS</t>
  </si>
  <si>
    <t>Technická specifikace položky odpovídá příslušné cenové soustavě</t>
  </si>
  <si>
    <t>13</t>
  </si>
  <si>
    <t>Hloubené vykopávky</t>
  </si>
  <si>
    <t>13283</t>
  </si>
  <si>
    <t>HLOUBENÍ RÝH ŠÍŘ DO 2M PAŽ I NEPAŽ TŘ. II</t>
  </si>
  <si>
    <t>M3</t>
  </si>
  <si>
    <t>296*0,35*0,9</t>
  </si>
  <si>
    <t>13283B</t>
  </si>
  <si>
    <t>HLOUBENÍ RÝH ŠÍŘ DO 2M PAŽ I NEPAŽ TŘ. II - DOPRAVA</t>
  </si>
  <si>
    <t>3*10</t>
  </si>
  <si>
    <t>17</t>
  </si>
  <si>
    <t>Konstrukce ze zemin</t>
  </si>
  <si>
    <t>4</t>
  </si>
  <si>
    <t>17411</t>
  </si>
  <si>
    <t>ZÁSYP JAM A RÝH ZEMINOU SE ZHUTNĚNÍM</t>
  </si>
  <si>
    <t>93-10-4</t>
  </si>
  <si>
    <t>5</t>
  </si>
  <si>
    <t>17511</t>
  </si>
  <si>
    <t>OBSYP POTRUBÍ A OBJEKTŮ SE ZHUTNĚNÍM</t>
  </si>
  <si>
    <t>296*0,35*0,1</t>
  </si>
  <si>
    <t>18</t>
  </si>
  <si>
    <t>Povrchové úpravy terénu (i vegetační)</t>
  </si>
  <si>
    <t>6</t>
  </si>
  <si>
    <t>18214</t>
  </si>
  <si>
    <t>ÚPRAVA POVRCHŮ SROVNÁNÍM ÚZEMÍ V TL DO 0,25M</t>
  </si>
  <si>
    <t>M2</t>
  </si>
  <si>
    <t>296*1</t>
  </si>
  <si>
    <t>70</t>
  </si>
  <si>
    <t>Všeobecné práce pro silnoproud a slaboproud</t>
  </si>
  <si>
    <t>7</t>
  </si>
  <si>
    <t>701001</t>
  </si>
  <si>
    <t>OZNAČOVACÍ ŠTÍTEK KABELOVÉHO VEDENÍ, SPOJKY NEBO KABELOVÉ SKŘÍNĚ (VČETNĚ OBJÍMKY)</t>
  </si>
  <si>
    <t>KUS</t>
  </si>
  <si>
    <t>2*2</t>
  </si>
  <si>
    <t>8</t>
  </si>
  <si>
    <t>702111</t>
  </si>
  <si>
    <t>KABELOVÝ ŽLAB ZEMNÍ VČETNĚ KRYTU SVĚTLÉ ŠÍŘKY DO 120 MM</t>
  </si>
  <si>
    <t>M</t>
  </si>
  <si>
    <t>9</t>
  </si>
  <si>
    <t>702311</t>
  </si>
  <si>
    <t>ZAKRYTÍ KABELŮ VÝSTRAŽNOU FÓLIÍ ŠÍŘKY DO 20 CM</t>
  </si>
  <si>
    <t>10</t>
  </si>
  <si>
    <t>709210</t>
  </si>
  <si>
    <t>KŘIŽOVATKA KABELOVÝCH VEDENÍ SE STÁVAJÍCÍ INŽENÝRSKOU SÍTÍ (KABELEM, POTRUBÍM APOD.)</t>
  </si>
  <si>
    <t>5*1</t>
  </si>
  <si>
    <t>74</t>
  </si>
  <si>
    <t>SILNOPROUD</t>
  </si>
  <si>
    <t>11</t>
  </si>
  <si>
    <t>741C04</t>
  </si>
  <si>
    <t>OCHRANNÉ POSPOJOVÁNÍ CU VODIČEM DO 16 MM2</t>
  </si>
  <si>
    <t>1*1</t>
  </si>
  <si>
    <t>výkaz výměr</t>
  </si>
  <si>
    <t>75</t>
  </si>
  <si>
    <t>Slaboproud</t>
  </si>
  <si>
    <t>12</t>
  </si>
  <si>
    <t>75I212</t>
  </si>
  <si>
    <t>KABEL ZEMNÍ DVOUPLÁŠŤOVÝ BEZ PANCÍŘE PRŮMĚRU ŽÍLY 0,6 MM DO 25XN</t>
  </si>
  <si>
    <t>KMČTYŘKA</t>
  </si>
  <si>
    <t>0,296*3</t>
  </si>
  <si>
    <t>75I21X</t>
  </si>
  <si>
    <t>KABEL ZEMNÍ DVOUPLÁŠŤOVÝ BEZ PANCÍŘE PRŮMĚRU ŽÍLY 0,6 MM - MONTÁŽ</t>
  </si>
  <si>
    <t>296</t>
  </si>
  <si>
    <t>14</t>
  </si>
  <si>
    <t>75I811</t>
  </si>
  <si>
    <t>KABEL OPTICKÝ SINGLEMODE DO 12 VLÁKEN</t>
  </si>
  <si>
    <t>KMVLÁKNO</t>
  </si>
  <si>
    <t>0,36*12</t>
  </si>
  <si>
    <t>15</t>
  </si>
  <si>
    <t>75I81X</t>
  </si>
  <si>
    <t>KABEL OPTICKÝ SINGLEMODE - MONTÁŽ</t>
  </si>
  <si>
    <t>330+30</t>
  </si>
  <si>
    <t>16</t>
  </si>
  <si>
    <t>75I851</t>
  </si>
  <si>
    <t>KABEL OPTICKÝ - REZERVA PŘES 500 MM</t>
  </si>
  <si>
    <t>75I85X</t>
  </si>
  <si>
    <t>KABEL OPTICKÝ - REZERVA PŘES 500 MM - MONTÁŽ</t>
  </si>
  <si>
    <t>75I911</t>
  </si>
  <si>
    <t>OPTOTRUBKA HDPE PRŮMĚRU DO 40 MM</t>
  </si>
  <si>
    <t>330*1</t>
  </si>
  <si>
    <t>19</t>
  </si>
  <si>
    <t>75I91X</t>
  </si>
  <si>
    <t>OPTOTRUBKA HDPE - MONTÁŽ</t>
  </si>
  <si>
    <t>20</t>
  </si>
  <si>
    <t>75I961</t>
  </si>
  <si>
    <t>OPTOTRUBKA - HERMETIZACE ÚSEKU DO 2000 M</t>
  </si>
  <si>
    <t>21</t>
  </si>
  <si>
    <t>75I962</t>
  </si>
  <si>
    <t>OPTOTRUBKA - KALIBRACE</t>
  </si>
  <si>
    <t>22</t>
  </si>
  <si>
    <t>75IA71</t>
  </si>
  <si>
    <t>OPTOTRUBKOVÁ PRŮCHODKA PRŮMĚRU DO 40 MM</t>
  </si>
  <si>
    <t>1+1</t>
  </si>
  <si>
    <t>23</t>
  </si>
  <si>
    <t>75IA7X</t>
  </si>
  <si>
    <t>OPTOTRUBKOVÁ PRŮCHODKA - MONTÁŽ</t>
  </si>
  <si>
    <t>24</t>
  </si>
  <si>
    <t>75IEE1</t>
  </si>
  <si>
    <t>OPTICKÝ ROZVADĚČ 19"" PROVEDENÍ DO 12 VLÁKEN</t>
  </si>
  <si>
    <t>25</t>
  </si>
  <si>
    <t>75IEEX</t>
  </si>
  <si>
    <t>OPTICKÝ ROZVADĚČ 19" PROVEDENÍ - MONTÁŽ</t>
  </si>
  <si>
    <t>26</t>
  </si>
  <si>
    <t>75IF21</t>
  </si>
  <si>
    <t>ROZPOJOVACÍ SVORKOVNICE 2/10, 2/8</t>
  </si>
  <si>
    <t>27</t>
  </si>
  <si>
    <t>75IF2X</t>
  </si>
  <si>
    <t>ROZPOJOVACÍ SVORKOVNICE 2/10, 2/8 - MONTÁŽ</t>
  </si>
  <si>
    <t>28</t>
  </si>
  <si>
    <t>75IH61</t>
  </si>
  <si>
    <t>UKONČENÍ KABELU OPTICKÉHO DO 12 VLÁKEN</t>
  </si>
  <si>
    <t>29</t>
  </si>
  <si>
    <t>75IJ12</t>
  </si>
  <si>
    <t>MĚŘENÍ JEDNOSMĚRNÉ NA SDĚLOVACÍM KABELU</t>
  </si>
  <si>
    <t>3*1</t>
  </si>
  <si>
    <t>30</t>
  </si>
  <si>
    <t>75IK21</t>
  </si>
  <si>
    <t>MĚŘENÍ KOMPLEXNÍ OPTICKÉHO KABELU</t>
  </si>
  <si>
    <t>VLÁKNO</t>
  </si>
  <si>
    <t>12*1</t>
  </si>
  <si>
    <t>31</t>
  </si>
  <si>
    <t>75JB13</t>
  </si>
  <si>
    <t>DATOVÝ ROZVADĚČ 19" 600X600 DO 47 U</t>
  </si>
  <si>
    <t>32</t>
  </si>
  <si>
    <t>75JB1X</t>
  </si>
  <si>
    <t>DATOVÝ ROZVADĚČ 19" 600X600 - MONTÁŽ</t>
  </si>
  <si>
    <t xml:space="preserve">  PS 12-02</t>
  </si>
  <si>
    <t>PS 12-02</t>
  </si>
  <si>
    <t>75J921</t>
  </si>
  <si>
    <t>OPTICKÝ PATCHCORD SINGLEMODE DO 5 M</t>
  </si>
  <si>
    <t>2*1</t>
  </si>
  <si>
    <t>75J92X</t>
  </si>
  <si>
    <t>OPTICKÝ PATCHCORD SINGLEMODE - MONTÁŽ</t>
  </si>
  <si>
    <t>75K321</t>
  </si>
  <si>
    <t>ZÁLOŽNÍ ZDROJ UPS 230 V DO 1000 VA - DODÁVKA</t>
  </si>
  <si>
    <t>75K32X</t>
  </si>
  <si>
    <t>ZÁLOŽNÍ ZDROJ UPS 230 V DO 1000 VA - MONTÁŽ</t>
  </si>
  <si>
    <t>75M912</t>
  </si>
  <si>
    <t>DATOVÁ INFRASTRUKTURA LAN, SWITCH ETHERNET L2 - 24X10/100 + 2XUPLINK</t>
  </si>
  <si>
    <t>75M917</t>
  </si>
  <si>
    <t>DATOVÁ INFRASTRUKTURA LAN, SWITCH ETHERNET L2 - DOPLNĚNÍ 1GE SFP LH</t>
  </si>
  <si>
    <t>75M91X</t>
  </si>
  <si>
    <t>DATOVÁ INFRASTRUKTURA LAN, SWITCH ETHERNET L2 - MONTÁŽ</t>
  </si>
  <si>
    <t>R00175JA57</t>
  </si>
  <si>
    <t>PANEL ZÁSUVKOVÝ DO 19" SKŘÍNĚ</t>
  </si>
  <si>
    <t>[bez vazby na CS]</t>
  </si>
  <si>
    <t>Dodávka specifického bloku</t>
  </si>
  <si>
    <t>R00275JA5X</t>
  </si>
  <si>
    <t>PANEL ZÁSUVKOVÝ DO 19" SKŘÍNĚ - MONTÁŽ</t>
  </si>
  <si>
    <t>Montáž zásuvkového panelu včetně výbavy a drobného montážního materiálu</t>
  </si>
  <si>
    <t>R00375M91X</t>
  </si>
  <si>
    <t>SWITCH ETHERNET L2 - ADRESACE, PROGRAMOVÁNÍ, ZAPOJENÍ POD DOHLED</t>
  </si>
  <si>
    <t>Konfigurace, adresování a programování switche</t>
  </si>
  <si>
    <t xml:space="preserve">  PS 13-01</t>
  </si>
  <si>
    <t>Žst. Sokolov, trafostanice 22/04kV, EZS a ZPDP</t>
  </si>
  <si>
    <t>PS 13-01</t>
  </si>
  <si>
    <t>703511</t>
  </si>
  <si>
    <t>ELEKTROINSTALAČNÍ LIŠTA ŠÍŘKY DO 30 MM</t>
  </si>
  <si>
    <t>703756</t>
  </si>
  <si>
    <t>PROTIPOŽÁRNÍ TMEL ( TUBA - 1000ML ), DO EI 90 MIN.</t>
  </si>
  <si>
    <t>Silnoproud</t>
  </si>
  <si>
    <t>742G11</t>
  </si>
  <si>
    <t>KABEL NN DVOU- A TŘÍŽÍLOVÝ CU S PLASTOVOU IZOLACÍ DO 2,5 MM2</t>
  </si>
  <si>
    <t>1*50</t>
  </si>
  <si>
    <t>748151</t>
  </si>
  <si>
    <t>BEZPEČNOSTNÍ TABULKA</t>
  </si>
  <si>
    <t>R742J29</t>
  </si>
  <si>
    <t>UKONČENÍ KABELU KONEKTORY RJ45</t>
  </si>
  <si>
    <t>14*1</t>
  </si>
  <si>
    <t>Nakrimpování konektoru včetně jeho dodávky a zkoušky funkčnosti</t>
  </si>
  <si>
    <t>75J321</t>
  </si>
  <si>
    <t>KABEL SDĚLOVACÍ PRO STRUKTUROVANOU KABELÁŽ FTP/STP</t>
  </si>
  <si>
    <t>KMPÁR</t>
  </si>
  <si>
    <t>1*1,2</t>
  </si>
  <si>
    <t>75J32X</t>
  </si>
  <si>
    <t>KABEL SDĚLOVACÍ PRO STRUKTUROVANOU KABELÁŽ FTP/STP - MONTÁŽ</t>
  </si>
  <si>
    <t>75L421</t>
  </si>
  <si>
    <t>KAMERA DIGITÁLNÍ (IP) PEVNÁ</t>
  </si>
  <si>
    <t>75L424</t>
  </si>
  <si>
    <t>KAMERA DIGITÁLNÍ (IP) - SW LICENCE</t>
  </si>
  <si>
    <t>75L42X</t>
  </si>
  <si>
    <t>KAMERA DIGITÁLNÍ (IP) - MONTÁŽ</t>
  </si>
  <si>
    <t>75L451</t>
  </si>
  <si>
    <t>KAMEROVÝ SERVER - ZÁZNAMOVÉ ZAŘÍZENÍ, DO 8 KAMER (HW, SW, LICENCE)</t>
  </si>
  <si>
    <t>75L456</t>
  </si>
  <si>
    <t>KAMEROVÝ SERVER - HDD DO 2 TB, PRO PROVOZ 24/7</t>
  </si>
  <si>
    <t>75L45X</t>
  </si>
  <si>
    <t>KAMEROVÝ SERVER - MONTÁŽ</t>
  </si>
  <si>
    <t>75L46W</t>
  </si>
  <si>
    <t>KLIENSTKÉ PRACOVIŠTĚ - DOPLNĚNÍ HW, SW, LICENCE</t>
  </si>
  <si>
    <t>75L482</t>
  </si>
  <si>
    <t>PŘÍSLUŠENSTVÍ KS - PŘEPĚťOVÁ OCHRANA PRO KS</t>
  </si>
  <si>
    <t>75L487</t>
  </si>
  <si>
    <t>PŘÍSLUŠENSTVÍ KS - INJECTOR PRO POE</t>
  </si>
  <si>
    <t>75L491</t>
  </si>
  <si>
    <t>ZPROVOZNĚNÍ A NASTAVENÍ KAMERY</t>
  </si>
  <si>
    <t>75L492</t>
  </si>
  <si>
    <t>ZPROVOZNĚNÍ A NASTAVENÍ POHLEDU KAMERY</t>
  </si>
  <si>
    <t>75L493</t>
  </si>
  <si>
    <t>ZPROVOZNĚNÍ A NASTAVENÍ KAMEROVÉHO SYSTÉMU</t>
  </si>
  <si>
    <t>KOMPLET</t>
  </si>
  <si>
    <t>75L494</t>
  </si>
  <si>
    <t>ZPROVOZNĚNÍ A NASTAVENÍ ŠKOLENÍ A ZÁCVIK PERSONÁLU OBSLUHUJÍCÍHO KAMEROVÝ SYSTÉM</t>
  </si>
  <si>
    <t>HOD</t>
  </si>
  <si>
    <t>1*8</t>
  </si>
  <si>
    <t>75O511</t>
  </si>
  <si>
    <t>EZS, ÚSTŘEDNA DO 48 ZÓN</t>
  </si>
  <si>
    <t>75O51X</t>
  </si>
  <si>
    <t>EZS, ÚSTŘEDNA - MONTÁŽ</t>
  </si>
  <si>
    <t>75O521</t>
  </si>
  <si>
    <t>EZS, SOFTWARE ÚSTŘEDNY</t>
  </si>
  <si>
    <t>75O542</t>
  </si>
  <si>
    <t>EZS, KLÁVESNICE - LCD DISPLEJ</t>
  </si>
  <si>
    <t>75O54X</t>
  </si>
  <si>
    <t>EZS, KLÁVESNICE - MONTÁŽ</t>
  </si>
  <si>
    <t>75O552</t>
  </si>
  <si>
    <t>EZS, KONCENTRÁTOR 8 ZÓN + 4 PGM VÝSTUPY V KOVOVÉM KRYTU</t>
  </si>
  <si>
    <t>75O55X</t>
  </si>
  <si>
    <t>EZS, KONCENTRÁTOR - MONTÁŽ</t>
  </si>
  <si>
    <t>75O561</t>
  </si>
  <si>
    <t>EZS, ROZVODNÁ KRABICE</t>
  </si>
  <si>
    <t>75O56X</t>
  </si>
  <si>
    <t>EZS, ROZVODNÁ KRABICE - MONTÁŽ</t>
  </si>
  <si>
    <t>75O571</t>
  </si>
  <si>
    <t>EZS, MAGNETICKÝ KONTAKT PLASTOVÝ - LEHKÉ PROVEDENÍ</t>
  </si>
  <si>
    <t>4*1</t>
  </si>
  <si>
    <t>75O57X</t>
  </si>
  <si>
    <t>EZS, MAGNETICKÝ KONTAKT - MONTÁŽ</t>
  </si>
  <si>
    <t>75O592</t>
  </si>
  <si>
    <t>EZS, PROSTOROVÝ DETEKTOR DUÁLNÍ</t>
  </si>
  <si>
    <t>33</t>
  </si>
  <si>
    <t>75O59X</t>
  </si>
  <si>
    <t>EZS, PROSTOROVÝ DETEKTOR - MONTÁŽ</t>
  </si>
  <si>
    <t>34</t>
  </si>
  <si>
    <t>75O5B1</t>
  </si>
  <si>
    <t>EZS, HLÁSIČ KOUŘE</t>
  </si>
  <si>
    <t>35</t>
  </si>
  <si>
    <t>75O5BX</t>
  </si>
  <si>
    <t>EZS, HLÁSIČ KOUŘE - MONTÁŽ</t>
  </si>
  <si>
    <t>36</t>
  </si>
  <si>
    <t>75O5G1</t>
  </si>
  <si>
    <t>EZS, BEZKONTAKTNÍ ČTEČKA KARET</t>
  </si>
  <si>
    <t>37</t>
  </si>
  <si>
    <t>75O5GX</t>
  </si>
  <si>
    <t>EZS, BEZKONTAKTNÍ ČTEČKA KARET - MONTÁŽ</t>
  </si>
  <si>
    <t>38</t>
  </si>
  <si>
    <t>75O5H1</t>
  </si>
  <si>
    <t>EZS, PROPOJOVACÍ MODUL PRO ČTEČKU</t>
  </si>
  <si>
    <t>39</t>
  </si>
  <si>
    <t>75O5HX</t>
  </si>
  <si>
    <t>EZS, PROPOJOVACÍ MODUL PRO ČTEČKU - MONTÁŽ</t>
  </si>
  <si>
    <t>40</t>
  </si>
  <si>
    <t>75O5J1</t>
  </si>
  <si>
    <t>EZS, KOMUNIKAČNÍ ROZHRANÍ PRO INTEGRACI DO PROGRAMU TŘETÍCH STRAN TCP/IP</t>
  </si>
  <si>
    <t>41</t>
  </si>
  <si>
    <t>75O5J2</t>
  </si>
  <si>
    <t>EZS, KOMUNIKAČNÍ ROZHRANÍ PRO MONITORING, SPRÁVU UŽIVATELŮ A KONFIGURACI TCP/IP</t>
  </si>
  <si>
    <t>42</t>
  </si>
  <si>
    <t>75O5K1</t>
  </si>
  <si>
    <t>EZS, PŘEPĚŤOVÁ OCHRANA SBĚRNICE</t>
  </si>
  <si>
    <t>43</t>
  </si>
  <si>
    <t>75O5KX</t>
  </si>
  <si>
    <t>EZS, PŘEPĚŤOVÁ OCHRANA SBĚRNICE - MONTÁŽ</t>
  </si>
  <si>
    <t>44</t>
  </si>
  <si>
    <t>75O5M2</t>
  </si>
  <si>
    <t>EZS, SIRÉNA VENKOVNÍ</t>
  </si>
  <si>
    <t>45</t>
  </si>
  <si>
    <t>75O5MX</t>
  </si>
  <si>
    <t>EZS, SIRÉNA - MONTÁŽ</t>
  </si>
  <si>
    <t>46</t>
  </si>
  <si>
    <t>75O5NW</t>
  </si>
  <si>
    <t>EZS, KLIENTSKÉ PRACOVIŠTĚ - DOPLNĚNÍ HW, SW, LICENCE</t>
  </si>
  <si>
    <t>47</t>
  </si>
  <si>
    <t>75O5O1</t>
  </si>
  <si>
    <t>EZS, ŠKOLENÍ A ZÁCVIK PERSONÁLU OBSLUHUJÍCÍHO ZAŘÍZENÍ EZS</t>
  </si>
  <si>
    <t>48</t>
  </si>
  <si>
    <t>75O5O4</t>
  </si>
  <si>
    <t>EZS, UVEDENÍ ÚSTŘEDNY EZS DO TRVALÉHO PROVOZU</t>
  </si>
  <si>
    <t xml:space="preserve">  PS 14-01</t>
  </si>
  <si>
    <t>Žst. Sokolov, trafostanice 22/04kV, doplnění sdělovacích rozvodů</t>
  </si>
  <si>
    <t>PS 14-01</t>
  </si>
  <si>
    <t>702521</t>
  </si>
  <si>
    <t>PRŮRAZ ZDIVEM (PŘÍČKOU) BETONOVÝM TLOUŠŤKY DO 45 CM</t>
  </si>
  <si>
    <t>703512</t>
  </si>
  <si>
    <t>ELEKTROINSTALAČNÍ LIŠTA ŠÍŘKY PŘES 30 DO 60 MM</t>
  </si>
  <si>
    <t>6+8+6+2+2+2+2+2+5</t>
  </si>
  <si>
    <t>703513</t>
  </si>
  <si>
    <t>ELEKTROINSTALAČNÍ LIŠTA ŠÍŘKY PŘES 60 MM</t>
  </si>
  <si>
    <t>1*10</t>
  </si>
  <si>
    <t>703754</t>
  </si>
  <si>
    <t>PROTIPOŽÁRNÍ UCPÁVKA PROSTUPU KABELOVÉHO PR. DO 110MM, DO EI 90 MIN.</t>
  </si>
  <si>
    <t>30*4 + 17*2 + 15*2</t>
  </si>
  <si>
    <t>75JA32</t>
  </si>
  <si>
    <t>ZÁSUVKA SDRUŽENNÁ NA OMÍTKU</t>
  </si>
  <si>
    <t>8*1</t>
  </si>
  <si>
    <t>75JA3X</t>
  </si>
  <si>
    <t>ZÁSUVKA SDRUŽENNÁ - MONTÁŽ</t>
  </si>
  <si>
    <t>75JA51</t>
  </si>
  <si>
    <t>ROZVADĚČ STRUKT. KABELÁŽE, ORGANIZAR-DODÁVKA</t>
  </si>
  <si>
    <t>75JA53</t>
  </si>
  <si>
    <t>ROZVADĚČ STRUKT. KABELÁŽE, PATCHPANEL, 24 ZÁSUVEK, DODÁVKA</t>
  </si>
  <si>
    <t>75JA55</t>
  </si>
  <si>
    <t>ROZVADĚČ STRUKT. KABELÁŽE, PATCHPANEL, ZÁSUVKA RJ45, DODÁVKA, MONTÁŽ, UKONČ. KABELU</t>
  </si>
  <si>
    <t>16*1</t>
  </si>
  <si>
    <t>75JA5X</t>
  </si>
  <si>
    <t>ROZVADĚČ STRUKT. KABELÁŽE, MONTÁŽ ORGANIZARU, PATCHPANELU</t>
  </si>
  <si>
    <t>75L231</t>
  </si>
  <si>
    <t>HODINY PODRUŽNÉ NEBO AUTONOMNÍ VNITŘNÍ RUČIČKOVÉ JEDNOSTRANNÉ DO 50 CM</t>
  </si>
  <si>
    <t>75L23X</t>
  </si>
  <si>
    <t>HODINY PODRUŽNÉ NEBO AUTONOMNÍ VNITŘNÍ - MONTÁŽ</t>
  </si>
  <si>
    <t>75L251</t>
  </si>
  <si>
    <t>ZÁVĚS PRO PODRUŽNÉ HODINY RUČIČKOVÉ JEDNOSTRANNÉ DO 50 CM</t>
  </si>
  <si>
    <t>75L25X</t>
  </si>
  <si>
    <t>ZÁVĚS PRO PODRUŽNÉ HODINY - MONTÁŽ</t>
  </si>
  <si>
    <t>75L272</t>
  </si>
  <si>
    <t>PŘEZKOUŠENÍ, UVEDENÍ HODINOVÉHO ZAŘÍZENÍ DO PROVOZU</t>
  </si>
  <si>
    <t>75L48X</t>
  </si>
  <si>
    <t>PŘÍSLUŠENSTVÍ KS - MONTÁŽ</t>
  </si>
  <si>
    <t>75M331</t>
  </si>
  <si>
    <t>DIGITÁLNÍ TELEFONIE A VOIP, TELEFONNÍ PŘÍSTOJ VOIP ZÁKLADNÍ - DODÁVKA</t>
  </si>
  <si>
    <t>75M33X</t>
  </si>
  <si>
    <t>DIGITÁLNÍ TELEFONIE A VOIP, TELEFONNÍ PŘÍSTOJ VOIP ZÁKLADNÍ - MONTÁŽ</t>
  </si>
  <si>
    <t>75OA84</t>
  </si>
  <si>
    <t>ZÁZNAM, LICENCE PRO ZÁZNAM JEDNOHO VOIP KANÁLU</t>
  </si>
  <si>
    <t>75OA91</t>
  </si>
  <si>
    <t>ZÁZNAM, KAC - LICENCE PRO AKTIVACI 1 KANÁLU</t>
  </si>
  <si>
    <t>D.1.3</t>
  </si>
  <si>
    <t>Silnoproudá technologie včetně DŘT</t>
  </si>
  <si>
    <t xml:space="preserve">  PS 15-01</t>
  </si>
  <si>
    <t>Žst.Sokolov, trafostanice 22/0,4kV, ED Ústí nad Labem, doplnění DŘT</t>
  </si>
  <si>
    <t>PS 15-01</t>
  </si>
  <si>
    <t>703, 709</t>
  </si>
  <si>
    <t>703411</t>
  </si>
  <si>
    <t>ELEKTROINSTALAČNÍ TRUBKA PLASTOVÁ VČETNĚ UPEVNĚNÍ A PŘÍSLUŠENSTVÍ DN PRŮMĚRU DO 25 MM</t>
  </si>
  <si>
    <t>Název položky odpovídá popisu položky</t>
  </si>
  <si>
    <t>Dle technické zprávy, Přehledového schéma DŘT, Dispozice a  Seznam kabelů. Technická specifikace položky odpovídá příslušné cenové soustavě.</t>
  </si>
  <si>
    <t>1. Položka obsahuje:   
 – přípravu podkladu pro osazení   
2. Položka neobsahuje:   
 X   
3. Způsob měření:   
Měří se metr délkový.</t>
  </si>
  <si>
    <t>1. Položka obsahuje:    
 – přípravu podkladu pro osazení    
2. Položka neobsahuje:    
 X    
3. Způsob měření:    
Měří se metr délkový.</t>
  </si>
  <si>
    <t>703751</t>
  </si>
  <si>
    <t>PROTIPOŽÁRNÍ UCPÁVKA POD ROZVADĚČ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</si>
  <si>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</si>
  <si>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741</t>
  </si>
  <si>
    <t>Silnoproud - Elektroinstalační materiál, ocelové konstrukce, uzemnění</t>
  </si>
  <si>
    <t>741731</t>
  </si>
  <si>
    <t>DVEŘNÍ KONTAKT</t>
  </si>
  <si>
    <t>1. Položka obsahuje:    
 – zapojení a nastavení přístroje    
2. Položka neobsahuje:    
 X    
3. Způsob měření:    
Udává se počet kusů kompletní konstrukce nebo práce.</t>
  </si>
  <si>
    <t>741C02</t>
  </si>
  <si>
    <t>UZEMŇOVACÍ SVORKA</t>
  </si>
  <si>
    <t>1. Položka obsahuje:    
 – veškeré příslušenství    
2. Položka neobsahuje:    
 X    
3. Způsob měření:    
Udává se počet kusů kompletní konstrukce nebo práce.</t>
  </si>
  <si>
    <t>1. Položka obsahuje:    
 – připojení zařízení vodičem do Cu 16mm2 k zemnícímu vodiči délky do 2m vč. ukončení    
2. Položka neobsahuje:    
 X    
3. Způsob měření:    
Udává se počet kusů kompletní konstrukce nebo práce.</t>
  </si>
  <si>
    <t>742, 743</t>
  </si>
  <si>
    <t>Silnoproud - Silnoprudé rozvody</t>
  </si>
  <si>
    <t>742F12</t>
  </si>
  <si>
    <t>KABEL NN NEBO VODIČ JEDNOŽÍLOVÝ CU S PLASTOVOU IZOLACÍ OD 4 DO 16 MM2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</si>
  <si>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</si>
  <si>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742G12</t>
  </si>
  <si>
    <t>KABEL NN DVOU- A TŘÍŽÍLOVÝ CU S PLASTOVOU IZOLACÍ OD 4 DO 16 MM2</t>
  </si>
  <si>
    <t>742J11</t>
  </si>
  <si>
    <t>OPTICKÝ KABEL MULTIMOD DUPLEX - SKLO</t>
  </si>
  <si>
    <t>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vedlejších nákladů</t>
  </si>
  <si>
    <t>742J14</t>
  </si>
  <si>
    <t>KONEKTORY NA OPTICKÝ KABEL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</si>
  <si>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</si>
  <si>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742J21</t>
  </si>
  <si>
    <t>SYKFY DO 4X2X0,5, KABEL SDĚLOVACÍ IZOLACE PVC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</si>
  <si>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</si>
  <si>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742J29</t>
  </si>
  <si>
    <t>KABEL SDĚLOVACÍ LAN UTP/FTP UKONČENÝ KONEKTORY RJ45</t>
  </si>
  <si>
    <t>742J41</t>
  </si>
  <si>
    <t>JYTY 2X1, KABEL SDĚLOVACÍ IZOLACE PVC</t>
  </si>
  <si>
    <t>742J42</t>
  </si>
  <si>
    <t>JYTY 4X1, KABEL SDĚLOVACÍ IZOLACE PVC</t>
  </si>
  <si>
    <t>742J43</t>
  </si>
  <si>
    <t>JYTY 14X1, KABEL SDĚLOVACÍ IZOLACE PVC</t>
  </si>
  <si>
    <t>742J51</t>
  </si>
  <si>
    <t>UKONČENÍ SDĚLOVACÍHO KABELU V ROZVADĚČI VČ. POMOCNÉHO MATERIÁLU A ZMĚŘENÍ KONTINUITY OVLÁDACÍHO OBVODU</t>
  </si>
  <si>
    <t>742K12</t>
  </si>
  <si>
    <t>UKONČENÍ JEDNOŽÍLOVÉHO KABELU V ROZVADĚČI NEBO NA PŘÍSTROJI OD 4 DO 16 MM2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</si>
  <si>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</si>
  <si>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742L11</t>
  </si>
  <si>
    <t>UKONČENÍ DVOU AŽ PĚTIŽÍLOVÉHO KABELU V ROZVADĚČI NEBO NA PŘÍSTROJI DO 2,5 MM2</t>
  </si>
  <si>
    <t>1. Položka obsahuje:    
 – všechny práce spojené s úpravou kabelů pro montáž včetně veškerého příslušentsví    
2. Položka neobsahuje:    
 X    
3. Způsob měření:    
Udává se počet kusů kompletní konstrukce nebo práce.</t>
  </si>
  <si>
    <t>742L12</t>
  </si>
  <si>
    <t>UKONČENÍ DVOU AŽ PĚTIŽÍLOVÉHO KABELU V ROZVADĚČI NEBO NA PŘÍSTROJI OD 4 DO 16 MM2</t>
  </si>
  <si>
    <t>742P15</t>
  </si>
  <si>
    <t>OZNAČOVACÍ ŠTÍTEK NA KABEL</t>
  </si>
  <si>
    <t>1. Položka obsahuje:    
 – veškeré příslušentsví    
2. Položka neobsahuje:    
 X    
3. Způsob měření:    
Udává se počet kusů kompletní konstrukce nebo práce.</t>
  </si>
  <si>
    <t>744</t>
  </si>
  <si>
    <t>Silnoproud - Rozvaděče nn</t>
  </si>
  <si>
    <t>744612</t>
  </si>
  <si>
    <t>JISTIČ JEDNOPÓLOVÝ (10 KA) OD 4 DO 10 A</t>
  </si>
  <si>
    <t>1. Položka obsahuje:   
 – veškerý spojovací materiál vč. připojovacího vedení   
 – technický popis viz. projektová dokumentace   
2. Položka neobsahuje:   
 X   
3. Způsob měření:   
Udává se počet kusů kompletní konstrukce nebo práce.</t>
  </si>
  <si>
    <t>744J21</t>
  </si>
  <si>
    <t>SILOVÝ KOMPLETNÍ PŘEPÍNAČ 1-0-1 JEDNO-DVOUPÓLOVÝ DO 32 A</t>
  </si>
  <si>
    <t>744Q22</t>
  </si>
  <si>
    <t>SVODIČ PŘEPĚTÍ TYP 1+2 (TŘÍDA B+C) 3-4 PÓLOVÝ</t>
  </si>
  <si>
    <t>744Q42</t>
  </si>
  <si>
    <t>SVODIČ PŘEPĚTÍ TYP 3 (TŘÍDA D) 3-4 PÓLOVÝ</t>
  </si>
  <si>
    <t>744R35</t>
  </si>
  <si>
    <t>OZNAČOVACÍ ŠTÍTEK DO ROZVADĚČE NN</t>
  </si>
  <si>
    <t>1. Položka obsahuje:   
 – veškeré příslušenství   
 – technický popis viz. projektová dokumentace   
2. Položka neobsahuje:   
 X   
3. Způsob měření:   
Udává se počet kusů kompletní konstrukce nebo práce.</t>
  </si>
  <si>
    <t>744R36</t>
  </si>
  <si>
    <t>OBAL NA VÝKRESY DO ROZVADĚČE NN</t>
  </si>
  <si>
    <t>746</t>
  </si>
  <si>
    <t>Silnoproud - Silnoproudá technologie - R110 kV, měnírny, TNS, spínací stanice</t>
  </si>
  <si>
    <t>746632</t>
  </si>
  <si>
    <t>VYBAVENÁ SKŘÍŇ PRO AUTOMATIZACI 19" PŘES 15 U</t>
  </si>
  <si>
    <t>Dle technické zprávy, Přehledového schéma DŘT a  Technické specifikace zařízení. Technická specifikace položky odpovídá příslušné cenové soustavě.</t>
  </si>
  <si>
    <t>1. Položka obsahuje:    
 – přípravu podkladu pro osazení vč. upevňovacího materiálu, uzamykatelná, veškerý podružný a pomocný materiál (např. zásuvkový panel, DIN Lišty, kabelové žlaby, svorkovnice, rozjištění, kabelové propoje, osvětlení...)    
 – dodávku včetně kompletní montáže    
 – technický popis viz. projektová dokumentace    
 – zhotovení výrobní dokumentace, provedení zkoušek, dodání předepsaných zkoušek, revizí a atestů    
 – veškeré potřebné mechanizmy, včetně obsluhy, náklady na mzdy a přibližné (průměrné) náklady na pořízení potřebných materiálů    
 – dopravu a skladování    
2. Položka neobsahuje:    
 X    
3. Způsob měření:    
Udává se počet kusů kompletní konstrukce nebo práce.</t>
  </si>
  <si>
    <t>746642</t>
  </si>
  <si>
    <t>PLC PRO AUTOMATIZACI - ZÁKLADNÍ JEDNOTKA PŘES 128 DO 1024 IO</t>
  </si>
  <si>
    <t>1. Položka obsahuje:    
 – veškerý podružný, spojovací a pomocný materiál. Dále obsahuje uživatelskou úpravu SW PLC, parametrizaci a nastavení PLC     
 – dodávku včetně kompletní montáže    
 – technický popis viz. projektová dokumentace    
 – výrobní dokumentaci, uvedení do provozu, revize a atesty    
 – veškeré potřebné mechanizmy, včetně obsluhy, náklady na mzdy a přibližné (průměrné) náklady na pořízení potřebných materiálů    
 – dopravu a skladování    
2. Položka neobsahuje:    
 X    
3. Způsob měření:    
Udává se počet kusů kompletní konstrukce nebo práce.</t>
  </si>
  <si>
    <t>746643</t>
  </si>
  <si>
    <t>PLC PRO AUTOMATIZACI - ROZŠÍŘENÍ ZÁKLADNÍ JEDNOTKY PLC O 8 DIGITÁLNÍCH VSTUPŮ 24-230 V DC AC, SOFTWARE</t>
  </si>
  <si>
    <t>746644</t>
  </si>
  <si>
    <t>PLC PRO AUTOMATIZACI - ROZŠÍŘENÍ ZÁKLADNÍ JEDNOTKY PLC O 8 RELÉOVÝCH VÝSTUPŮ 24-230 V DC AC, 1 A, KONT. 1Z, SOFTWARE</t>
  </si>
  <si>
    <t>746649</t>
  </si>
  <si>
    <t>PLC PRO AUTOMATIZACI - ZDROJ POMOCNÉHO NAPĚTÍ 24 V DC, MAX. 10 A</t>
  </si>
  <si>
    <t>1. Položka obsahuje:    
 – veškerý podružný, spojovací a pomocný materiál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 – dopravu a skladování    
2. Položka neobsahuje:    
 X    
3. Způsob měření:    
Udává se počet kusů kompletní konstrukce nebo práce.</t>
  </si>
  <si>
    <t>74664A</t>
  </si>
  <si>
    <t>PLC PRO AUTOMATIZACI - SVORKOVNICE (JEŽEK) PRO VYVEDENÍ 8 SIGNÁLŮ/POVELŮ/MĚŘENÍ VČETNĚ NAPÁJECÍHO OBVODU 24 V DC</t>
  </si>
  <si>
    <t>746654</t>
  </si>
  <si>
    <t>ZÁKLADNÍ PROGRAMOVÉ VYBAVENÍ TLM. JEDNOTKY PRO OBJEKT TS</t>
  </si>
  <si>
    <t>1. Položka obsahuje:    
 – veškerý podružný, spojovací a pomocný materiál. Dále obsahuje dodávku základního SW PLC a jeho instalaci    
 – dodávku včetně kompletní montáže    
 – technický popis viz. projektová dokumentace    
 – výrobní dokumentaci, uvedení do provozu, revize a atesty    
 – veškeré potřebné mechanizmy, včetně obsluhy, náklady na mzdy a přibližné (průměrné) náklady na pořízení potřebných materiálů    
 – dopravu a skladování    
2. Položka neobsahuje:    
 X    
3. Způsob měření:    
Udává se počet kusů kompletní konstrukce nebo práce.</t>
  </si>
  <si>
    <t>746656</t>
  </si>
  <si>
    <t>SW-OVLADAČE KOMUNIKACE, PARAMETRIZACE - PRO JEDEN PODŘÍZENÝ PLC, OCHRANU, TERMINÁL</t>
  </si>
  <si>
    <t>746657</t>
  </si>
  <si>
    <t>SW-OVLADAČE KOMUNIKACE, PARAMETRIZACE NA ED - PRO JEDEN OBJEKT (ŽST, NS, SPS, TS)</t>
  </si>
  <si>
    <t>Dle technické zprávy a příloh č.006  a 007 (doplnění řídicího systému na ED Ústí nad Labem). Technická specifikace položky odpovídá příslušné cenové soustavě.</t>
  </si>
  <si>
    <t>1. Položka obsahuje:   
 – veškerý podružný, spojovací a pomocný materiál. Dále obsahuje dodávku základního SW PLC a jeho instalaci   
 – dodávku včetně kompletní montáže   
 – technický popis viz. projektová dokumentace   
 – výrobní dokumentaci, uvedení do provozu, revize a atesty   
 – veškeré potřebné mechanizmy, včetně obsluhy, náklady na mzdy a přibližné (průměrné) náklady na pořízení potřebných materiálů   
 – dopravu a skladování   
2. Položka neobsahuje:   
 X   
3. Způsob měření:   
Udává se počet kusů kompletní konstrukce nebo práce.</t>
  </si>
  <si>
    <t>74665B</t>
  </si>
  <si>
    <t>ZPROVOZNĚNÍ, OŽIVENÍ TELEMECHANICKÉ JEDNOTKY V OBJEKTU TS</t>
  </si>
  <si>
    <t>Dle technické zprávy, Přehledového schéma DŘT a  Tabulek povelů a informací. Technická specifikace položky odpovídá příslušné cenové soustavě.</t>
  </si>
  <si>
    <t>1. Položka obsahuje:    
 – veškerý podružný, spojovací a pomocný materiál. Dále obsahuje zprovoznění a oživení telemechanické jednotky, úpravu SW, parametrizaci SW po úpravách technologie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2. Položka neobsahuje:    
 X    
3. Způsob měření:    
Udává se počet kusů kompletní konstrukce nebo práce.</t>
  </si>
  <si>
    <t>74665F</t>
  </si>
  <si>
    <t>PŘIPOJENÍ, OŽIVENÍ A ZPROVOZNĚNÍ PŘENOSOVÉ CESTY V OBJEKTU TS</t>
  </si>
  <si>
    <t>1. Položka obsahuje:  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2. Položka neobsahuje:    
 X    
3. Způsob měření:    
Udává se počet kusů kompletní konstrukce nebo práce.</t>
  </si>
  <si>
    <t>74665J</t>
  </si>
  <si>
    <t>PROVOZNÍ ZKOUŠKY TELEMECHANICKÉ JEDNOTKY V OBJEKTU TS</t>
  </si>
  <si>
    <t>1. Položka obsahuje:    
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2. Položka neobsahuje:    
 X    
3. Způsob měření:    
Udává se počet kusů kompletní konstrukce nebo práce.</t>
  </si>
  <si>
    <t>74665N</t>
  </si>
  <si>
    <t>PODPORA PŘI UVÁDĚNÍ DO PROVOZU, ENGINEERING PRO OBJEKT TS</t>
  </si>
  <si>
    <t>1. Položka obsahuje:    
 – podporu při uvádění do provozu zařízení jeho výrobcem, inženýrskou činnost při instalaci řídicích systémů    
 – předepsané zkoušky, revize a atesty    
 – prokázání technických a kvalitativních parametrů zařízení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</si>
  <si>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746674</t>
  </si>
  <si>
    <t>PŘEVODNÍK ROZHRANÍ-ROZBOČOVAČ,ROZHRANÍ METALICKÉ (MAX.6) DLE SPECIFIKACE NA OPTICKÉ (MAX.2) S FUNK.REDUNDANTNÍ KRUH.SMYČKY,PROTOKOLOVĚ TRANSPARENTNÍ</t>
  </si>
  <si>
    <t>1. Položka obsahuje:    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 – dopravu a skladování    
2. Položka neobsahuje:    
 X    
3. Způsob měření:    
Udává se počet kusů kompletní konstrukce nebo práce.</t>
  </si>
  <si>
    <t>746689</t>
  </si>
  <si>
    <t>REALIZACE A PLNĚNÍ DATOVÝCH A PREZENTAČNÍCH STRUKTUR SVZ PRO OBJEKT TS</t>
  </si>
  <si>
    <t>1. Položka obsahuje:   
 – veškerý podružný, spojovací a pomocný materiál. Dále obsahuje realizaci a plnění datových a prezentačních struktur SVZ, úpravu SW, parametrizaci SW po úpravách technologie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</si>
  <si>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746691</t>
  </si>
  <si>
    <t>PŘIPOJENÍ TELEMECHANICKÉ CESTY NA ED, OŽIVENÍ, ZPROVOZNĚNÍ - 1. OBJEKT</t>
  </si>
  <si>
    <t>1. Položka obsahuje: 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</si>
  <si>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746694</t>
  </si>
  <si>
    <t>ŠKOLENÍ DISPEČERŮ</t>
  </si>
  <si>
    <t>1. Položka obsahuje:   
 – práce spojené se zkoušením, nastavením školení a zácviku personálu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Specifické zkoušení a školení se udává v hodinách aktivní činnosti.</t>
  </si>
  <si>
    <t>746695</t>
  </si>
  <si>
    <t>ODZKOUŠENÍ UPRAVENÉHO ED</t>
  </si>
  <si>
    <t>1. Položka obsahuje:   
 – odzkoušení/kompletní montáž (oživení, konfigurace, nastavení, odzkoušení a uvedení do provozu) upravného ED a souvisejícího příslušenství včetně drobného montážního materiálu   
 – předepsané zkoušky, revize a atesty upravené technologie   
 – prokázání technických a kvalitativních parametrů zařízení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</si>
  <si>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746696</t>
  </si>
  <si>
    <t>KOMPLEXNÍ VYZKOUŠENÍ ED</t>
  </si>
  <si>
    <t>1. Položka obsahuje:   
 – komplexní odzkoušení/kompletní montáž (oživení, konfigurace, nastavení, odzkoušení a uvedení do provozu) upravného ED a souvisejícího příslušenství včetně drobného montážního materiálu   
 – předepsané zkoušky, revize a atesty upravené technologie   
 – prokázání technických a kvalitativních parametrů zařízení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</si>
  <si>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49</t>
  </si>
  <si>
    <t>746697</t>
  </si>
  <si>
    <t>PROVOZNÍ DOKUMENTACE</t>
  </si>
  <si>
    <t>1. Položka obsahuje:   
 – kompletní provozní dokumentaci obsahující úpravy a změny na dané technologii    
 – dokumentace  předána v požadované podobě (tištěná forma, digitální forma) a v požadovaném počtu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</si>
  <si>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50</t>
  </si>
  <si>
    <t>7466A8</t>
  </si>
  <si>
    <t>DEFINICE A DEKLARACE STRUKTUR DAT ED PRO OBJEKT TS</t>
  </si>
  <si>
    <t>1. Položka obsahuje:   
 – veškerý programovací software a softwarové nástroje. Dále obsahuje definici a deklaraci struktur dat ED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</si>
  <si>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51</t>
  </si>
  <si>
    <t>7466AC</t>
  </si>
  <si>
    <t>ZPROVOZNĚNÍ SYSTÉMU S NOVÝMI DATY PRO OBJEKT TS</t>
  </si>
  <si>
    <t>1. Položka obsahuje:   
 – veškerý programovací software a softwarové nástroje. Dále obsahuje zprovoznění systému s novými daty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</si>
  <si>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52</t>
  </si>
  <si>
    <t>7466AG</t>
  </si>
  <si>
    <t>VERIFIKACE SIGNÁLŮ A POVELŮ S NOVÝMI DATY PRO OBJEKT TS</t>
  </si>
  <si>
    <t>1. Položka obsahuje:   
 – veškerý programovací software a softwarové nástroje. Dále obsahuje verifikaci signálů a povelů s novými daty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</si>
  <si>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53</t>
  </si>
  <si>
    <t>7466AL</t>
  </si>
  <si>
    <t>SYSTÉMOVÁ A DATOVÁ ANALÝZA PRO OBJEKT TS</t>
  </si>
  <si>
    <t>1. Položka obsahuje:   
 – veškerý programovací software a softwarové nástroje. Dále obsahuje systémovou a datovou analýzu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</si>
  <si>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54</t>
  </si>
  <si>
    <t>7466AP</t>
  </si>
  <si>
    <t>DOPLNĚNÍ A ÚPRAVA SW TABULEK PRO OBJEKT TS</t>
  </si>
  <si>
    <t>1. Položka obsahuje:   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</si>
  <si>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55</t>
  </si>
  <si>
    <t>7466AT</t>
  </si>
  <si>
    <t>AKTUALIZACE MODELU ŘÍZENÉ TECHNOLOGIE V PRŮBĚHU VÝSTAVBY PRO OBJEKT TS</t>
  </si>
  <si>
    <t>1. Položka obsahuje:   
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</si>
  <si>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56</t>
  </si>
  <si>
    <t>R746657</t>
  </si>
  <si>
    <t>747</t>
  </si>
  <si>
    <t>Silnoproud - Zkoušky, revize a HZS</t>
  </si>
  <si>
    <t>57</t>
  </si>
  <si>
    <t>747213</t>
  </si>
  <si>
    <t>CELKOVÁ PROHLÍDKA, ZKOUŠENÍ, MĚŘENÍ A VYHOTOVENÍ VÝCHOZÍ REVIZNÍ ZPRÁVY, PRO OBJEM IN PŘES 500 DO 1000 TIS. KČ</t>
  </si>
  <si>
    <t>Dle technické zprávy, Přehledového schéma DŘT a  Dispozice. Technická specifikace položky odpovídá příslušné cenové soustavě.</t>
  </si>
  <si>
    <t>1. Položka obsahuje:    
 – veškeré práce a materiál obsažený v názvu položky    
2. Položka neobsahuje:    
 X    
3. Způsob měření:    
Udává se počet kusů kompletní konstrukce nebo práce.</t>
  </si>
  <si>
    <t>58</t>
  </si>
  <si>
    <t>747301</t>
  </si>
  <si>
    <t>PROVEDENÍ PROHLÍDKY A ZKOUŠKY PRÁVNICKOU OSOBOU, VYDÁNÍ PRŮKAZU ZPŮSOBILOSTI</t>
  </si>
  <si>
    <t>1. Položka obsahuje:    
 – cenu za vyhotovení dokladu právnickou osobou o silnoproudých zařízeních a vydání průkazu způsobilosti    
2. Položka neobsahuje:    
 X    
3. Způsob měření:    
Udává se počet kusů kompletní konstrukce nebo práce.</t>
  </si>
  <si>
    <t>59</t>
  </si>
  <si>
    <t>747701</t>
  </si>
  <si>
    <t>DOKONČOVACÍ MONTÁŽNÍ PRÁCE NA ELEKTRICKÉM ZAŘÍZENÍ</t>
  </si>
  <si>
    <t>1. Položka obsahuje:    
 – cenu za práce spojené s uváděním zařízení do provozu, drobné montážní práce v rozvaděčích, koordinaci se zhotoviteli souvisejících zařízení apod.    
2. Položka neobsahuje:    
 X    
3. Způsob měření:    
Udává se čas v hodinách.</t>
  </si>
  <si>
    <t>60</t>
  </si>
  <si>
    <t>747703</t>
  </si>
  <si>
    <t>ZKUŠEBNÍ PROVOZ</t>
  </si>
  <si>
    <t>1. Položka obsahuje:    
 – cenu za dobu kdy je zařízení po individálních zkouškách dáno do provozu s prokázáním technických a kvalitativních parametrů zařízení    
2. Položka neobsahuje:    
 X    
3. Způsob měření:    
Udává se čas v hodinách.</t>
  </si>
  <si>
    <t>61</t>
  </si>
  <si>
    <t>747704</t>
  </si>
  <si>
    <t>ZAŠKOLENÍ OBSLUHY</t>
  </si>
  <si>
    <t>1. Položka obsahuje:    
 – cenu za dobu kdy je s funkcí seznamována obsluha zařízení, včetně odevzdání dokumentace skutečného provedení    
2. Položka neobsahuje:    
 X    
3. Způsob měření:    
Udává se čas v hodinách.</t>
  </si>
  <si>
    <t>62</t>
  </si>
  <si>
    <t>75I821</t>
  </si>
  <si>
    <t>KABEL OPTICKÝ MULTIMODE DO 12 VLÁKEN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</si>
  <si>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zafouknutí, zafouknutí do obsazené trubky, zatažení)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kmvláknech.</t>
  </si>
  <si>
    <t>63</t>
  </si>
  <si>
    <t>75I82X</t>
  </si>
  <si>
    <t>KABEL OPTICKÝ MULTIMODE - MONTÁŽ</t>
  </si>
  <si>
    <t>1. Položka obsahuje:   
 – práce spojené s montáží specifikované kabelizace specifikovaným způsobem (uložení na konstrukci, zafouknutí,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</si>
  <si>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64</t>
  </si>
  <si>
    <t>75J912</t>
  </si>
  <si>
    <t>OPTICKÝ PATCHCORD MULTIMODE PŘES 5 M</t>
  </si>
  <si>
    <t>1. Položka obsahuje:   
 – dodávku specifikované kabelizace včetně potřebného drobného montážního materiálu   
 – dopravu a skladování   
2. Položka neobsahuje:   
 X   
3. Způsob měření:   
dodávka specifikované kabelizace se měří v délce udané v kusech.</t>
  </si>
  <si>
    <t>65</t>
  </si>
  <si>
    <t>75J91X</t>
  </si>
  <si>
    <t>OPTICKÝ PATCHCORD MULTIMODE - MONTÁŽ</t>
  </si>
  <si>
    <t>1. Položka obsahuje:   
 – práce spojené s montáží specifikované kabelizace specifikovaným způsobem   
 – veškeré potřebné mechanizmy, včetně obsluhy, náklady na mzdy a přibližné (průměrné) náklady na pořízení potřebných materiálů   
2. Položka neobsahuje:   
 X   
3. Způsob měření:   
Práce specifikovaného se měří délce kabelizace udané v kusech.</t>
  </si>
  <si>
    <t xml:space="preserve">  PS 16-01</t>
  </si>
  <si>
    <t>Žst. Sokolov, trafostanice 22/0,4kV, doplnění DDTS ŽDC</t>
  </si>
  <si>
    <t>PS 16-01</t>
  </si>
  <si>
    <t>Dodávka a montáž DDTS</t>
  </si>
  <si>
    <t>703412</t>
  </si>
  <si>
    <t>ELEKTROINSTALAČNÍ TRUBKA PLASTOVÁ VČETNĚ UPEVNĚNÍ A PŘÍSLUŠENSTVÍ DN PRŮMĚRU PŘES 25 DO 40 MM</t>
  </si>
  <si>
    <t>viz textová a výkresová část projektové dokumentace</t>
  </si>
  <si>
    <t>709400</t>
  </si>
  <si>
    <t>ZATAŽENÍ LANKA DO CHRÁNIČKY NEBO ŽLABU</t>
  </si>
  <si>
    <t>741C01</t>
  </si>
  <si>
    <t>EKVIPOTENCIÁLNÍ PŘÍPOJNICE</t>
  </si>
  <si>
    <t>742H21</t>
  </si>
  <si>
    <t>KABEL NN ČTYŘ- A PĚTIŽÍLOVÝ AL S PLASTOVOU IZOLACÍ DO 2,5 MM2</t>
  </si>
  <si>
    <t>742I11</t>
  </si>
  <si>
    <t>KABEL NN CU OVLÁDACÍ 7-12ŽÍLOVÝ DO 2,5 MM2</t>
  </si>
  <si>
    <t>742M11</t>
  </si>
  <si>
    <t>UKONČENÍ 5-12ŽÍLOVÉHO KABELU V ROZVADĚČI NEBO NA PŘÍSTROJI DO 2,5 MM2</t>
  </si>
  <si>
    <t>744Q21</t>
  </si>
  <si>
    <t>SVODIČ PŘEPĚTÍ TYP 1+2 (TŘÍDA B+C) 1-2 PÓLOVÝ</t>
  </si>
  <si>
    <t>1. Položka obsahuje:     
- veškeré příslušenství    
- kompletní montáž    
2. Položka neobsahuje:    
X    
3. Způsob měření:    
Udává se počet kusů kompletní montáže</t>
  </si>
  <si>
    <t>CELKOVÁ PROHLÍDKA, ZKOUŠENÍ, MĚŘENÍ A VYHOTOVENÍ VÝCHOZÍ REVIZNÍ ZPRÁVY, PRO OBJEM IN - PŘES 500 do 1000 TIS. KČ</t>
  </si>
  <si>
    <t>747214</t>
  </si>
  <si>
    <t>CELKOVÁ PROHLÍDKA, ZKOUŠENÍ, MĚŘENÍ A VYHOTOVENÍ VÝCHOZÍ REVIZNÍ ZPRÁVY, PRO OBJEM IN - PŘÍPLATEK ZA KAŽDÝCH DALŠÍCH I ZAPOČATÝCH 500 TIS. KČ</t>
  </si>
  <si>
    <t>747705</t>
  </si>
  <si>
    <t>MANIPULACE NA ZAŘÍZENÍCH PROVÁDĚNÉ PROVOZOVATELEM</t>
  </si>
  <si>
    <t>74F323</t>
  </si>
  <si>
    <t>PROTOKOL UTZ</t>
  </si>
  <si>
    <t>75JA23</t>
  </si>
  <si>
    <t>ZÁSUVKA DATOVÁ RJ45 DO LIŠTOVÉHO ROZVODU</t>
  </si>
  <si>
    <t>75JA2X</t>
  </si>
  <si>
    <t>ZÁSUVKA DATOVÁ RJ45 - MONTÁŽ</t>
  </si>
  <si>
    <t>75O911</t>
  </si>
  <si>
    <t>DDTS ŽDC, INTEGRAČNÍ KONCENTRÁTOR</t>
  </si>
  <si>
    <t>1. Položka obsahuje:  
- Integrační koncentrátor s konfigurací min. 2x RS xxx, min. 2x Ethernet 10/100/1000 MBit, USB, napájení 9-36 V DC, s funkcí konverze SNMPv3 na ČSN EN 60870-5-104 v průmyslovém provedení dle technických podmínek SŽDC  
- software, licence pro integrační koncetrátor  
- dodávku včetně kompletní montáže  
- veškeré potřebné mechanizmy, včetně obsluhy, náklady na mzdy a přibližné (průměrné) náklady na pořízení potřebných materiálů  
- dopravu a skladování  
- výrobní dokuemnatci  
2. Položka neobsahuje:  
X  
3. Způsob měření:  
Udává se počet kusů kompletní konstrukce nebo práce.</t>
  </si>
  <si>
    <t>75O913</t>
  </si>
  <si>
    <t>DDTS ŽDC, ŘÍDICÍ STANICE PLC DO 48XDI / 48XDO / 24XAI</t>
  </si>
  <si>
    <t>75O916</t>
  </si>
  <si>
    <t>DDTS ŽDC, MODUL VYHODNOCENÍ VÝPADKU NAPĚTÍ</t>
  </si>
  <si>
    <t>75O918</t>
  </si>
  <si>
    <t>DDTS ŽDC, SNÍMAČ TEPLOTY A VLHKOSTI</t>
  </si>
  <si>
    <t>75O91A</t>
  </si>
  <si>
    <t>DDTS ŽDC, KOMUNIKAČNÍ PŘEVODNÍK</t>
  </si>
  <si>
    <t>75O91X</t>
  </si>
  <si>
    <t>DDTS ŽDC, MONTÁŽ</t>
  </si>
  <si>
    <t>75O934</t>
  </si>
  <si>
    <t>DDTS ŽDC, SW DOPLNĚNÍ STACIONÁRNÍHO KLIENTA</t>
  </si>
  <si>
    <t>75O93C</t>
  </si>
  <si>
    <t>DDTS ŽDC, SW DOPLNĚNÍ MOBILNÍHO KLIENTA</t>
  </si>
  <si>
    <t>75O943</t>
  </si>
  <si>
    <t>DDTS ŽDC, INTEGRACE EZS</t>
  </si>
  <si>
    <t>75O946</t>
  </si>
  <si>
    <t>DDTS ŽDC, INTEGRACE RDD</t>
  </si>
  <si>
    <t>75O947</t>
  </si>
  <si>
    <t>DDTS ŽDC, INTEGRACE OSE</t>
  </si>
  <si>
    <t>75O94A</t>
  </si>
  <si>
    <t>DDTS ŽDC, INTEGRACE KAM</t>
  </si>
  <si>
    <t>75O94E</t>
  </si>
  <si>
    <t>DDTS ŽDC, INTEGRACE NAPÁJECÍHO ZDROJE</t>
  </si>
  <si>
    <t>75O94H</t>
  </si>
  <si>
    <t>DDTS ŽDC, INTEGRACE VZT</t>
  </si>
  <si>
    <t>75O94I</t>
  </si>
  <si>
    <t>DDTS ŽDC, INTEGRACE EE</t>
  </si>
  <si>
    <t>75O94K</t>
  </si>
  <si>
    <t>DDTS ŽDC, PARAMETRIZACE EZS</t>
  </si>
  <si>
    <t>75O951</t>
  </si>
  <si>
    <t>DDTS ŽDC, PŘIPOJENÍ INK DO INS</t>
  </si>
  <si>
    <t>75O952</t>
  </si>
  <si>
    <t>DDTS ŽDC, PARAMETRIZACE A NAPLNĚNÍ DATOVÝCH STRUKTUR</t>
  </si>
  <si>
    <t>75O953</t>
  </si>
  <si>
    <t>DDTS ŽDC, ODZKOUŠENÍ PROGRAMOVÉHO VYBAVENÍ</t>
  </si>
  <si>
    <t>75O954</t>
  </si>
  <si>
    <t>DDTS ŽDC, SYSTÉMOVÁ A DATOVÁ ANALÝZA TECHNOLOGICKÉHO MODELU</t>
  </si>
  <si>
    <t>75O955</t>
  </si>
  <si>
    <t>DDTS ŽDC, ÚPRAVA A ODZKOUŠENÍ PROGRAMOVÝCH PROSTŘEDKŮ</t>
  </si>
  <si>
    <t>75O957</t>
  </si>
  <si>
    <t>DDTS ŽDC, INTEGRACE TLS DO INS</t>
  </si>
  <si>
    <t>75O958</t>
  </si>
  <si>
    <t>75O959</t>
  </si>
  <si>
    <t>DDTS ŽDC, ZÁVĚREČNÁ ZKOUŠKA</t>
  </si>
  <si>
    <t>75O966</t>
  </si>
  <si>
    <t>DDTS ŽDC, KONFIGURACE PŘENOSŮ DAT JEDNOTLIVÝCH TLS</t>
  </si>
  <si>
    <t>75O972</t>
  </si>
  <si>
    <t>DDTS ŽDC, VYBAVENÁ SKŘÍŇ PRO DDTS ROZVADĚČOVÁ NA PODSTAVCI VÝŠKY DO 2000 MM</t>
  </si>
  <si>
    <t>75O97X</t>
  </si>
  <si>
    <t>R744Q22</t>
  </si>
  <si>
    <t>SVODIČ PŘEPĚTÍ DATOVÉHO KABELU</t>
  </si>
  <si>
    <t>1. Položka obsahuje:  
– veškeré příslušentsví  
– kompletní montáž  
2. Položka neobsahuje:  
X  
3. Způsob měření:  
Udává se počet kusů kompletní konstrukce nebo práce.</t>
  </si>
  <si>
    <t xml:space="preserve">  PS 17-01</t>
  </si>
  <si>
    <t>Žst. Sokolov, trafostanice 22/04kV, technologie část SŽ</t>
  </si>
  <si>
    <t>PS 17-01</t>
  </si>
  <si>
    <t>Poplatky za likvidaci odpadů</t>
  </si>
  <si>
    <t>015120</t>
  </si>
  <si>
    <t>POPLATKY ZA LIKVIDACŮ ODPADŮ NEKONTAMINOVANÝCH - 17 01 02 STAVEBNÍ A DEMOLIČNÍ SUŤ (CIHLY)</t>
  </si>
  <si>
    <t>DLE SPECIFIKACE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</si>
  <si>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</si>
  <si>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015140</t>
  </si>
  <si>
    <t>POPLATKY ZA LIKVIDACŮ ODPADŮ NEKONTAMINOVANÝCH - 17 01 01 BETON Z DEMOLIC OBJEKTŮ, ZÁKLADŮ TV</t>
  </si>
  <si>
    <t>stávající NK</t>
  </si>
  <si>
    <t>015420</t>
  </si>
  <si>
    <t>POPLATKY ZA LIKVIDACŮ ODPADŮ NEKONTAMINOVANÝCH - 17 06 04  ZBYTKY IZOLAČNÍCH MATERIÁLŮ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</si>
  <si>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</si>
  <si>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703113</t>
  </si>
  <si>
    <t>KABELOVÝ ROŠT/LÁVKA NOSNÝ ŽÁROVĚ ZINKOVANÝ VČETNĚ UPEVNĚNÍ A PŘÍSLUŠENSTVÍ SVĚTLÉ ŠÍŘKY PŘES 250 DO 400 MM</t>
  </si>
  <si>
    <t>400MM</t>
  </si>
  <si>
    <t>1. Položka obsahuje:  
– kompletní montáž, rozměření, upevnění, sváření, řezání, spojování a pod.  
– veškerý spojovací a montážní materiál vč. upevňovacího materiálu ( stojky, držáky, konzoly  
apod.)  
– elektrické pospojování  
– pomocné mechanismy a nátěr  
2. Položka neobsahuje:  
– víko a kabelové příchytky  
3. Způsob měření:  
Měří se metr délkový.</t>
  </si>
  <si>
    <t>703442</t>
  </si>
  <si>
    <t>ELEKTROINSTALAČNÍ TRUBKA OCELOVÁ VČETNĚ UPEVNĚNÍ A PŘÍSLUŠENSTVÍ DN PRŮMĚRU PŘES 25 DO 40 MM</t>
  </si>
  <si>
    <t>40MM</t>
  </si>
  <si>
    <t>1. Položka obsahuje:  
– přípravu podkladu pro osazení  
2. Položka neobsahuje:  
X  
3. Způsob měření:  
Měří se metr délkový.</t>
  </si>
  <si>
    <t>703443</t>
  </si>
  <si>
    <t>ELEKTROINSTALAČNÍ TRUBKA OCELOVÁ VČETNĚ UPEVNĚNÍ A PŘÍSLUŠENSTVÍ DN PRŮMĚRU PŘES 40 MM</t>
  </si>
  <si>
    <t>703711</t>
  </si>
  <si>
    <t>IZOLAČNÍ DESKA DO KABELOVÉ LÁVKY VČETNĚ NAŘEZÁNÍ TLOUŠŤKY DO 10 MM</t>
  </si>
  <si>
    <t>10MM</t>
  </si>
  <si>
    <t>1. Položka obsahuje:  
– vybourání otvoru z kabelové rýhy do budovy ve zdi z prostého betonu při tloušťce zdi do  
90cm  
– úpravu otvoru a asfaltové izolace zdiva, osazení chráničky, zazdění, začištění a utěsnění  
otvoru  
– pomocné mechanismy  
2. Položka neobsahuje:  
– zatěsnění chráničky po montáži vedení  
3. Způsob měření:  
Udává se počet kusů kompletní konstrukce nebo práce.</t>
  </si>
  <si>
    <t>703721</t>
  </si>
  <si>
    <t>KABELOVÁ PŘÍCHYTKA PRO ROZSAH UPNUTÍ DO 25 MM</t>
  </si>
  <si>
    <t>25MM</t>
  </si>
  <si>
    <t>703722</t>
  </si>
  <si>
    <t>KABELOVÁ PŘÍCHYTKA PRO ROZSAH UPNUTÍ OD 26 DO 50 MM</t>
  </si>
  <si>
    <t>50MM</t>
  </si>
  <si>
    <t>1. Položka obsahuje:  
– protažení tyčí, vyčištění otvoru čistící soupravou  
– zatažení konopného lana (nebo ocelového)  
– pomocné mechanismy  
2. Položka neobsahuje:  
X  
3. Způsob měření:  
Měří se metr délkový.</t>
  </si>
  <si>
    <t>703752</t>
  </si>
  <si>
    <t>PROTIPOŽÁRNÍ UCPÁVKA STĚNOU/STROPEM, TL DO 50CM, DO EI 90 MIN.</t>
  </si>
  <si>
    <t>50CM, 90MIN</t>
  </si>
  <si>
    <t>709512</t>
  </si>
  <si>
    <t>PODPŮRNÉ A POMOCNÉ KONSTRUKCE OCELOVÉ Z PROFILŮ SVAŘOVANÝCH A ŠROUBOVANÝCH S POVRCHOVOU ÚPRAVOU NÁTĚREM</t>
  </si>
  <si>
    <t>KG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</si>
  <si>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Udává se počet kusů kompletní konstrukce nebo práce.</t>
  </si>
  <si>
    <t>Silnoproudé rozvody</t>
  </si>
  <si>
    <t>741811</t>
  </si>
  <si>
    <t>UZEMŇOVACÍ VODIČ NA POVRCHU FEZN DO 120 MM2</t>
  </si>
  <si>
    <t>UVNITŘ TS</t>
  </si>
  <si>
    <t>1. Položka obsahuje:  
– uchycení vodiče na povrch vč. podpěr, konzol, svorek a pod.  
– měření, dělení, spojování  
– nátěr  
2. Položka neobsahuje:  
X  
3. Způsob měření:  
Měří se metr délkový.</t>
  </si>
  <si>
    <t>741C03</t>
  </si>
  <si>
    <t>POUZDRO PRO PRŮCHOD PÁSKU STĚNOU</t>
  </si>
  <si>
    <t>1. Položka obsahuje:  
– vyhotovení otvoru pro pouzdro a jeho zatěsnění  
2. Položka neobsahuje:  
X  
3. Způsob měření:  
Udává se počet kusů kompletní konstrukce nebo práce.</t>
  </si>
  <si>
    <t>1. Položka obsahuje:  
– připojení zařízení vodičem do Cu 16mm2 k zemnícímu vodiči délky do 2m vč. ukončení  
2. Položka neobsahuje:  
X  
3. Způsob měření:  
Udává se počet kusů kompletní konstrukce nebo práce.</t>
  </si>
  <si>
    <t>741C05</t>
  </si>
  <si>
    <t>SPOJOVÁNÍ UZEMŇOVACÍCH VODIČŮ</t>
  </si>
  <si>
    <t>1. Položka obsahuje:  
– tvarování, přípravu spojů  
– svařování  
– ochranný nátěr spoje dle příslušných norem  
2. Položka neobsahuje:  
X  
3. Způsob měření:  
Udává se počet kusů kompletní konstrukce nebo práce.</t>
  </si>
  <si>
    <t>742 E23</t>
  </si>
  <si>
    <t>IZOLOVANÝ ADAPTÉR PRO PŘIPOJENÍ DO IZOLOVANÉHO ROZVADĚČE, K TRANSFORMÁTORU DO 35 KV, SADA TŘÍ ŽIL, S OMEZOVAČEM PŘEPĚTÍ PŘES 150 MM2</t>
  </si>
  <si>
    <t>DLE DODAVATELE TECHNOLOGIE</t>
  </si>
  <si>
    <t>1. Položka obsahuje:  
– všechny práce spojené s úpravou kabelů pro montáž včetně veškerého příslušentsví  
2. Položka neobsahuje:  
X  
3. Způsob měření:  
Udává se počet kusů kompletní konstrukce nebo práce.</t>
  </si>
  <si>
    <t>742573</t>
  </si>
  <si>
    <t>KABEL VN - JEDNOŽÍLOVÝ, 22-AXEKVC(V)E(Y) OD 185 DO 300 MM2</t>
  </si>
  <si>
    <t>3 x 22-AXEKVCEY 1x240mm2</t>
  </si>
  <si>
    <t>1. Položka obsahuje:  
– manipulace a uložení kabelu (do země, chráničky, kanálu, na rošty, na TV a pod.)  
2. Položka neobsahuje:  
– příchytky, spojky, koncovky, chráničky apod.  
3. Způsob měření:  
Měří se metr délkový.</t>
  </si>
  <si>
    <t>742581</t>
  </si>
  <si>
    <t>KABEL VN - JEDNOŽÍLOVÝ, 22-CXEKVC(V)E(Y) DO 70 MM2</t>
  </si>
  <si>
    <t>3 x 22-CXEKVCEY 1x70mm2</t>
  </si>
  <si>
    <t>742F15</t>
  </si>
  <si>
    <t>KABEL NN NEBO VODIČ JEDNOŽÍLOVÝ CU S PLASTOVOU IZOLACÍ OD 150 DO 240 MM2</t>
  </si>
  <si>
    <t>240MM2</t>
  </si>
  <si>
    <t>2,5MM2</t>
  </si>
  <si>
    <t>16MM2</t>
  </si>
  <si>
    <t>742H12</t>
  </si>
  <si>
    <t>KABEL NN ČTYŘ- A PĚTIŽÍLOVÝ CU S PLASTOVOU IZOLACÍ OD 4 DO 16 MM2</t>
  </si>
  <si>
    <t>742H13</t>
  </si>
  <si>
    <t>KABEL NN ČTYŘ- A PĚTIŽÍLOVÝ CU S PLASTOVOU IZOLACÍ OD 25 DO 50 MM2</t>
  </si>
  <si>
    <t>742H14</t>
  </si>
  <si>
    <t>KABEL NN ČTYŘ- A PĚTIŽÍLOVÝ CU S PLASTOVOU IZOLACÍ OD 70 DO 120 MM2</t>
  </si>
  <si>
    <t>120MM2</t>
  </si>
  <si>
    <t>742J22</t>
  </si>
  <si>
    <t>SYKFY 5X2X0,5, KABEL SDĚLOVACÍ IZOLACE PVC</t>
  </si>
  <si>
    <t>SYKFY 5X2X0,5</t>
  </si>
  <si>
    <t>742K15</t>
  </si>
  <si>
    <t>UKONČENÍ JEDNOŽÍLOVÉHO KABELU V ROZVADĚČI NEBO NA PŘÍSTROJI OD 150 DO 240 MM2</t>
  </si>
  <si>
    <t>742L13</t>
  </si>
  <si>
    <t>UKONČENÍ DVOU AŽ PĚTIŽÍLOVÉHO KABELU V ROZVADĚČI NEBO NA PŘÍSTROJI OD 25 DO 50 MM2</t>
  </si>
  <si>
    <t>50MM2</t>
  </si>
  <si>
    <t>742P13</t>
  </si>
  <si>
    <t>ZATAŽENÍ KABELU DO CHRÁNIČKY - KABEL DO 4 KG/M</t>
  </si>
  <si>
    <t>DLE PŘÍLOHY PD 2.1, KOMPLETNÍ PROTAŽENÍ KABELIZACE UVNITŘ TS</t>
  </si>
  <si>
    <t>1. Položka obsahuje:  
– montáž kabelu o váze do 4 kg/m do chráničky/ kolektoru  
2. Položka neobsahuje:  
X  
3. Způsob měření:  
Měří se metr délkový.</t>
  </si>
  <si>
    <t>742P14</t>
  </si>
  <si>
    <t>ZATAŽENÍ KABELU DO CHRÁNIČKY - KABEL PŘES 4 KG/M</t>
  </si>
  <si>
    <t>1. Položka obsahuje:  
– montáž kabelu o váze nad 4 kg/m do chráničky/ kolektoru  
2. Položka neobsahuje:  
X  
3. Způsob měření:  
Měří se metr délkový.</t>
  </si>
  <si>
    <t>DLE PŘÍLOHY PD 2.1</t>
  </si>
  <si>
    <t>1. Položka obsahuje:  
– veškeré příslušentsví  
2. Položka neobsahuje:  
X  
3. Způsob měření:  
Udává se počet kusů kompletní konstrukce nebo práce.</t>
  </si>
  <si>
    <t>742P16</t>
  </si>
  <si>
    <t>SVAZKOVÁNÍ JEDNOŽILOVÝCH KABELŮ VN</t>
  </si>
  <si>
    <t>DLE PŘÍLOHY PD 2.1, UVNITŘ TS</t>
  </si>
  <si>
    <t>744356</t>
  </si>
  <si>
    <t>ROZVADĚČ NN SKŘÍŇOVÝ OCELOPLECH.VYZBROJENÝ,DO IP 40,HLOUBKY OD 510 DO 800MM,ŠÍŘKY OD 510 DO 800MM,VÝŠKY DO 2250MM-PŘÍVODNÍ POLE SE SLOŽITOU VÝZBROJÍ</t>
  </si>
  <si>
    <t>DLE PŘÍLOHY PD Č.2.1</t>
  </si>
  <si>
    <t>1. Položka obsahuje:  
– přípravu podkladu pro osazení vč. upevňovacího materiálu  
– veškerý podružný a pomocný materiál  
– provedení zkoušek, dodání předepsaných zkoušek, revizí a atestů  
– přístrojové vybavení ( jističe s dálkovým ovládáním, stykače, přípojnice, analyzátory sítě,  
PLC, zdroje pro pomocné obvody apod. )  
2. Položka neobsahuje:  
3. Způsob měření:  
Udává se počet kusů kompletní konstrukce nebo práce.</t>
  </si>
  <si>
    <t>744358</t>
  </si>
  <si>
    <t>ROZVADĚČ NN SKŘÍŇOVÝ OCELOPLECH.VYZBROJENÝ,DO IP 40,HLOUBKY OD 510 DO 800MM, ŠÍŘKY OD 510 DO 800MM, VÝŠKY DO 2250MM-VÝVODNÍ POLE SE SLOŽITOU VÝZBROJÍ</t>
  </si>
  <si>
    <t>1. Položka obsahuje:  
– přípravu podkladu pro osazení vč. upevňovacího materiálu  
– veškerý podružný a pomocný materiál  
– provedení zkoušek, dodání předepsaných zkoušek, revizí a atestů  
– přístrojové vybavení ( vývodové jističe, měření vývodů nebo skupiny vývodů, stykače a stykačové kombinace, proudové chrániče, proudové reré, přípojnice,  apod. )  
2. Položka neobsahuje:  
3. Způsob měření:  
Udává se počet kusů kompletní konstrukce nebo práce.</t>
  </si>
  <si>
    <t>744514</t>
  </si>
  <si>
    <t>ROZVADĚČ KOMPENZAČNÍ VNITŘNÍ OD 61 DO 150 KVAR</t>
  </si>
  <si>
    <t>DLE PŘÍLOHY PD Č.2.4</t>
  </si>
  <si>
    <t>1. Položka obsahuje:  
– přípravu podkladu pro osazení vč. upevňovacího materiálu, veškerý podružný a pomocný  
materiál  
– technický popis viz. projektová dokumentace  
– provedení zkoušek, dodání předepsaných zkoušek, revizí a atestů, měření, nastavení  
2. Položka neobsahuje:  
– regulátor  
3. Způsob měření:  
Udává se počet kusů kompletní konstrukce nebo práce.</t>
  </si>
  <si>
    <t>744542</t>
  </si>
  <si>
    <t>ROZVADĚČ - REGULAČNÍ A MONITOROVACÍ ELEKTROENERGETICKÉ ZAŘÍZENÍ PRO SLEDOVÁNÍ ODBĚRU, PROGRAMOVÉ REGULOVÁNÍ ODBĚRU A PŘENOS DAT DO CENTRÁLNÍ DATABÁZE</t>
  </si>
  <si>
    <t>1. Položka obsahuje:  
– přípravu podkladu pro osazení vč. upevňovacího materiálu, veškerý podružný a pomocný  
materiál  
– technický popis viz. projektová dokumentace  
– provedení zkoušek, dodání předepsaných zkoušek, revizí a atestů, měření, nastavení  
2. Položka neobsahuje:  
X  
3. Způsob měření:  
Udává se počet kusů kompletní konstrukce nebo práce.</t>
  </si>
  <si>
    <t>744O35</t>
  </si>
  <si>
    <t>UNIVERZÁLNÍ SKŘÍŇ MĚŘENÍ USM</t>
  </si>
  <si>
    <t>DLE PŘÍLOHY PD Č.2.1 a 2.5</t>
  </si>
  <si>
    <t>1. Položka obsahuje:  
– veškerý spojovací materiál vč. připojovacího vedení  
– technický popis viz. projektová dokumentace  
2. Položka neobsahuje:  
X  
3. Způsob měření:  
Udává se počet kusů kompletní konstrukce nebo práce.</t>
  </si>
  <si>
    <t>744O36</t>
  </si>
  <si>
    <t>UNIVERZÁLNÍ SKŘÍŇ MĚŘENÍ VČETNĚ ELEKTROVÝZBROJE DLE POŽADAVKŮ SŽE</t>
  </si>
  <si>
    <t>Položka obsahuje : Dodávku a montáž skříně měření včetně dovozu a veškerého příslušentsví včetně elektroměrů, jističů a požadované komunikace apod. Dále obsahuje cenu za pom. mechanismy včetně všech ostatních vedlejších nákladů</t>
  </si>
  <si>
    <t>745172</t>
  </si>
  <si>
    <t>MODULÁRNÍ ROZVADĚČ 3-F DO UN 25KV, 630A, DO 20KA/1S, ŽIVÉ ČÁSTI BEZ IZOLACE SF6 A SPÍNACÍ PRVKY S IZOLACÍ PLYNEM SF6, KABELOVÉ POLE S ODPÍNAČEM</t>
  </si>
  <si>
    <t>DLE PD PŘÍLOHA 1.3 A 2.1</t>
  </si>
  <si>
    <t>Položka obsahuje : Dodávku a montáž zařízení včetně dovozu a manipulace se zařízením, uvedení zařízení do provozu včetně předepsaných zkoušek a výchozí revize, výrobní dokumentaci. Dále obsahuje cenu za pom. mechanismy včetně všech ostatních vedlejších nákladů.</t>
  </si>
  <si>
    <t>745173</t>
  </si>
  <si>
    <t>MODULÁR.ROZVADĚČ 3-F DO UN 25KV,630A,DO 20KA/1S,ŽIVÉ ČÁSTI BEZ IZOLACE SF6 A SPÍNACÍ PRVKY S IZOLACÍ PLYNEM SF6,TRANSFORMÁTOR.POLE S POJISTK.ODPÍNAČEM</t>
  </si>
  <si>
    <t>7451C2</t>
  </si>
  <si>
    <t>KAPACITNÍ SNÍMAČ NAPĚTÍ DO UN 38,5KV AC SE SIGNALIZAČNÍMI KONTAKTY</t>
  </si>
  <si>
    <t>Položka obsahuje : Dodávku a montáž zařízení včetně dovozu a manipulace se zařízením, uvedení zařízení do provozu včetně předepsaných zkoušek a výchozí revize, výrobní dokumentaci zařízení. Dále obsahuje cenu včetně všech ostatních vedlejších nákladů.</t>
  </si>
  <si>
    <t>7451DE</t>
  </si>
  <si>
    <t>OVLÁDACÍ SKŘÍŇ NA VN ROZVADĚČ - OVLÁDÁNÍ S TERMINÁLEM - PROUDOVÉ, NAPĚŤOVÉ A SMĚROVÉ FUNKCE OCHRAN</t>
  </si>
  <si>
    <t>Položka obsahuje : Dodávku a montáž zařízení včetně podružného materiálu, dovozu a manipulace se zařízením, uvedení zařízení do provozu včetně výpočtu a nastavení ochran, předepsaných zkoušek a vystavení protokolů a výchozí revize. Dále obsahuje uživatelskou úpravu SW terminálu, parametrizaci, nastavení terminálu a uvedení do provozu nebo  
komplexní přenastavení stávajícího terminálu po úpravách technologie a  nastavení  
komunikace terminál - nadřízený ŘS, úpravy nebo definice protokolu, účast na komplexním vyzkoušení ŘS jako celku. Dále obsahuje cenu dodavatelskou dokumentaci a pom. mechanismy včetně všech ostatních vedlejších nákladů.</t>
  </si>
  <si>
    <t>7452F1</t>
  </si>
  <si>
    <t>ÚŘEDNÍ CEJCHOVÁNÍ MĚŘÍCÍHO TRANSFORMÁTORU NN</t>
  </si>
  <si>
    <t>V RÁMCI DODÁVKY OD VÝROBCE</t>
  </si>
  <si>
    <t>1. Položka obsahuje:  
– cejchování měřícího transformátoru vn do 35 kV, jeden pól  
2. Položka neobsahuje:  
X  
3. Způsob měření:  
Udává se počet kusů kompletní konstrukce nebo práce.</t>
  </si>
  <si>
    <t>745423</t>
  </si>
  <si>
    <t>TRANSFORMÁTOR 3-F, 22/0,4 KV, VZDUCHEM CHLAZENÝ V KRYTU PŘES 400 DO 1000 KVA</t>
  </si>
  <si>
    <t>drážní transformátor 22/0,4kV, 400kVA, Uk=6%</t>
  </si>
  <si>
    <t>1. Položka obsahuje:  
– veškerý podružný, pomocný a upevňovací materiál  
– technický popis viz. projektová dokumentace  
– uvedení do provozu, předepsané zkoušky, revize a atesty  
2. Položka neobsahuje:  
X  
3. Způsob měření:  
Udává se počet kusů kompletní konstrukce nebo práce.</t>
  </si>
  <si>
    <t>745803</t>
  </si>
  <si>
    <t>TLUMIČ VIBRACÍ TRANSFORMÁTORU (PODLOŽKY POD KOLEČKA Z ANTIVIBRAČNÍ HMOTY)</t>
  </si>
  <si>
    <t>1. Položka obsahuje:  
– veškeré příslušenství  
2. Položka neobsahuje:  
X  
3. Způsob měření:  
Udává se počet kusů kompletní konstrukce nebo práce.</t>
  </si>
  <si>
    <t>745804</t>
  </si>
  <si>
    <t>ZARÁŽKA KOLEČEK TRANSFORMÁTORU</t>
  </si>
  <si>
    <t>746563</t>
  </si>
  <si>
    <t>SPOJOVACÍ VEDENÍ VN ZAOBLENÉ VČETNĚ DRŽÁKŮ - CU PAS DO 500 MM2</t>
  </si>
  <si>
    <t>500mm2</t>
  </si>
  <si>
    <t>1. Položka obsahuje:  
– návrh, měření, dělení, vrtání, tvarování, spojování a pod.  
– veškerý podružný a pomocný materiál – držáky, izolátory a pod.  
– upevnění do ke konstrukci apod.  
2. Položka neobsahuje:  
X  
3. Způsob měření:  
Udává se počet kusů kompletní konstrukce nebo práce.</t>
  </si>
  <si>
    <t>746565</t>
  </si>
  <si>
    <t>SPOJOVACÍ VEDENÍ VN ZAOBLENÉ VČETNĚ DRŽÁKŮ - UKONČENÍ PASU</t>
  </si>
  <si>
    <t>746566</t>
  </si>
  <si>
    <t>SPOJOVACÍ VEDENÍ VN ZAOBLENÉ VČETNĚ DRŽÁKŮ - PRUŽNÁ SPOJKA</t>
  </si>
  <si>
    <t>Pružná spojka</t>
  </si>
  <si>
    <t>74670</t>
  </si>
  <si>
    <t>SKŘÍŇ PRO AKUMULÁTORY/BATERIE DO 150 AH VČETNĚ CHLADÍCÍ JEDNOTKY</t>
  </si>
  <si>
    <t>150Ah</t>
  </si>
  <si>
    <t>1. Položka obsahuje:  
– přípravu podkladu pro osazení, veškerý podružný, pomocný, připojovací a upevňovací  
materiál  
– technický popis viz. projektová dokumentace  
– uvedení do provozu, nastavení, seřízení, předepsané zkoušky, revize a atesty  
-Chladící jednotku do dveří rozvaděče  
2. Položka neobsahuje:  
X  
3. Způsob měření:  
Udává se počet kusů kompletní konstrukce nebo práce.</t>
  </si>
  <si>
    <t>746763</t>
  </si>
  <si>
    <t>ZDROJ STŘÍDAVÉHO PROUDU DC/AC 1-F PŘES 10 DO 20 A</t>
  </si>
  <si>
    <t>1f/20A</t>
  </si>
  <si>
    <t>1. Položka obsahuje:  
– přípravu podkladu pro osazení, veškerý podružný, pomocný, připojovací a upevňovací  
materiál  
– technický popis viz. projektová dokumentace  
– uvedení do provozu, nastavení, seřízení, předepsané zkoušky, revize a atesty  
2. Položka neobsahuje:  
X  
3. Způsob měření:  
Udává se počet kusů kompletní konstrukce nebo práce.</t>
  </si>
  <si>
    <t>746782</t>
  </si>
  <si>
    <t>ELEKTRONICKÁ SPÍNACÍ JEDNOTKA S BY-PASSEM, 12 KVA</t>
  </si>
  <si>
    <t>12kVA</t>
  </si>
  <si>
    <t>7467C1</t>
  </si>
  <si>
    <t>AKUMULÁTOR/BATERIE 110 V DC DO 150 AH</t>
  </si>
  <si>
    <t>110V/150Ah</t>
  </si>
  <si>
    <t>747111</t>
  </si>
  <si>
    <t>KONTROLA SILOVÝCH ROZVADĚČŮ NN, 1 POLE</t>
  </si>
  <si>
    <t>VIZ SPECIFIKACE</t>
  </si>
  <si>
    <t>1. Položka obsahuje:  
– cenu za kontrolu, revizi, seřízení a uvedení do provozu zařízení dle příslušných norem a předpisů, včetně vystavení protokolu  
2. Položka neobsahuje:  
X  
3. Způsob měření:  
Udává se počet kusů kompletní konstrukce nebo práce.</t>
  </si>
  <si>
    <t>747114</t>
  </si>
  <si>
    <t>KONTROLA USMĚRŇOVAČŮ NEBO MĚNIČŮ, 1 POLE</t>
  </si>
  <si>
    <t>747124</t>
  </si>
  <si>
    <t>NAPĚŤOVÁ ZKOUŠKA ROZVODNY VČETNĚ SPÍNACÍCH PRVKŮ DO 35 KV</t>
  </si>
  <si>
    <t>MĚŘENÍ V RÁMCI TS</t>
  </si>
  <si>
    <t>747125</t>
  </si>
  <si>
    <t>OŽIVENÍ JEDNOHO POLE ROZVADĚČE ZHOTOVENÉHO SUBDODAVATELEM V PODMÍNKÁCH EXTERNÍ MONTÁŽE SE SLOŽITOU VÝSTROJÍ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</si>
  <si>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</si>
  <si>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1. Položka obsahuje:  
– cenu za vyhotovení dokladu právnickou osobou o silnoproudých zařízeních a vydání průkazu způsobilosti  
2. Položka neobsahuje:  
X  
3. Způsob měření:  
Udává se počet kusů kompletní konstrukce nebo práce.</t>
  </si>
  <si>
    <t>747511</t>
  </si>
  <si>
    <t>ZKOUŠKY VODIČŮ A KABELŮ NN PRŮŘEZU ŽÍLY DO 5X25 MM2</t>
  </si>
  <si>
    <t>5x25MM2</t>
  </si>
  <si>
    <t>1. Položka obsahuje:  
– cenu za provedení měření kabelu/ vodiče vč. vyhotovení protokolu  
2. Položka neobsahuje:  
X  
3. Způsob měření:  
Udává se počet kusů kompletní konstrukce nebo práce.</t>
  </si>
  <si>
    <t>747512</t>
  </si>
  <si>
    <t>ZKOUŠKY VODIČŮ A KABELŮ NN PRŮŘEZU ŽÍLY OD 4X35 DO 120 MM2</t>
  </si>
  <si>
    <t>747513</t>
  </si>
  <si>
    <t>ZKOUŠKY VODIČŮ A KABELŮ NN PRŮŘEZU ŽÍLY OD 4X150 DO 300 MM2</t>
  </si>
  <si>
    <t>66</t>
  </si>
  <si>
    <t>747531</t>
  </si>
  <si>
    <t>ZKOUŠKY VODIČŮ A KABELŮ VN ZVÝŠENÝM NAPĚTÍM DO 35 KV</t>
  </si>
  <si>
    <t>67</t>
  </si>
  <si>
    <t>747532</t>
  </si>
  <si>
    <t>ZKOUŠKY VODIČŮ A KABELŮ VN - PROVOZ MĚŘÍCÍHO VOZU PO DOBU ZKOUŠEK VN KABELŮ</t>
  </si>
  <si>
    <t>68</t>
  </si>
  <si>
    <t>747611</t>
  </si>
  <si>
    <t>MĚŘENÍ EMC A EMI DLE ČSN EN 50 121 V ROZSAHU PS/SO</t>
  </si>
  <si>
    <t>1. Položka obsahuje:  
– cenu za měření dle příslušných norem a předpisů, včetně vystavení protokolu  
2. Položka neobsahuje:  
X  
3. Způsob měření:  
Udává se počet kusů kompletní konstrukce nebo práce.</t>
  </si>
  <si>
    <t>69</t>
  </si>
  <si>
    <t>747615</t>
  </si>
  <si>
    <t>MĚŘENÍ A NASTAVENÍ KOMPENZACE INDUKČNÍHO ODBĚRU STANICE</t>
  </si>
  <si>
    <t>1. Položka obsahuje:  
– cenu za měření dle příslušných norem a předpisů a nastavení kompenzace, včetně  
vystavení protokolu  
2. Položka neobsahuje:  
X  
3. Způsob měření:  
Udává se počet kusů kompletní konstrukce nebo práce.</t>
  </si>
  <si>
    <t>747617</t>
  </si>
  <si>
    <t>MĚŘENÍ A NASTAVENÍ KOMPENZACE KAPACITNÍHO VÝKONU KABELU VN 22 KV</t>
  </si>
  <si>
    <t>71</t>
  </si>
  <si>
    <t>1. Položka obsahuje:  
– cenu za práce spojené s uváděním zařízení do provozu, drobné montážní práce v rozvaděčích, koordinaci se zhotoviteli souvisejících zařízení apod.  
2. Položka neobsahuje:  
X  
3. Způsob měření:  
Udává se čas v hodinách.</t>
  </si>
  <si>
    <t>72</t>
  </si>
  <si>
    <t>1. Položka obsahuje:  
– cenu za dobu kdy je zařízení po individálních zkouškách dáno do provozu s prokázáním technických a kvalitativních parametrů zařízení  
2. Položka neobsahuje:  
X  
3. Způsob měření:  
Udává se čas v hodinách.</t>
  </si>
  <si>
    <t>73</t>
  </si>
  <si>
    <t>1. Položka obsahuje:  
– cenu za dobu kdy je s funkcí seznamována obsluha zařízení, včetně odevzdání dokumentace skutečného provedení  
2. Položka neobsahuje:  
X  
3. Způsob měření:  
Udává se čas v hodinách.</t>
  </si>
  <si>
    <t>1. Položka obsahuje:  
– cenu za manipulace na zařízeních prováděné provozovatelem nutných pro další práce  
zhotovitele na technologickém souboru  
2. Položka neobsahuje:  
X  
3. Způsob měření:  
Udává se čas v hodinách.</t>
  </si>
  <si>
    <t>748111</t>
  </si>
  <si>
    <t>KOMPLETNÍ OSOBNÍ OCHRANNÉ PROSTŘEDKY A PRACOVNÍ POMŮCKY PRO TRAFOSTANICI</t>
  </si>
  <si>
    <t>KOMPLETNÍ DLE ČSN V DOBĚ REALIZACE</t>
  </si>
  <si>
    <t>1. Položka obsahuje:  
– dodávku a montáž kompletní sady osobních ochranných prostředků a pracovních pomůcek pro elektrickou stanici dle požadavku provozovatele a v intencích normy TNŽ 38 1981  
2. Položka neobsahuje:  
X  
3. Způsob měření:  
Udává se počet kusů kompletní konstrukce nebo práce.</t>
  </si>
  <si>
    <t>76</t>
  </si>
  <si>
    <t>748129</t>
  </si>
  <si>
    <t>DIELEKTRICKÝ KOBEREC ŠÍŘE 1300 MM, DÉLKY DO 5 M</t>
  </si>
  <si>
    <t>1,3m x 5m</t>
  </si>
  <si>
    <t>1. Položka obsahuje:  
– veškeré příslušenství pro montáž  
2. Položka neobsahuje:  
X  
3. Způsob měření:  
Udává se počet kusů kompletní konstrukce nebo práce.</t>
  </si>
  <si>
    <t>77</t>
  </si>
  <si>
    <t>748135</t>
  </si>
  <si>
    <t>DRŽÁK NÁSTĚNNÝ PRO OCHRANNÉ POMŮCKY</t>
  </si>
  <si>
    <t>DLE DODÁVKY OCHRANNÝCH POMŮCEK</t>
  </si>
  <si>
    <t>78</t>
  </si>
  <si>
    <t>DLE ČSN</t>
  </si>
  <si>
    <t>79</t>
  </si>
  <si>
    <t>748152</t>
  </si>
  <si>
    <t>PLAKÁT "PRVNÍ POMOC"</t>
  </si>
  <si>
    <t>80</t>
  </si>
  <si>
    <t>748153</t>
  </si>
  <si>
    <t>PLAKÁT ""TELEFONNÍ ČÍSLA""</t>
  </si>
  <si>
    <t>81</t>
  </si>
  <si>
    <t>748154</t>
  </si>
  <si>
    <t>PLAKÁT "SCHÉMA ZAŘÍZENÍ"</t>
  </si>
  <si>
    <t>82</t>
  </si>
  <si>
    <t>748241</t>
  </si>
  <si>
    <t>PÍSMENA A ČÍSLICE VÝŠKY DO 40 MM</t>
  </si>
  <si>
    <t>1. Položka obsahuje:  
– zhotovení nápisu barvou pomocí šablon vč. podružného materiálu, rozměření, dodání barvy a ředidla  
2. Položka neobsahuje:  
X  
3. Způsob měření:  
Udává se počet kusů kompletní konstrukce nebo práce.</t>
  </si>
  <si>
    <t>83</t>
  </si>
  <si>
    <t>748242</t>
  </si>
  <si>
    <t>PÍSMENA A ČÍSLICE VÝŠKY PŘES 40 DO 100 MM</t>
  </si>
  <si>
    <t>84</t>
  </si>
  <si>
    <t>R745127</t>
  </si>
  <si>
    <t>ROZVADĚČ VN - ZÁKLADOVÝ RÁM POD 1 POLE ROZVADĚČE</t>
  </si>
  <si>
    <t>1. Položka obsahuje: 
 – veškerý podružný, pomocný a upevňovací materiál 
 – technický popis viz. projektová dokumentace 
 – předepsané zkoušky, revize a atesty 
2. Způsob měření: 
Udává se počet kusů kompletní konstrukce nebo práce.</t>
  </si>
  <si>
    <t>85</t>
  </si>
  <si>
    <t>R745807</t>
  </si>
  <si>
    <t>DŘEVĚNÁ ZÁBRANA NA STANOVIŠTĚ TRANSFORMÁTORU</t>
  </si>
  <si>
    <t>DLE DODANÉ TECHNOLOGIE DO 2000x80x80mm</t>
  </si>
  <si>
    <t>Položka obsahuje: Výrobu a montáž zábrany vč. podružného materiálu, dovoz, rozměření, montáž konstrukce, usazení, vyvážení, upevnění,  a provedení základního nátěru. Dále obsahuje cenu za pom. mechanismy včetně všech ostatních vedlejších nákladů.</t>
  </si>
  <si>
    <t>86</t>
  </si>
  <si>
    <t>R745Z34</t>
  </si>
  <si>
    <t>DEMONTÁŽ STÁVAJÍCÍ SILNOPROUDÉ TECHNOLOGIE</t>
  </si>
  <si>
    <t>DLE SPECIFIKACE, 1ks = DEMONTÁŽ TECHNOLOGIE VE STÁVAJÍCÍ TRAFOSTANICI PŘED DEMOLICÍ, 1ks = DEMONTÁŽ V RÁMCI PROVIZORNÍHO STAVU</t>
  </si>
  <si>
    <t>1. Položka obsahuje:  
 – demontáž stáv. technologie (pole rozvaděče RH, 2x transformátor, 1x olejový transformátor)  
 – naložení a vyložení na/z  dopravní/ho prostředek/ku  
2. Způsob měření:  
Udává se počet kusů demontáže</t>
  </si>
  <si>
    <t>87</t>
  </si>
  <si>
    <t>R746722</t>
  </si>
  <si>
    <t>ROZVADĚČ VLASTNÍ SPOTŘEBY BEZVÝPADKOVÝ 24V DC / 230 V AC, VČETNĚ VYBAVENÍ, BEZ STŘÍDAČŮ A USMĚRŇOVAČŮ</t>
  </si>
  <si>
    <t>1. Položka obsahuje: 
 – veškeré příslušenství vč. signalizace ztráty izolační schopnosti, signalizace výpadku hlavních jistících prvků, jistících a ochranných prvků, stykačů, signalizace ztráty izolační schopnosti, signalizace výpadku hlavních jistících prvků, měření, přípojnic, vývodů, svorkovnic, nosných konstrukcí, kotevních a spojovacích prvků 
 – technický popis viz. projektová dokumentace 
 – výrobní dokumentaci, uvedení do provozu, předepsané zkoušky, revize a atesty 
2. Položka neobsahuje: 
 X 
3. Způsob měření: 
Udává se počet kusů kompletní konstrukce nebo práce.</t>
  </si>
  <si>
    <t>R-položka</t>
  </si>
  <si>
    <t>D.1.4</t>
  </si>
  <si>
    <t>Ostatní technologické objekty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</si>
  <si>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</si>
  <si>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</si>
  <si>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</si>
  <si>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</si>
  <si>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</si>
  <si>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</si>
  <si>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</si>
  <si>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</si>
  <si>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</si>
  <si>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</si>
  <si>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</si>
  <si>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</si>
  <si>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</si>
  <si>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</si>
  <si>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VSEOB003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</si>
  <si>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</si>
  <si>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</si>
  <si>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</si>
  <si>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VSEOB004</t>
  </si>
  <si>
    <t>Realizační dokumentace stavby (RDS)</t>
  </si>
  <si>
    <t>Vypracování RDS u vybraných D.2, D.3</t>
  </si>
  <si>
    <t>Položka zahrnuje veškeré činnosti nezbytné k vypracování realizační dokumentace stavby (dále také RDS) u následujících PS: D.2, D.3</t>
  </si>
  <si>
    <t>Ostatní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</si>
  <si>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</si>
  <si>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</si>
  <si>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</si>
  <si>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</si>
  <si>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</si>
  <si>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Ostatní nezařazené náklady v realizaci - Exkurze</t>
  </si>
  <si>
    <t>Exkurze - předpoklad 2x / rok</t>
  </si>
  <si>
    <t>1.Položka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koordinací akce s koordinátorem BOZP.  
2.Položka neobsahuje: zapůjčení vhodné obuvi (zajišťuje si každý návštěvník sám) a dopravu mezi navštívenými místy.  
3. Měrná jednotka: KOMPLET  
4. Způsob měření: soubor všech úkonů a činností, které jsou třeba k uskutečnění akce pro jednu skupinu návštěvníků  
5: Hlavní materiál: 0</t>
  </si>
  <si>
    <t>D.2.1</t>
  </si>
  <si>
    <t>Inženýrské objekty</t>
  </si>
  <si>
    <t xml:space="preserve">  SO 21-01</t>
  </si>
  <si>
    <t>Žst. Sokolov, trafostanice 22/04kV, přípojka VN ČEZ Di</t>
  </si>
  <si>
    <t>SO 21-01</t>
  </si>
  <si>
    <t>13173</t>
  </si>
  <si>
    <t>HLOUBENÍ JAM ZAPAŽ I NEPAŽ TŘ. I</t>
  </si>
  <si>
    <t>popis položky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</si>
  <si>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</si>
  <si>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131738</t>
  </si>
  <si>
    <t>HLOUBENÍ JAM ZAPAŽ I NEPAŽ TŘ. I, ODVOZ DO 20KM</t>
  </si>
  <si>
    <t>13273</t>
  </si>
  <si>
    <t>HLOUBENÍ RÝH ŠÍŘ DO 2M PAŽ I NEPAŽ TŘ. I</t>
  </si>
  <si>
    <t>132738</t>
  </si>
  <si>
    <t>HLOUBENÍ RÝH ŠÍŘ DO 2M PAŽ I NEPAŽ TŘ. I, ODVOZ DO 20KM</t>
  </si>
  <si>
    <t>132739</t>
  </si>
  <si>
    <t>PŘÍPLATEK ZA DALŠÍ 1KM DOPRAVY ZEMINY</t>
  </si>
  <si>
    <t>položka zahrnuje příplatek k vodorovnému přemístění zeminy za každý další 1km nad 20km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</si>
  <si>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</si>
  <si>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</si>
  <si>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</si>
  <si>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položka zahrnuje úpravu pláně včetně vyrovnání výškových rozdílů. Míru zhutnění určuje  
projekt.</t>
  </si>
  <si>
    <t>R03701FFC</t>
  </si>
  <si>
    <t>OCHRANA ŠTĚRKOVÉHO LOŽE GEOTEXTILIÍ PROTI ZNEČIŠTĚNÍ</t>
  </si>
  <si>
    <t>Položka obsahuje: Ochrana štěrkového lože geotextilií proti znečištění. Dále obsahuje cenu za pom. mechanismy včetně všech ostatních vedlejších nákladů.</t>
  </si>
  <si>
    <t>R04701FFD</t>
  </si>
  <si>
    <t>VYČIŠTĚNÍ A ÚPRAVA ŠTĚRKOVÉHO LOŽE</t>
  </si>
  <si>
    <t>Položka obsahuje: Vyčištění štěrkového lože a úprava terénu. Dále obsahuje cenu za pom. mechanismy včetně všech ostatních vedlejších nákladů.</t>
  </si>
  <si>
    <t>Viz kabelové vedení, označení na konci vedení a  průběžně v kabelových žlabech při odbočení</t>
  </si>
  <si>
    <t>1. Položka obsahuje:  
– pomocné mechanismy  
2. Položka neobsahuje:  
X  
3. Způsob měření:  
Měří se plocha v metrech čtverečných.</t>
  </si>
  <si>
    <t>701004</t>
  </si>
  <si>
    <t>VYHLEDÁVACÍ MARKER ZEMNÍ</t>
  </si>
  <si>
    <t>1. Položka obsahuje:  
– obsahuje i demontáž po skončení provizorního stavu  
– dopravu do skladu nebo na likvidaci  
– obrátkovost, opotřebení zapůjčeného materiálu  
– poplatek za likvidaci odpadů, pokud je materiál likvidován  
2. Položka neobsahuje:  
X  
3. Způsob měření:  
Udává se počet kusů kompletní konstrukce nebo práce.</t>
  </si>
  <si>
    <t>702112</t>
  </si>
  <si>
    <t>KABELOVÝ ŽLAB ZEMNÍ VČETNĚ KRYTU SVĚTLÉ ŠÍŘKY PŘES 120 DO 250 MM</t>
  </si>
  <si>
    <t>Kabelový žlab"TK2"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</si>
  <si>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</si>
  <si>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702312</t>
  </si>
  <si>
    <t>ZAKRYTÍ KABELŮ VÝSTRAŽNOU FÓLIÍ ŠÍŘKY PŘES 20 DO 40 CM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</si>
  <si>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 
2. Položka neobsahuje:  
X  
3. Způsob měření:  
Udává se počet sad, které se skládají z předepsaných dílů, jež tvoří požadovaný celek, za každý započatý měsíc pronájmu.</t>
  </si>
  <si>
    <t>709310</t>
  </si>
  <si>
    <t>VYPODLOŽENÍ, ODDĚLENÍ A KRYTÍ SPOJKY NEBO ODBOČNICE PRO KABEL DO 10 KV</t>
  </si>
  <si>
    <t>1. Položka obsahuje:  
– úprava dna výkopu, provedení podkladové a zásypové vrstvy písku  
– dodání a přemísťování cihel, uložení do rýhy  
– pomocné mechanismy  
2. Položka neobsahuje:  
X  
3. Způsob měření:  
Udává se počet kusů kompletní konstrukce nebo práce.</t>
  </si>
  <si>
    <t>1. Položka obsahuje:  
– všechny náklady na demontáž stávajícího zařízení včetně pomocných doplňujících úprav  
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</si>
  <si>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>741Z92</t>
  </si>
  <si>
    <t>DEMONTÁŽ - ODVOZ (NA LIKVIDACI ODPADŮ NEBO JINÉ URČENÉ MÍSTO)</t>
  </si>
  <si>
    <t>tkm</t>
  </si>
  <si>
    <t>Odvoz demontovaného materiálu a materiálu z demolic do vzdálenosti 20km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</si>
  <si>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tun vybouraného materiálu v původním stavu  
a jednotlivých vzdáleností v kilometrech.</t>
  </si>
  <si>
    <t>R0102911</t>
  </si>
  <si>
    <t>VYTÝČENÍ TRASY KABELOVÉHO VEDENÍ V OBVODU ŽEL. STANICE</t>
  </si>
  <si>
    <t>"1. Položka obsahuje:  
 –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  
– doprava do 100+100 km  
 – technický popis viz. projektová dokumentace  
2. Položka neobsahuje:  
 - x  
3. Způsob měření:  
Udává se počet kusů kompletní konstrukce nebo práce."</t>
  </si>
  <si>
    <t>R0202911</t>
  </si>
  <si>
    <t>DEMONTÁŽ A OPĚTOVNÁ MONTÁŽ BETONOVÝCH PANELŮ V MÍSTĚ SPOJKOVIŠTĚ A VÝKOPŮ PRO VYHLEDÁNÍ KABELOVÉHO VEDENÍ NN</t>
  </si>
  <si>
    <t>"1. Položka obsahuje:  
 – Pochůzka projektovanou trasou kabelového vedení, vyznačení trasy kabelu číslovanými kolíky nebo psanými značkami včetně zhotovení a číslování kolíků. Stanovení a označení míst pro výkopové práce. Demontáž stávajících betonových desek a následná opětovná montáž včetně dodání nových kusů v případě destrukce samotné desky. cca 20% z celkového počtu. Dále obsahuje cenu za pom. mechanismy včetně všech ostatních vedlejších nákladů  
– doprava do 100+100 km  
 – technický popis viz. projektová dokumentace  
2. Položka neobsahuje:  
 - x  
3. Způsob měření:  
Udává se počet kusů kompletní konstrukce nebo práce."</t>
  </si>
  <si>
    <t>R06704212</t>
  </si>
  <si>
    <t>VODĚ A PLYNOTĚSNÁ UCPÁVKA PRO OTVOR DN PŘES 60 DO 110 MM</t>
  </si>
  <si>
    <t>R07704213</t>
  </si>
  <si>
    <t>PROTIPOŽÁRNÍ UCPÁVKA PRO OTVOR DN PŘES 60 DO 110 MM</t>
  </si>
  <si>
    <t>Odvoz demontovaného materiálu do vzdálenosti 20km</t>
  </si>
  <si>
    <t>3x22-AXEKVCEY 1x240</t>
  </si>
  <si>
    <t>742B23</t>
  </si>
  <si>
    <t>KABELOVÁ KONCOVKA VN VNITŘNÍ, SADA TŘÍ ŽIL NEBO TŘÍŽÍLOVÁ PRO KABELY PŘES 6 KV OD 185 DO 300 MM2</t>
  </si>
  <si>
    <t>AXEKVCEY 1x240</t>
  </si>
  <si>
    <t>Práce prováděné v celkovém rozsahu = 24 hodin</t>
  </si>
  <si>
    <t>Zkušební provoz nového zařízení v celkovém rozsahu = 24 hodin</t>
  </si>
  <si>
    <t>Manipulace na zařízeních prováděné provozovatelem, které podmiňují práce zhotovitele na realizaci tohoto SO včetně manipulací souvisejících s identifikací funkce a typu a s úpravou jednotlivých kabelů umístěných v rozvaděčích, v kabelových kolektorech a v kabelových prostupech.</t>
  </si>
  <si>
    <t>R05742Z24</t>
  </si>
  <si>
    <t>DEMONTÁŽ STÁVAJÍCÍHO KABELOVÉHO VEDENÍ VN VČETNĚ MATERIÁLU</t>
  </si>
  <si>
    <t>Demontáž venkovního vedení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</si>
  <si>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</si>
  <si>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 xml:space="preserve">  SO 22-01</t>
  </si>
  <si>
    <t>Žst. Sokolov, trafostanice 22/04kV, likvidace dešťových vod</t>
  </si>
  <si>
    <t>SO 22-01</t>
  </si>
  <si>
    <t>015112</t>
  </si>
  <si>
    <t>13,4*1,8</t>
  </si>
  <si>
    <t>1. Položka obsahuje:     
 – veškeré poplatky provozovateli skládky, recyklační linky nebo jiného zařízení na zpracování nebo likvidaci odpadů související s převzetím, uložením, zpracováním nebo likvidací odpadu     
2. Položka neobsahuje:     
 – náklady spojené s dopravou odpadu z místa stavby na místo převzetí provozovatelem skládky, recyklační linky nebo jiného zařízení na zpracování nebo likvidaci odpadů     
3. Způsob měření:     
Tunou se rozumí hmotnost odpadu vytříděného v souladu se zákonem č. 185/2001 Sb., o nakládání s odpady, v platném znění.</t>
  </si>
  <si>
    <t>Přípravné práce (a přidružené)</t>
  </si>
  <si>
    <t>11090</t>
  </si>
  <si>
    <t>VŠEOBECNÉ VYKLIZENÍ OSTATNÍCH PLOCH</t>
  </si>
  <si>
    <t>(3,0x3,0)</t>
  </si>
  <si>
    <t>zahrnuje odstranění všech překážek pro uskutečnění stavby</t>
  </si>
  <si>
    <t>Odkopávky a prokopávky</t>
  </si>
  <si>
    <t>121107</t>
  </si>
  <si>
    <t>SEJMUTÍ ORNICE NEBO LESNÍ PŮDY S ODVOZEM DO 16KM</t>
  </si>
  <si>
    <t>(9*0,15)</t>
  </si>
  <si>
    <t>položka zahrnuje sejmutí ornice bez ohledu na tloušťku vrstvy a její vodorovnou dopravu nezahrnuje uložení na trvalou skládku</t>
  </si>
  <si>
    <t>Základy</t>
  </si>
  <si>
    <t>212646</t>
  </si>
  <si>
    <t>TRATIVODY KOMPL Z TRUB Z PLAST HM DN DO 200MM, RÝHA TŘ II</t>
  </si>
  <si>
    <t>4,2+2,5+2</t>
  </si>
  <si>
    <t>Položka zahrnuje:    
- dodávku předepsané geotextilie (včetně nutných přesahů) pro drenážní vrstvu, včetně mimostaveništní a vnitrostaveništní dopravy    
- provedení drenážní vrstvy předepsaných rozměrů a předepsaného tvaru</t>
  </si>
  <si>
    <t>21361</t>
  </si>
  <si>
    <t>DRENÁŽNÍ VRSTVY Z GEOTEXTILIE</t>
  </si>
  <si>
    <t>4+4+5,88</t>
  </si>
  <si>
    <t>Položka zahrnuje:     
- dodávku předepsané geotextilie (včetně nutných přesahů) pro drenážní vrstvu, včetně mimostaveništní a vnitrostaveništní dopravy     
- provedení drenážní vrstvy předepsaných rozměrů a předepsaného tvaru</t>
  </si>
  <si>
    <t>24750</t>
  </si>
  <si>
    <t>OBSYP STUDNY Z KAMENIVA</t>
  </si>
  <si>
    <t>obsyp vsakovací šachty z kameniva fr. 32/63 mm (13,4-4,71)</t>
  </si>
  <si>
    <t>položka zahrnuje dodávku předepsaného kameniva, mimostaveništní a vnitrostaveništní dopravu a jeho uložení     
není-li v zadávací dokumentaci uvedeno jinak, jedná se o nakupovaný materiál</t>
  </si>
  <si>
    <t>SVISLÉ KONSTRUKCE</t>
  </si>
  <si>
    <t>38612</t>
  </si>
  <si>
    <t>KOMPL KONSTR JÍMEK Z DÍLCŮ ZE ŽELBET</t>
  </si>
  <si>
    <t>(1,4*1,4*2,835)</t>
  </si>
  <si>
    <t>- dodání dílce požadovaného tvaru a vlastností, jeho skladování, doprava a osazení do definitivní polohy, včetně komplexní technologie výroby a montáže dílců, ošetření a ochrana dílců,     
- u dílců železobetonových a předpjatých veškerá výztuž, případně i tuhé kovové prvky a závěsná oka,     
- úpravy a zařízení pro uložení a transport dílce,     
- veškeré požadované úpravy dílců, včetně doplňkových konstrukcí a vybavení,     
- sestavení dílce na stavbě včetně montážních zařízení, plošin a prahů a pod.,     
- výplň, těsnění a tmelení spár a spojů,     
- očištění a ošetření úložných ploch,     
- zednické výpomoce pro montáž dílců,     
- označení dílce výrobním štítkem nebo jiným způsobem,     
- úpravy dílce pro dodržení požadované přesnosti jeho osazení, včetně případných měření,     
- veškerá zařízení pro zajištění stability v každém okamžiku,     
- další práce dané případně specifikací k příslušnému prefabrik. dílci (úprava pohledových ploch, příp. rubových ploch, osazení měřících zařízení, zkoušení a měření dílců a pod.).</t>
  </si>
  <si>
    <t>Komunikace</t>
  </si>
  <si>
    <t>46591</t>
  </si>
  <si>
    <t>DLAŽBY Z KAMENICKÝCH VÝROBKŮ</t>
  </si>
  <si>
    <t>odláždění kolem šachty z žulových kostek do betonu</t>
  </si>
  <si>
    <t>položka zahrnuje:    
- kompletní provedení zemní konstrukce včetně nákupu a dopravy materiálu dle zadávací    
dokumentace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    
- zemina vytlačená potrubím o DN do 180mm se od kubatury obsypů neodečítá</t>
  </si>
  <si>
    <t>D.2.2</t>
  </si>
  <si>
    <t>Pozemní stavební objekty a technické vybavení pozemních stavebních objektů</t>
  </si>
  <si>
    <t xml:space="preserve">  SO 23-01</t>
  </si>
  <si>
    <t>Žst. Sokolov, trafostanice 22/04kV</t>
  </si>
  <si>
    <t>SO 23-01</t>
  </si>
  <si>
    <t>81,5*1,8</t>
  </si>
  <si>
    <t>(18,0x12,0)</t>
  </si>
  <si>
    <t>(216*0,15)</t>
  </si>
  <si>
    <t>122837</t>
  </si>
  <si>
    <t>ODKOPÁVKY A PROKOPÁVKY OBECNÉ TŘ. II, ODVOZ DO 16KM</t>
  </si>
  <si>
    <t>(33,41+4,34+7,99+3,35)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</si>
  <si>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</si>
  <si>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17481</t>
  </si>
  <si>
    <t>ZÁSYP JAM A RÝH Z NAKUPOVANÝCH MATERIÁLŮ</t>
  </si>
  <si>
    <t>zásyp jam kolem objektu</t>
  </si>
  <si>
    <t>(7,072 + 3,536)</t>
  </si>
  <si>
    <t>položka zahrnuje:     
- kompletní provedení zemní konstrukce včetně nákupu a dopravy materiálu dle zadávací dokumentace     
- úprava  ukládaného  materiálu  vlhčením,  tříděním,  promícháním  nebo  vysoušením,  příp. jiné úpravy za účelem zlepšení jeho  mech. vlastností     
- hutnění i různé míry hutnění      
- ošetření úložiště po celou dobu práce v něm vč. klimatických opatření     
- ztížení v okolí vedení, konstrukcí a objektů a jejich dočasné zajištění     
- ztížení provádění vč. hutnění ve ztížených podmínkách a stísněných prostorech     
- ztížené ukládání sypaniny pod vodu     
- ukládání po vrstvách a po jiných nutných částech (figurách) vč. dosypávek     
- spouštění a nošení materiálu     
- výměna částí zemní konstrukce znehodnocené klimatickými vlivy     
- udržování úložiště a jeho ochrana proti vodě     
- odvedení nebo obvedení vody v okolí úložiště a v úložišti     
- veškeré  pomocné konstrukce umožňující provedení  zemní konstrukce  (příjezdy,  sjezdy,  nájezdy, lešení, podpěrné konstrukce, přemostění, zpevněné plochy, zakrytí a pod.)</t>
  </si>
  <si>
    <t>26A24</t>
  </si>
  <si>
    <t>VRTY PRO SLOUPKY OPLOCENÍ TŘ. TĚŽITELNOSTI II D DO 300MM</t>
  </si>
  <si>
    <t>Celkem 27 vrtů, hl. 1,2 m, tj. 32,4</t>
  </si>
  <si>
    <t>položka zahrnuje:    
- zřízení vrtu, svislou a vodorovnou dopravu zeminy    
- dopravu, nájem, provoz a přemístění, montáž a demontáž vrtacích zařízení a dalších mechanismů    
- lešení a podpěrné konstrukce pro práci a manipulaci s vrtacím zařízení a dalších mechanismů    
- vrtací plošiny vč. zemních prací, zpevnění, odvodnění a pod.    
- uložení zeminy na skládku a poplatek za skládku</t>
  </si>
  <si>
    <t>27152</t>
  </si>
  <si>
    <t>POLŠTÁŘE POD ZÁKLADY Z KAMENIVA DRCENÉHO</t>
  </si>
  <si>
    <t>štěrkodrtě fr. 8/16 tl 150 mm</t>
  </si>
  <si>
    <t>22,37*0,15</t>
  </si>
  <si>
    <t>položka zahrnuje dodávku předepsaného kameniva, mimostaveništní a vnitrostaveništní dopravu a jeho uložení    
není-li v zadávací dokumentaci uvedeno jinak, jedná se o nakupovaný materiál</t>
  </si>
  <si>
    <t>27157</t>
  </si>
  <si>
    <t>POLŠTÁŘE POD ZÁKLADY Z KAMENIVA TĚŽENÉHO</t>
  </si>
  <si>
    <t>štěrkopísku fr. 0/2 tl 20 mm</t>
  </si>
  <si>
    <t>22,37*0,02</t>
  </si>
  <si>
    <t>položka zahrnuje dodávku předepsaného kameniva, mimostaveništní a vnitrostaveništní dopravu a jeho uložení    
není-li v zadávací dokumentaci uvedeno jinak, jedná se o nakupovaný materiál</t>
  </si>
  <si>
    <t>27227</t>
  </si>
  <si>
    <t>ZÁKLADY Z CIHEL A TVÁRNIC NEPÁLENÝCH</t>
  </si>
  <si>
    <t>(2,85+2,63+1,18)</t>
  </si>
  <si>
    <t>Položka zahrnuje veškerý materiál, výrobky a polotovary, včetně mimostaveništní a    
vnitrostaveništní dopravy (rovněž přesuny), včetně naložení a složení, případně s uložením.</t>
  </si>
  <si>
    <t>272365</t>
  </si>
  <si>
    <t>VÝZTUŽ ZÁKLADŮ Z OCELI 10505, B500B</t>
  </si>
  <si>
    <t>6,66*80/1000</t>
  </si>
  <si>
    <t>1. Položka obsahuje:    
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X    
3. Způsob měření:    
Udává se počet kusů kompletní konstrukce nebo práce.</t>
  </si>
  <si>
    <t>27511</t>
  </si>
  <si>
    <t>HRANICE PODPĚRNÉ Z DÍLCŮ BETONOVÝCH</t>
  </si>
  <si>
    <t>PODHRABOVÁ DESKA 0,2*50*0,05</t>
  </si>
  <si>
    <t>- dodání  dílce  požadovaného  tvaru  a  vlastností,  jeho  skladování,  doprava  a  osazení 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</si>
  <si>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33817C</t>
  </si>
  <si>
    <t>SLOUPKY PLOTOVÉ Z DÍLCŮ KOVOVÝCH DO BETONOVÝCH PATEK</t>
  </si>
  <si>
    <t>- dodání a osazení předepsaného sloupku včetně PKO    
- případnou betonovou patku z předepsané třídy betonu    
- nutné zemní práce</t>
  </si>
  <si>
    <t>33817D</t>
  </si>
  <si>
    <t>VZPĚRY PLOTOVÉ Z DÍLCŮ KOVOVÝCH DO BETONOVÝCH PATEK</t>
  </si>
  <si>
    <t>R342</t>
  </si>
  <si>
    <t>STĚNY A PŘÍČKY VÝPLŇ A ODDĚL Z DÍLCŮ ŽELEZOBETON</t>
  </si>
  <si>
    <t>Prefabrikovaná technologická budova (korpus A + B + střecha) včetně dopravy, montáže</t>
  </si>
  <si>
    <t>Vodorovné konstrukce</t>
  </si>
  <si>
    <t>27231</t>
  </si>
  <si>
    <t>ZÁKLADY Z PROSTÉHO BETONU</t>
  </si>
  <si>
    <t>32.4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</si>
  <si>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</t>
  </si>
  <si>
    <t>45152</t>
  </si>
  <si>
    <t>PODKLADNÍ A VÝPLŇOVÉ VRSTVY Z KAMENIVA DRCENÉHO</t>
  </si>
  <si>
    <t>kamenivo fr. 0/63 tl 100mm - pod dlažbu</t>
  </si>
  <si>
    <t>((5,6*7)+6)*0,1)</t>
  </si>
  <si>
    <t>45152.1</t>
  </si>
  <si>
    <t>kamenivo fr. 8/16 tl 50mm</t>
  </si>
  <si>
    <t>(45,2*0,1/2)</t>
  </si>
  <si>
    <t>1. Položka obsahuje:    
– všechny práce spojené s úpravou kabelů pro montáž včetně veškerého příslušentsví    
2. Položka neobsahuje:    
X    
3. Způsob měření:    
Udává se počet kusů kompletní konstrukce nebo práce.</t>
  </si>
  <si>
    <t>45157</t>
  </si>
  <si>
    <t>PODKLADNÍ A VÝPLŇOVÉ VRSTVY Z KAMENIVA TĚŽENÉHO</t>
  </si>
  <si>
    <t>pískové lože fr. 4-8mm tl. 30 mm</t>
  </si>
  <si>
    <t>(45,2*0,03)</t>
  </si>
  <si>
    <t>457312</t>
  </si>
  <si>
    <t>VYROVNÁVACÍ A SPÁDOVÝ PROSTÝ BETON C12/15</t>
  </si>
  <si>
    <t>(7,05+5,26*0,1)</t>
  </si>
  <si>
    <t>58250</t>
  </si>
  <si>
    <t>DLÁŽDĚNÉ KRYTY Z BETONOVÝCH DLAŽDIC BEZ LOŽE</t>
  </si>
  <si>
    <t>betonová okapová dlaždice 500x500, tl. 50 mm</t>
  </si>
  <si>
    <t>- dodání dlažebního materiálu v požadované kvalitě, dodání materiálu pro předepsanou výplň spar - dodání dlažebního materiálu v požadované kvalitě, dodání materiálu pro předepsanou výplň    
spar    
- očištění podkladu    
- uložení dlažby dle předepsaného technologického předpisu včetně předepsané výplně spar    
- zřízení vrstvy bez rozlišení šířky, pokládání vrstvy po etapách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</si>
  <si>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582601</t>
  </si>
  <si>
    <t>KRYTY Z BETON DLAŽDIC SE ZÁMKEM ŠEDÝCH TL 60MM BEZ LOŽE</t>
  </si>
  <si>
    <t>zámková dlažba tl. 60 mm</t>
  </si>
  <si>
    <t>- dodání dlažebního materiálu v požadované kvalitě, dodání materiálu pro předepsanou výplň    
spar    
- očištění podkladu    
- uložení dlažby dle předepsaného technologického předpisu včetně předepsané výplně spar    
- zřízení vrstvy bez rozlišení šířky, pokládání vrstvy po etapách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</si>
  <si>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917223</t>
  </si>
  <si>
    <t>SILNIČNÍ A CHODNÍKOVÉ OBRUBY Z BETONOVÝCH OBRUBNÍKŮ ŠÍŘ 100MM</t>
  </si>
  <si>
    <t>Položka zahrnuje:    
dodání a pokládku betonových obrubníků o rozměrech předepsaných zadávací dokumentací betonové lože i boční betonovou opěrku.</t>
  </si>
  <si>
    <t>ÚPRAVA POVRCHŮ, PODLAHY, VÝPLNĚ OTVORŮ</t>
  </si>
  <si>
    <t>642231</t>
  </si>
  <si>
    <t>DVEŘE KOMPLETNÍ S OCEL ZÁRUBNÍ KOVOVÉ JEDNOKŘÍDLÉ</t>
  </si>
  <si>
    <t>1,1*2,1*4</t>
  </si>
  <si>
    <t>položka zahrnuje:     
- dodávka dveří dle specifikace objednatele     
- montáž nových dveří do připravených otvorů (tj. zakotvení do ostění a zapěnění spáry PUR pěnou)     
- seřízení výrobků k jejich plné funkčnosti     
- případné zapravení venkovního i vnitřního ostění     
- zajištění prováděných prací tak, aby nebyly znečištěny a poškozeny vnitřní prostory      
- případná výmalba vnitřních ostění dveří      
- pokud se jedná o finální stavební práci, zahrnuje i zajištění úklidu vnitřních i vnějších prostor</t>
  </si>
  <si>
    <t>PSV</t>
  </si>
  <si>
    <t>711111</t>
  </si>
  <si>
    <t>IZOLACE BĚŽNÝCH KONSTRUKCÍ PROTI ZEMNÍ VLHKOSTI ASFALTOVÝMI NÁTĚRY</t>
  </si>
  <si>
    <t>položka zahrnuje:     
- dodání  předepsaného izolačního materiálu     
- očištění a ošetření podkladu, zadávací dokumentace může zahrnout i případné vyspravení     
- zřízení izolace jako kompletního povlaku, případně komplet. soustavy nebo systému podle příslušného  technolog. předpisu     
- zřízení izolace i jednotlivých vrstev po etapách, včetně pracovních spár a spojů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ochrana izolace do doby zřízení definitivní ochranné vrstvy nebo konstrukce     
- úprava, očištění a ošetření prostoru kolem izolace     
- provedení požadovaných zkoušek     
- nezahrnuje ochranné vrstvy, např. geotextilii</t>
  </si>
  <si>
    <t>71311</t>
  </si>
  <si>
    <t>IZOLACE TEPELNÁ BĚŽNÝCH KONSTRUKCÍ PEVNÁ</t>
  </si>
  <si>
    <t>XPS tl. 100 mm (izolace kabelového prostoru)</t>
  </si>
  <si>
    <t>položka zahrnuje:     
- dodání a uložení předepsaného izolačního materiálu předepsaným způsobem včetně vnitrostaveništní a mimostaveništní dopravy     
- veškerý upevňovací a pomocný materiál     
- předepsané přesahy (nezapočítávají se do výměry)</t>
  </si>
  <si>
    <t>76793</t>
  </si>
  <si>
    <t>OPLOCENÍ Z RÁMEČKOVÉHO PLETIVA</t>
  </si>
  <si>
    <t>výška oplocení 2,0, bm:</t>
  </si>
  <si>
    <t>15,7+12,0+11,9+10,7 = 50,3 bm</t>
  </si>
  <si>
    <t>- položka zahrnuje vedle vlastního pletiva i rámy, rošty, lišty, kování, podpěrné, závěsné, upevňovací prvky, spojovací a těsnící materiál, pomocný materiál, kompletní povrchovou úpravu.    
- nejsou zahrnuty sloupky a vzpěry, které se vykazují v samostatných položkách 338**, není    
zahrnuta podezdívka (272**)    
- součástí položky je  případně i ostnatý drát, uvažovaná plocha se pak vypočítává po horní    
hranu drátu.</t>
  </si>
  <si>
    <t>76796</t>
  </si>
  <si>
    <t>VRATA A VRÁTKA</t>
  </si>
  <si>
    <t>Vjezdová brána 5,5*2,0 - včetně elektrického motoru, pohonu</t>
  </si>
  <si>
    <t>5,5*2,0 = 11,0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</si>
  <si>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  
- je zahrnuto drobné zasklení nebo jiná předepsaná výplň.    
- součástí položky je  případně i ostnatý drát, uvažovaná plocha se pak vypočítává po horní    
hranu drátu.</t>
  </si>
  <si>
    <t>Vstupní branka</t>
  </si>
  <si>
    <t>1,2*2,0 = 2,4</t>
  </si>
  <si>
    <t>77521</t>
  </si>
  <si>
    <t>PODLAHY POVLAKOVÉ PRYŽOVÉ</t>
  </si>
  <si>
    <t>- položky podlah a obkladů zahrnují kompletní podlahy a obklad, včetně úpravy podkladu, spojovací, spárové malty nebo tmely, dilatace, úpravy rohů, koutů, kolem otvorů, okrajů a pod.</t>
  </si>
  <si>
    <t>77522</t>
  </si>
  <si>
    <t>PODLAHY POVLAKOVÉ Z PLASTŮ (PVC)</t>
  </si>
  <si>
    <t>R713</t>
  </si>
  <si>
    <t>IZOLACE TEPELNÁ BĚŽNÝCH KONSTRUKCÍ PEVNÁ VČETNĚ SILIKONOVÉ OMÍTKY</t>
  </si>
  <si>
    <t>EPS tl. 120 (40,83+34,56-6,93-0,3), silikonová omítka tl. 3 mm</t>
  </si>
  <si>
    <t>R762</t>
  </si>
  <si>
    <t>TESAŘSKÉ PODLAHY</t>
  </si>
  <si>
    <t>Pochozí plocha podlahy z finské vícevrství překližky tl. 27mm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</si>
  <si>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</si>
  <si>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R000</t>
  </si>
  <si>
    <t>TECHNOLOGICKÁ ČÁST</t>
  </si>
  <si>
    <t>Elektroinstalace, hromosvod trafostanice = 1kus, Vytápění trafostanice = 1kus, Vzduchotechnika, chlazení = 1kus, Osvětlení na fasádě, připojení vrat = 1kus</t>
  </si>
  <si>
    <t>položka zahrnuje:    
- kompletní provedení elektroinstalace včetně dodávky materiálu    
- kompletní provedení hromosvodu včetně dodávky materiálu    
- kompletní provedení vzduchotechniky a chlazení včetně dodávky materiálu    
- připojení venkovních vrat, osvětlení na fasádě</t>
  </si>
  <si>
    <t>93</t>
  </si>
  <si>
    <t>Dokonč. konstr. a práce</t>
  </si>
  <si>
    <t>936502</t>
  </si>
  <si>
    <t>DROBNÉ DOPLŇK KONSTR KOVOVÉ POZINK</t>
  </si>
  <si>
    <t>kovový rošt (hliník/pozink)</t>
  </si>
  <si>
    <t>28,12m2 * 28,5 kg/m2</t>
  </si>
  <si>
    <t>položka zahrnuje:     
- dílenská dokumentace, včetně technologického předpisu spojování     
- dodání  materiálu  v požadované kvalitě a výroba konstrukce i dílenská (včetně  pomůcek,  přípravků a prostředků pro výrobu) bez ohledu na náročnost a její hmotnost, dílenská montáž     
- dodání spojovacího materiálu     
- zřízení  montážních  a  dilatačních  spojů,  spar, včetně potřebných úprav, vložek, opracování, očištění a ošetření     
- podpěr. konstr. a lešení všech druhů pro montáž konstrukcí i doplňkových, včetně požadovaných otvorů, ochranných a bezpečnostních opatření a základů pro tyto konstrukce a lešení     
- jakákoliv doprava a manipulace dílců  a  montážních  sestav,  včetně  dopravy konstrukce z výrobny na stavbu     
- montáž konstrukce na staveništi, včetně montážních prostředků a pomůcek a zednických výpomocí     
- výplň, těsnění a tmelení spar a spojů     
- čištění konstrukce a odstranění všech vrubů (vrypy, otlačeniny a pod.)     
- všechny druhy ocelového kotvení     
- dílenskou přejímku a montážní prohlídku, včetně požadovaných dokladů     
- zřízení kotevních otvorů nebo jam, nejsou-li částí jiné konstrukce, jejich úpravy, očištění a ošetření     
- osazení kotvení nebo přímo částí konstrukce do podpůrné konstrukce nebo do zeminy     
- výplň kotevních otvorů  (příp.  podlití  patních  desek)  maltou,  betonem  nebo  jinou speciální hmotou, vyplnění jam zeminou     
- předepsanou protikorozní ochranu a nátěry konstrukcí     
- osazení měřících zařízení a úpravy pro ně     
- ochranná opatření před účinky bludných proudů</t>
  </si>
  <si>
    <t>R936</t>
  </si>
  <si>
    <t>DROBNÉ DOPLŇK KONSTR KOVOVÉ</t>
  </si>
  <si>
    <t>KS</t>
  </si>
  <si>
    <t>Větrací mřížky</t>
  </si>
  <si>
    <t>- dílenská dokumentace, včetně technologického předpisu spojování,     
- dodání  materiálu  v požadované kvalitě a výroba konstrukce i dílenská (včetně  pomůcek,  přípravků a prostředků pro výrobu) bez ohledu na náročnost a její hmotnost, dílenská montáž,     
- dodání spojovacího materiálu,     
- zřízení  montážních  a  dilatačních  spojů,  spar, včetně potřebných úprav, vložek, opracování, očištění a ošetření,     
- podpěr. konstr. a lešení všech druhů pro montáž konstrukcí i doplňkových, včetně požadovaných otvorů, ochranných a bezpečnostních opatření a základů pro tyto konstrukce a lešení,     
- jakákoliv doprava a manipulace dílců  a  montážních  sestav,  včetně  dopravy konstrukce z výrobny na stavbu,     
- montáž konstrukce na staveništi, včetně montážních prostředků a pomůcek a zednických výpomocí,     
- montážní dokumentace včetně technologického předpisu montáže,     
- výplň, těsnění a tmelení spar a spojů,     
- čištění konstrukce a odstranění všech vrubů (vrypy, otlačeniny a pod.),     
- veškeré druhy opracování povrchů, včetně úprav pod nátěry a pod izolaci,     
- veškeré druhy dílenských základů a základních nátěrů a povlaků,     
- všechny druhy ocelového kotvení,     
- dílenskou přejímku a montážní prohlídku, včetně požadovaných dokladů,     
- zřízení kotevních otvorů nebo jam, nejsou-li částí jiné konstrukce, jejich úpravy, očištění a ošetření,     
- osazení kotvení nebo přímo částí konstrukce do podpůrné konstrukce nebo do zeminy,     
- výplň kotevních otvorů  (příp.  podlití  patních  desek)  maltou,  betonem  nebo  jinou speciální hmotou, vyplnění jam zeminou,     
- ošetření kotevní oblasti proti vzniku trhlin, vlivu povětrnosti a pod.,     
- osazení nivelačních značek, včetně jejich zaměření, označení znakem výrobce a vyznačení letopočtu.     
Dokumentace pro zadání stavby může dále předepsat že cena položky ještě obsahuje například:     
- veškeré druhy protikorozní ochrany a nátěry konstrukcí,     
- žárové zinkování ponorem nebo žárové stříkání (metalizace) kovem,     
- zvláštní spojovací prostředky, rozebíratelnost konstrukce,     
- osazení měřících zařízení a úpravy pro ně     
- ochranná opatření před účinky bludných proudů     
- ochranu před přepětím.</t>
  </si>
  <si>
    <t>R936.1</t>
  </si>
  <si>
    <t>Okapový svod</t>
  </si>
  <si>
    <t>2,93*2</t>
  </si>
  <si>
    <t xml:space="preserve">  SO 24-01</t>
  </si>
  <si>
    <t>Žst. Sokolov, trafostanice 10/04kV, demolice stávajícího objektu trafostanice</t>
  </si>
  <si>
    <t>SO 24-01</t>
  </si>
  <si>
    <t>zemina (10*1,8)</t>
  </si>
  <si>
    <t>POPLATKY ZA LIKVIDACI ODPADŮ NEKONTAMINOVANÝCH - 17 01 02 STAVEBNÍ A DEMOLIČNÍ SUŤ (CIHLY)</t>
  </si>
  <si>
    <t>odpad ze svislných nosných konstrukcí (45*2,5)</t>
  </si>
  <si>
    <t>POPLATKY ZA LIKVIDACI ODPADŮ NEKONTAMINOVANÝCH - 17 01 01 BETON Z DEMOLIC OBJEKTŮ, ZÁKLADŮ TV</t>
  </si>
  <si>
    <t>železobetonové konstrukce (25*2,5)</t>
  </si>
  <si>
    <t>111207</t>
  </si>
  <si>
    <t>ODSTRANĚNÍ KŘOVIN S ODVOZEM DO 16KM</t>
  </si>
  <si>
    <t>odstranění křovin a stromů do průměru 100 mm     
doprava dřevin na předepsanou vzdálenost     
spálení na hromadách nebo štěpkování</t>
  </si>
  <si>
    <t>položka zahrnuje:    
- kompletní provedení zemní konstrukce včetně nákupu a dopravy materiálu dle zadávací    
dokumentace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</si>
  <si>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18230</t>
  </si>
  <si>
    <t>ROZPROSTŘENÍ ORNICE V ROVINĚ</t>
  </si>
  <si>
    <t>položka zahrnuje:    
nutné přemístění ornice z dočasných skládek vzdálených do 50m 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</si>
  <si>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</si>
  <si>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</si>
  <si>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   
bez ohledu na sklon terénu</t>
  </si>
  <si>
    <t>96</t>
  </si>
  <si>
    <t>Bourání, demontáže, odstranění drážních konstrukcí - vyjma úzkokolejek</t>
  </si>
  <si>
    <t>966147</t>
  </si>
  <si>
    <t>BOURÁNÍ KONSTRUKCÍ Z CIHEL A TVÁRNIC S ODVOZEM DO 16KM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</si>
  <si>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</si>
  <si>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966167</t>
  </si>
  <si>
    <t>BOURÁNÍ KONSTRUKCÍ ZE ŽELEZOBETONU S ODVOZEM DO 16KM</t>
  </si>
  <si>
    <t>R966</t>
  </si>
  <si>
    <t>BOURÁNÍ KONSTRUKCÍ S OBSAHEM AZBESTU + LIKVIDACE</t>
  </si>
  <si>
    <t>položka zahrnuje:    
- bourání kcí s obsahem azbestu dle BOZP a platné legislativy ČR                                  - ochranné pomůcky                                                                                                             - likvidace odpadu, vč. dopravy</t>
  </si>
  <si>
    <t>97</t>
  </si>
  <si>
    <t>Drobné bourací práce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</si>
  <si>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
- položka zahrnuje veškeré další práce plynoucí z technologického předpisu a z platných předpisů</t>
  </si>
  <si>
    <t>D.2.3</t>
  </si>
  <si>
    <t>Trakční a energetická zařízení</t>
  </si>
  <si>
    <t xml:space="preserve">  SO 25-01</t>
  </si>
  <si>
    <t>Žst. Sokolov, trafostanice 22/0,4kV, úprava silnoproudých rozvodů SŽ</t>
  </si>
  <si>
    <t>SO 25-01</t>
  </si>
  <si>
    <t>2,5x2,5x2m, 2,5x2,5x2m, 3,5x2x1m</t>
  </si>
  <si>
    <t>Přesuny v rámci stavby 16m3</t>
  </si>
  <si>
    <t>430x0,5x0,8m, 605x1,2x1m</t>
  </si>
  <si>
    <t>22,4m3 * 20km</t>
  </si>
  <si>
    <t>Viz. technická specifikace</t>
  </si>
  <si>
    <t>Viz technická specifikace</t>
  </si>
  <si>
    <t>Zásyp rýh a jam po uložení kabelizace 32+897,6m3</t>
  </si>
  <si>
    <t>Viz. technická specifikace, červený, frekvence dle správce</t>
  </si>
  <si>
    <t>Kabelový žlab plastový 250MM</t>
  </si>
  <si>
    <t>R102911</t>
  </si>
  <si>
    <t>R202911</t>
  </si>
  <si>
    <t>R6704212</t>
  </si>
  <si>
    <t>110MM</t>
  </si>
  <si>
    <t>R7704213</t>
  </si>
  <si>
    <t>CYKY-J 4x16, CYKY-J 4x10, viz příloha dokumentace č.1.2</t>
  </si>
  <si>
    <t>CYKY-J 4x25, viz příloha dokumentace č.1.2</t>
  </si>
  <si>
    <t>742H25</t>
  </si>
  <si>
    <t>KABEL NN ČTYŘ- A PĚTIŽÍLOVÝ AL S PLASTOVOU IZOLACÍ OD 150 DO 240 MM2</t>
  </si>
  <si>
    <t>AYKY-J 3x240+120, viz příloha dokumentace č.1.2, provizorní stavy</t>
  </si>
  <si>
    <t>742J36</t>
  </si>
  <si>
    <t>TCEPKPFLEZE DO 15XN0,8, KABEL SDĚL.ČTYŘKOVANÝ, S PANCÍŘEM, IZOLACE PVC</t>
  </si>
  <si>
    <t>viz příloha dokumentace č.1.2</t>
  </si>
  <si>
    <t>Položka obsahuje : Dodávku a montáž kabelu včetně dovozu, manipulace a uložení kabelu (do chráničky, do země, na rošty a pod. ). Dále obsahuje cenu za pom. mechanismy včetně všech ostatních vedlejších nákladů</t>
  </si>
  <si>
    <t>742L15</t>
  </si>
  <si>
    <t>UKONČENÍ DVOU AŽ PĚTIŽÍLOVÉHO KABELU V ROZVADĚČI NEBO NA PŘÍSTROJI OD 150 DO 240 MM2</t>
  </si>
  <si>
    <t>AYKY-J 3x240+120=20ks</t>
  </si>
  <si>
    <t>742L25</t>
  </si>
  <si>
    <t>UKONČENÍ DVOU AŽ PĚTIŽÍLOVÉHO KABELU KABELOVOU SPOJKOU OD 150 DO 240 MM2</t>
  </si>
  <si>
    <t>AYKY-J 3x240+120=8ks, provizorní stavy AYKY-J 3x240+120=6ks,</t>
  </si>
  <si>
    <t>742O21</t>
  </si>
  <si>
    <t>UKONČENÍ 37-48ŽÍLOVÉHO KABELU KABELOVOU SPOJKOU DO 2,5 MM2</t>
  </si>
  <si>
    <t>742P12</t>
  </si>
  <si>
    <t>OCHRANNÝ NÁTĚR KABELU PROTI OHNI</t>
  </si>
  <si>
    <t>Ochranný nátěr kabelizace v místech prostupů mezi požárními úseky - uvnitř trafostanice</t>
  </si>
  <si>
    <t>1. Položka obsahuje:  
– nátěr a všechny práce spojené s nátěrem kabelu včetně veškerého příslušentsví  
2. Položka neobsahuje:  
X  
3. Způsob měření:  
Měří se metr délkový.</t>
  </si>
  <si>
    <t>742Z23</t>
  </si>
  <si>
    <t>DEMONTÁŽ KABELOVÉHO VEDENÍ NN</t>
  </si>
  <si>
    <t>Demontáž stávající kabelizace NN v rozsahu 865m</t>
  </si>
  <si>
    <t>743E22</t>
  </si>
  <si>
    <t>SKŘÍŇ ROZPOJOVACÍ POJISTKOVÁ DO 400 A, DO 240 MM2, V KOMPAKTNÍM PILÍŘI S POJISTKOVÝMI SPODKY SE 4-6 SADAMI JISTÍCÍCH PRVKŮ</t>
  </si>
  <si>
    <t>KS03,KS04</t>
  </si>
  <si>
    <t>1. Položka obsahuje:  
– instalaci do terénu vč. prefabrikovaného základu a zapojení  
– technický popis viz. projektová dokumentace  
2. Položka neobsahuje:  
– zemní práce  
3. Způsob měření:  
Udává se počet kusů kompletní konstrukce nebo práce.</t>
  </si>
  <si>
    <t>743F11</t>
  </si>
  <si>
    <t>SKŘÍŇ ELEKTROMĚROVÁ V KOMPAKTNÍM PILÍŘI PRO PŘÍMÉ MĚŘENÍ DO 80 A JEDNOSAZBOVÉ VČETNĚ VÝSTROJE</t>
  </si>
  <si>
    <t>RE04</t>
  </si>
  <si>
    <t>1. Položka obsahuje:  
– instalaci vč. vybourání niky ve zdi pro skříň a kabely a zapravení zdiva, omítky a fasády po dokončené montáži  
– technický popis viz. projektová dokumentace  
2. Položka neobsahuje:  
X  
3. Způsob měření:  
Udává se počet kusů kompletní konstrukce nebo práce.</t>
  </si>
  <si>
    <t>DOPRACOVÁNÍ REALIZAČNÍ DOKUMENTACE PROVIZORNÍCH A PŘECHODODVÝCH STAVŮ</t>
  </si>
  <si>
    <t>1. Položka obsahuje:  
– kompletní provozní dokumentaci obsahující úpravy a změny na dané technologii  
– dokumentace  předána v požadované podobě (tištěná forma, digitální forma) a v požadovaném počtu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</si>
  <si>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747144</t>
  </si>
  <si>
    <t>REVIZE, SEŘÍZENÍ A NASTAVENÍ, PROVIZORNÍ STAVY PO DOBU VÝSTAVBY</t>
  </si>
  <si>
    <t>Přepojení stávajícího kabelového vedení, provizorní kabelové skříně, provizorní kabelové vedení, připojení a odpojení ze stávající rozvodny, připojení provizorního transformátoru, umístění provizorního transformátoru, doprava provizorní technologie</t>
  </si>
  <si>
    <t>CELKOVÁ PROHLÍDKA, ZKOUŠENÍ, MĚŘENÍ A VYHOTOVENÍ VÝCHOZÍ REVIZNÍ ZPRÁVY, PRO OBJEM IN - PŘÍPLATEK ZA KAŽDÝCH DALŠÍCH I ZAPOČATÝCH 500 TIS.</t>
  </si>
  <si>
    <t>Práce prováděné v celkovém rozsahu = 68 hodin</t>
  </si>
  <si>
    <t>747702</t>
  </si>
  <si>
    <t>ÚPRAVA ZAPOJENÍ STÁVAJÍCÍCH KABELOVÝCH SKŘÍNÍ/ROZVADĚČŮ</t>
  </si>
  <si>
    <t>Vypnutí, zapnutí, zajištění,kontrola a doplnění kabelových popisů</t>
  </si>
  <si>
    <t>1. Položka obsahuje:  
– cenu za veškeré náklady na provedení provizorních úprav zapojení stávajících kabelových skříní / rozvaděčů v průběhu výstavy ( pro montáž nových i provizorních kabelů, drobné úpravy výstroje apod. )  
2. Položka neobsahuje:  
X  
3. Způsob měření:  
Udává se čas v hodinách.</t>
  </si>
  <si>
    <t>Zkušební provoz nového zařízení v celkovém rozsahu = 120 hodin</t>
  </si>
  <si>
    <t>747706</t>
  </si>
  <si>
    <t>ZJIŠŤOVÁNÍ STÁVAJÍCÍHO STAVU ROZVODŮ NN</t>
  </si>
  <si>
    <t>Zjišťování stávajícího stavu rozvodů nn v celkovém rozsahu = 20 hod</t>
  </si>
  <si>
    <t>747708</t>
  </si>
  <si>
    <t>PROVOZ MOBILNÍHO NÁHRADNÍHO ZDROJE PŘES 32 DO 160 KVA</t>
  </si>
  <si>
    <t>Zapůjčení po dobu přepojování včetně obsluhy</t>
  </si>
  <si>
    <t>1. Položka obsahuje:  
– cenu za dobu provozu náhradního zdroje ve stanici / zastávce vč. dovozu na místo určení a zapojení do stávajících rozvodů  
2. Položka neobsahuje:  
X  
3. Způsob měření:  
Udává se čas v hodinách.</t>
  </si>
  <si>
    <t xml:space="preserve">  SO 26-01</t>
  </si>
  <si>
    <t>Žst.Sokolov, trafostanice 22/04kV, trafostanice, vnější uzemnění</t>
  </si>
  <si>
    <t>SO 26-01</t>
  </si>
  <si>
    <t>2,45x1,25x1,1</t>
  </si>
  <si>
    <t>Odvoz v rámci stavby 1,688m3</t>
  </si>
  <si>
    <t>168x1x0,5m</t>
  </si>
  <si>
    <t>Odvoz v rámci stavby 42m3</t>
  </si>
  <si>
    <t>84+3,375</t>
  </si>
  <si>
    <t>741911</t>
  </si>
  <si>
    <t>UZEMŇOVACÍ VODIČ V ZEMI FEZN DO 120 MM2</t>
  </si>
  <si>
    <t>FeZn 30x4mm</t>
  </si>
  <si>
    <t>1. Položka obsahuje:  
– přípravu podkladu pro osazení  
– měření, dělení, spojování, tvarování  
– ochranný nátěr spojů a při průchodu vodiče nad terén apod. dle příslušných norem  
2. Položka neobsahuje:  
– zemní práce  
– ochranu vodiče - chráničky apod.  
3. Způsob měření:  
Měří se metr délkový.</t>
  </si>
  <si>
    <t>741B11</t>
  </si>
  <si>
    <t>ZEMNÍCÍ TYČ FEZN DÉLKY DO 2 M</t>
  </si>
  <si>
    <t>zemnící tyč 2m</t>
  </si>
  <si>
    <t>1. Položka obsahuje:  
– přípravu podkladu pro osazení  
– spojování  
– ochranný nátěr spoje dle příslušných norem  
2. Položka neobsahuje:  
X  
3. Způsob měření:  
Udává se počet kusů kompletní konstrukce nebo práce.</t>
  </si>
  <si>
    <t>Spojování zemnícícho pásku svorka SS 28ks</t>
  </si>
  <si>
    <t>Spojování na svislé konstrukce 16ks, uzemňovací jímka 19ks</t>
  </si>
  <si>
    <t>741C11</t>
  </si>
  <si>
    <t>ZKUŠEBNÍ JÍMKA, UZEMNĚNÍ VENKOVNÍ DO ZPEVNĚNÉ PLOCHY</t>
  </si>
  <si>
    <t>Zkušební jímka dle příloh dokumentace</t>
  </si>
  <si>
    <t>1. Položka obsahuje:  
– výkop a zához díry pro trubku v zemině tř.4 o velikosti 1000x1000x1000mm  
– zemnící jímku do volného terénu sestávající z : trubky o průměru 400/5mm o délce 80cm,  
víko  
– uzemňovací kruh s Fezn 30x4mm do trubky vč. montáže, štěrkového zásypu v trubce po montáži do výšky 60cm a úpravy povrchu terénu v okolí uzemňovací jímky  
2. Položka neobsahuje:  
X  
3. Způsob měření:  
Udává se komplet odlišných materiálů a činností, které tvoří fun ní nedělitelný celek daný názvem položky.</t>
  </si>
  <si>
    <t>744O34</t>
  </si>
  <si>
    <t>ZKUŠEBNÍ SVORKOVNICE</t>
  </si>
  <si>
    <t>747212</t>
  </si>
  <si>
    <t>CELKOVÁ PROHLÍDKA, ZKOUŠENÍ, MĚŘENÍ A VYHOTOVENÍ VÝCHOZÍ REVIZNÍ ZPRÁVY, PRO OBJEM IN PŘES 100 DO 500 TIS. KČ</t>
  </si>
  <si>
    <t>747415</t>
  </si>
  <si>
    <t>MĚŘENÍ ZEMNÍCH ODPORŮ - ZEMNICÍ SÍTĚ DÉLKY PÁSKU PŘES 200 DO 500 M</t>
  </si>
  <si>
    <t>747423</t>
  </si>
  <si>
    <t>MĚŘENÍ KROKOVÉHO A DOTYKOVÉHO NAPĚTÍ ZEMNÍCÍ SÍTĚ DO 200 M2 PLOCHY</t>
  </si>
  <si>
    <t>VYTYČENÍ TRASY ZEMNÍCÍHO PÁSKU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</si>
</sst>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 vertical="center"/>
    </xf>
    <xf numFmtId="0" fontId="4" fillId="0" borderId="2" xfId="6" applyFont="1" applyBorder="1" applyAlignment="1">
      <alignment vertical="center" wrapText="1"/>
    </xf>
    <xf numFmtId="0" fontId="4" fillId="0" borderId="0" xfId="6" applyFont="1" applyAlignment="1">
      <alignment vertical="center" wrapText="1"/>
    </xf>
    <xf numFmtId="0" fontId="0" fillId="0" borderId="0" xfId="6" applyFont="1" applyAlignment="1">
      <alignment vertical="center" wrapText="1"/>
    </xf>
    <xf numFmtId="0" fontId="3" fillId="0" borderId="0" xfId="6" applyFont="1" applyAlignment="1">
      <alignment vertical="center" wrapText="1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3" fillId="0" borderId="0" xfId="6" applyFont="1" applyAlignment="1">
      <alignment horizontal="right" vertical="center"/>
    </xf>
    <xf numFmtId="0" fontId="0" fillId="0" borderId="0" xfId="6" applyFont="1" applyAlignment="1">
      <alignment vertical="center" wrapText="1"/>
    </xf>
    <xf numFmtId="0" fontId="0" fillId="0" borderId="0" xfId="6" applyFont="1" applyAlignment="1">
      <alignment horizontal="right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 vertical="top"/>
    </xf>
    <xf numFmtId="0" fontId="0" fillId="0" borderId="1" xfId="6" applyFont="1" applyBorder="1" applyAlignment="1">
      <alignment horizontal="left" vertical="top" wrapText="1"/>
    </xf>
    <xf numFmtId="0" fontId="0" fillId="0" borderId="1" xfId="6" applyFont="1" applyBorder="1" applyAlignment="1">
      <alignment horizontal="right" vertical="top"/>
    </xf>
    <xf numFmtId="4" fontId="0" fillId="0" borderId="1" xfId="6" applyNumberFormat="1" applyFont="1" applyBorder="1" applyAlignment="1">
      <alignment horizontal="right" vertical="top"/>
    </xf>
    <xf numFmtId="0" fontId="0" fillId="4" borderId="0" xfId="6" applyFont="1" applyFill="1"/>
    <xf numFmtId="0" fontId="0" fillId="0" borderId="1" xfId="6" applyFont="1" applyBorder="1" applyAlignment="1">
      <alignment horizontal="center" vertic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 applyAlignment="1">
      <alignment vertical="center"/>
    </xf>
    <xf numFmtId="0" fontId="1" fillId="0" borderId="4" xfId="6" applyFont="1" applyBorder="1" applyAlignment="1">
      <alignment horizontal="right" vertical="top"/>
    </xf>
    <xf numFmtId="4" fontId="0" fillId="0" borderId="4" xfId="6" applyNumberFormat="1" applyFont="1" applyBorder="1" applyAlignment="1">
      <alignment horizontal="center" vertical="top"/>
    </xf>
    <xf numFmtId="0" fontId="1" fillId="0" borderId="4" xfId="6" applyFont="1" applyBorder="1" applyAlignment="1">
      <alignment wrapText="1"/>
    </xf>
    <xf numFmtId="0" fontId="1" fillId="0" borderId="0" xfId="6" applyFont="1" applyAlignment="1">
      <alignment horizontal="right" vertical="top"/>
    </xf>
    <xf numFmtId="4" fontId="0" fillId="0" borderId="0" xfId="6" applyNumberFormat="1" applyFont="1" applyAlignment="1">
      <alignment horizontal="center" vertical="top"/>
    </xf>
    <xf numFmtId="0" fontId="1" fillId="0" borderId="0" xfId="6" applyFont="1" applyAlignment="1">
      <alignment wrapText="1"/>
    </xf>
    <xf numFmtId="0" fontId="0" fillId="0" borderId="0" xfId="6" applyFont="1" applyAlignment="1">
      <alignment horizontal="right" vertical="top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center" vertical="top"/>
    </xf>
    <xf numFmtId="164" fontId="0" fillId="0" borderId="0" xfId="6" applyNumberFormat="1" applyFont="1" applyAlignment="1">
      <alignment horizontal="center" vertical="top"/>
    </xf>
    <xf numFmtId="4" fontId="0" fillId="5" borderId="0" xfId="6" applyNumberFormat="1" applyFont="1" applyFill="1" applyAlignment="1" applyProtection="1">
      <alignment horizontal="center" vertical="top"/>
      <protection locked="0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 vertic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  <col min="6" max="6" width="30.7109375" customWidth="1"/>
  </cols>
  <sheetData>
    <row r="1" spans="1:6" ht="57" customHeight="1" x14ac:dyDescent="0.2">
      <c r="A1" s="9"/>
      <c r="B1" s="8" t="s">
        <v>1</v>
      </c>
      <c r="C1" s="11"/>
      <c r="D1" s="11"/>
      <c r="E1" s="11"/>
      <c r="F1" s="11"/>
    </row>
    <row r="2" spans="1:6" ht="20.100000000000001" customHeight="1" x14ac:dyDescent="0.2">
      <c r="A2" s="9"/>
      <c r="B2" s="7"/>
      <c r="C2" s="11"/>
      <c r="D2" s="11"/>
      <c r="E2" s="11"/>
      <c r="F2" s="11"/>
    </row>
    <row r="3" spans="1:6" ht="12.75" customHeight="1" x14ac:dyDescent="0.2">
      <c r="A3" s="9"/>
      <c r="B3" s="7"/>
      <c r="C3" s="11"/>
      <c r="D3" s="11"/>
      <c r="E3" s="11"/>
      <c r="F3" s="11"/>
    </row>
    <row r="4" spans="1:6" ht="39.950000000000003" customHeight="1" x14ac:dyDescent="0.2">
      <c r="A4" s="12" t="s">
        <v>2</v>
      </c>
      <c r="B4" s="6" t="s">
        <v>3</v>
      </c>
      <c r="C4" s="9"/>
      <c r="D4" s="9"/>
      <c r="E4" s="9"/>
      <c r="F4" s="10" t="s">
        <v>0</v>
      </c>
    </row>
    <row r="5" spans="1:6" ht="30" customHeight="1" x14ac:dyDescent="0.2">
      <c r="A5" s="14" t="s">
        <v>4</v>
      </c>
      <c r="B5" s="5" t="s">
        <v>5</v>
      </c>
      <c r="C5" s="9"/>
      <c r="D5" s="9"/>
      <c r="E5" s="9"/>
    </row>
    <row r="6" spans="1:6" ht="12.75" customHeight="1" x14ac:dyDescent="0.2">
      <c r="B6" s="15" t="s">
        <v>6</v>
      </c>
      <c r="C6" s="17">
        <f>0+C10+C15+C19+C21+C24+C27</f>
        <v>0</v>
      </c>
    </row>
    <row r="7" spans="1:6" ht="12.75" customHeight="1" x14ac:dyDescent="0.2">
      <c r="B7" s="15" t="s">
        <v>7</v>
      </c>
      <c r="C7" s="17">
        <f>0+E10+E15+E19+E21+E24+E27</f>
        <v>0</v>
      </c>
    </row>
    <row r="9" spans="1:6" ht="12.75" customHeight="1" x14ac:dyDescent="0.2">
      <c r="A9" s="16" t="s">
        <v>8</v>
      </c>
      <c r="B9" s="16" t="s">
        <v>9</v>
      </c>
      <c r="C9" s="16" t="s">
        <v>10</v>
      </c>
      <c r="D9" s="16" t="s">
        <v>11</v>
      </c>
      <c r="E9" s="16" t="s">
        <v>12</v>
      </c>
      <c r="F9" s="16" t="s">
        <v>13</v>
      </c>
    </row>
    <row r="10" spans="1:6" x14ac:dyDescent="0.2">
      <c r="A10" s="18" t="s">
        <v>14</v>
      </c>
      <c r="B10" s="19" t="s">
        <v>15</v>
      </c>
      <c r="C10" s="21">
        <f>0+C11+C12+C13+C14</f>
        <v>0</v>
      </c>
      <c r="D10" s="21">
        <f t="shared" ref="D10:D29" si="0">C10*0.21</f>
        <v>0</v>
      </c>
      <c r="E10" s="21">
        <f>0+E11+E12+E13+E14</f>
        <v>0</v>
      </c>
      <c r="F10" s="20">
        <f>0+F11+F12+F13+F14</f>
        <v>115</v>
      </c>
    </row>
    <row r="11" spans="1:6" x14ac:dyDescent="0.2">
      <c r="A11" s="18" t="s">
        <v>16</v>
      </c>
      <c r="B11" s="19" t="s">
        <v>17</v>
      </c>
      <c r="C11" s="21">
        <f>'PS 12-01'!K8+'PS 12-01'!M8</f>
        <v>0</v>
      </c>
      <c r="D11" s="21">
        <f t="shared" si="0"/>
        <v>0</v>
      </c>
      <c r="E11" s="21">
        <f>C11+D11</f>
        <v>0</v>
      </c>
      <c r="F11" s="20">
        <f>'PS 12-01'!T7</f>
        <v>32</v>
      </c>
    </row>
    <row r="12" spans="1:6" x14ac:dyDescent="0.2">
      <c r="A12" s="18" t="s">
        <v>185</v>
      </c>
      <c r="B12" s="19" t="s">
        <v>3</v>
      </c>
      <c r="C12" s="21">
        <f>'PS 12-02'!K8+'PS 12-02'!M8</f>
        <v>0</v>
      </c>
      <c r="D12" s="21">
        <f t="shared" si="0"/>
        <v>0</v>
      </c>
      <c r="E12" s="21">
        <f>C12+D12</f>
        <v>0</v>
      </c>
      <c r="F12" s="20">
        <f>'PS 12-02'!T7</f>
        <v>10</v>
      </c>
    </row>
    <row r="13" spans="1:6" x14ac:dyDescent="0.2">
      <c r="A13" s="18" t="s">
        <v>212</v>
      </c>
      <c r="B13" s="19" t="s">
        <v>213</v>
      </c>
      <c r="C13" s="21">
        <f>'PS 13-01'!K8+'PS 13-01'!M8</f>
        <v>0</v>
      </c>
      <c r="D13" s="21">
        <f t="shared" si="0"/>
        <v>0</v>
      </c>
      <c r="E13" s="21">
        <f>C13+D13</f>
        <v>0</v>
      </c>
      <c r="F13" s="20">
        <f>'PS 13-01'!T7</f>
        <v>48</v>
      </c>
    </row>
    <row r="14" spans="1:6" x14ac:dyDescent="0.2">
      <c r="A14" s="18" t="s">
        <v>337</v>
      </c>
      <c r="B14" s="19" t="s">
        <v>338</v>
      </c>
      <c r="C14" s="21">
        <f>'PS 14-01'!K8+'PS 14-01'!M8</f>
        <v>0</v>
      </c>
      <c r="D14" s="21">
        <f t="shared" si="0"/>
        <v>0</v>
      </c>
      <c r="E14" s="21">
        <f>C14+D14</f>
        <v>0</v>
      </c>
      <c r="F14" s="20">
        <f>'PS 14-01'!T7</f>
        <v>25</v>
      </c>
    </row>
    <row r="15" spans="1:6" x14ac:dyDescent="0.2">
      <c r="A15" s="18" t="s">
        <v>385</v>
      </c>
      <c r="B15" s="19" t="s">
        <v>386</v>
      </c>
      <c r="C15" s="21">
        <f>0+C16+C17+C18</f>
        <v>0</v>
      </c>
      <c r="D15" s="21">
        <f t="shared" si="0"/>
        <v>0</v>
      </c>
      <c r="E15" s="21">
        <f>0+E16+E17+E18</f>
        <v>0</v>
      </c>
      <c r="F15" s="20">
        <f>0+F16+F17+F18</f>
        <v>206</v>
      </c>
    </row>
    <row r="16" spans="1:6" x14ac:dyDescent="0.2">
      <c r="A16" s="18" t="s">
        <v>387</v>
      </c>
      <c r="B16" s="19" t="s">
        <v>388</v>
      </c>
      <c r="C16" s="21">
        <f>'PS 15-01'!K8+'PS 15-01'!M8</f>
        <v>0</v>
      </c>
      <c r="D16" s="21">
        <f t="shared" si="0"/>
        <v>0</v>
      </c>
      <c r="E16" s="21">
        <f>C16+D16</f>
        <v>0</v>
      </c>
      <c r="F16" s="20">
        <f>'PS 15-01'!T7</f>
        <v>65</v>
      </c>
    </row>
    <row r="17" spans="1:6" x14ac:dyDescent="0.2">
      <c r="A17" s="18" t="s">
        <v>589</v>
      </c>
      <c r="B17" s="19" t="s">
        <v>590</v>
      </c>
      <c r="C17" s="21">
        <f>'PS 16-01'!K8+'PS 16-01'!M8</f>
        <v>0</v>
      </c>
      <c r="D17" s="21">
        <f t="shared" si="0"/>
        <v>0</v>
      </c>
      <c r="E17" s="21">
        <f>C17+D17</f>
        <v>0</v>
      </c>
      <c r="F17" s="20">
        <f>'PS 16-01'!T7</f>
        <v>54</v>
      </c>
    </row>
    <row r="18" spans="1:6" x14ac:dyDescent="0.2">
      <c r="A18" s="18" t="s">
        <v>676</v>
      </c>
      <c r="B18" s="19" t="s">
        <v>677</v>
      </c>
      <c r="C18" s="21">
        <f>'PS 17-01'!K8+'PS 17-01'!M8</f>
        <v>0</v>
      </c>
      <c r="D18" s="21">
        <f t="shared" si="0"/>
        <v>0</v>
      </c>
      <c r="E18" s="21">
        <f>C18+D18</f>
        <v>0</v>
      </c>
      <c r="F18" s="20">
        <f>'PS 17-01'!T7</f>
        <v>87</v>
      </c>
    </row>
    <row r="19" spans="1:6" x14ac:dyDescent="0.2">
      <c r="A19" s="18" t="s">
        <v>936</v>
      </c>
      <c r="B19" s="19" t="s">
        <v>937</v>
      </c>
      <c r="C19" s="21">
        <f>0+C20</f>
        <v>0</v>
      </c>
      <c r="D19" s="21">
        <f t="shared" si="0"/>
        <v>0</v>
      </c>
      <c r="E19" s="21">
        <f>0+E20</f>
        <v>0</v>
      </c>
      <c r="F19" s="20">
        <f>0+F20</f>
        <v>6</v>
      </c>
    </row>
    <row r="20" spans="1:6" x14ac:dyDescent="0.2">
      <c r="A20" s="18" t="s">
        <v>938</v>
      </c>
      <c r="B20" s="19" t="s">
        <v>939</v>
      </c>
      <c r="C20" s="21">
        <f>'SO 98-98'!K8+'SO 98-98'!M8</f>
        <v>0</v>
      </c>
      <c r="D20" s="21">
        <f t="shared" si="0"/>
        <v>0</v>
      </c>
      <c r="E20" s="21">
        <f>C20+D20</f>
        <v>0</v>
      </c>
      <c r="F20" s="20">
        <f>'SO 98-98'!T7</f>
        <v>6</v>
      </c>
    </row>
    <row r="21" spans="1:6" x14ac:dyDescent="0.2">
      <c r="A21" s="18" t="s">
        <v>969</v>
      </c>
      <c r="B21" s="19" t="s">
        <v>970</v>
      </c>
      <c r="C21" s="21">
        <f>0+C22+C23</f>
        <v>0</v>
      </c>
      <c r="D21" s="21">
        <f t="shared" si="0"/>
        <v>0</v>
      </c>
      <c r="E21" s="21">
        <f>0+E22+E23</f>
        <v>0</v>
      </c>
      <c r="F21" s="20">
        <f>0+F22+F23</f>
        <v>41</v>
      </c>
    </row>
    <row r="22" spans="1:6" x14ac:dyDescent="0.2">
      <c r="A22" s="18" t="s">
        <v>971</v>
      </c>
      <c r="B22" s="19" t="s">
        <v>972</v>
      </c>
      <c r="C22" s="21">
        <f>'SO 21-01'!K8+'SO 21-01'!M8</f>
        <v>0</v>
      </c>
      <c r="D22" s="21">
        <f t="shared" si="0"/>
        <v>0</v>
      </c>
      <c r="E22" s="21">
        <f>C22+D22</f>
        <v>0</v>
      </c>
      <c r="F22" s="20">
        <f>'SO 21-01'!T7</f>
        <v>33</v>
      </c>
    </row>
    <row r="23" spans="1:6" x14ac:dyDescent="0.2">
      <c r="A23" s="18" t="s">
        <v>1040</v>
      </c>
      <c r="B23" s="19" t="s">
        <v>1041</v>
      </c>
      <c r="C23" s="21">
        <f>'SO 22-01'!K8+'SO 22-01'!M8</f>
        <v>0</v>
      </c>
      <c r="D23" s="21">
        <f t="shared" si="0"/>
        <v>0</v>
      </c>
      <c r="E23" s="21">
        <f>C23+D23</f>
        <v>0</v>
      </c>
      <c r="F23" s="20">
        <f>'SO 22-01'!T7</f>
        <v>8</v>
      </c>
    </row>
    <row r="24" spans="1:6" ht="25.5" x14ac:dyDescent="0.2">
      <c r="A24" s="18" t="s">
        <v>1079</v>
      </c>
      <c r="B24" s="19" t="s">
        <v>1080</v>
      </c>
      <c r="C24" s="21">
        <f>0+C25+C26</f>
        <v>0</v>
      </c>
      <c r="D24" s="21">
        <f t="shared" si="0"/>
        <v>0</v>
      </c>
      <c r="E24" s="21">
        <f>0+E25+E26</f>
        <v>0</v>
      </c>
      <c r="F24" s="20">
        <f>0+F25+F26</f>
        <v>48</v>
      </c>
    </row>
    <row r="25" spans="1:6" x14ac:dyDescent="0.2">
      <c r="A25" s="18" t="s">
        <v>1081</v>
      </c>
      <c r="B25" s="19" t="s">
        <v>1082</v>
      </c>
      <c r="C25" s="21">
        <f>'SO 23-01'!K8+'SO 23-01'!M8</f>
        <v>0</v>
      </c>
      <c r="D25" s="21">
        <f t="shared" si="0"/>
        <v>0</v>
      </c>
      <c r="E25" s="21">
        <f>C25+D25</f>
        <v>0</v>
      </c>
      <c r="F25" s="20">
        <f>'SO 23-01'!T7</f>
        <v>36</v>
      </c>
    </row>
    <row r="26" spans="1:6" x14ac:dyDescent="0.2">
      <c r="A26" s="18" t="s">
        <v>1217</v>
      </c>
      <c r="B26" s="19" t="s">
        <v>1218</v>
      </c>
      <c r="C26" s="21">
        <f>'SO 24-01'!K8+'SO 24-01'!M8</f>
        <v>0</v>
      </c>
      <c r="D26" s="21">
        <f t="shared" si="0"/>
        <v>0</v>
      </c>
      <c r="E26" s="21">
        <f>C26+D26</f>
        <v>0</v>
      </c>
      <c r="F26" s="20">
        <f>'SO 24-01'!T7</f>
        <v>12</v>
      </c>
    </row>
    <row r="27" spans="1:6" x14ac:dyDescent="0.2">
      <c r="A27" s="18" t="s">
        <v>1248</v>
      </c>
      <c r="B27" s="19" t="s">
        <v>1249</v>
      </c>
      <c r="C27" s="21">
        <f>0+C28+C29</f>
        <v>0</v>
      </c>
      <c r="D27" s="21">
        <f t="shared" si="0"/>
        <v>0</v>
      </c>
      <c r="E27" s="21">
        <f>0+E28+E29</f>
        <v>0</v>
      </c>
      <c r="F27" s="20">
        <f>0+F28+F29</f>
        <v>70</v>
      </c>
    </row>
    <row r="28" spans="1:6" x14ac:dyDescent="0.2">
      <c r="A28" s="18" t="s">
        <v>1250</v>
      </c>
      <c r="B28" s="19" t="s">
        <v>1251</v>
      </c>
      <c r="C28" s="21">
        <f>'SO 25-01'!K8+'SO 25-01'!M8</f>
        <v>0</v>
      </c>
      <c r="D28" s="21">
        <f t="shared" si="0"/>
        <v>0</v>
      </c>
      <c r="E28" s="21">
        <f>C28+D28</f>
        <v>0</v>
      </c>
      <c r="F28" s="20">
        <f>'SO 25-01'!T7</f>
        <v>46</v>
      </c>
    </row>
    <row r="29" spans="1:6" x14ac:dyDescent="0.2">
      <c r="A29" s="18" t="s">
        <v>1318</v>
      </c>
      <c r="B29" s="19" t="s">
        <v>1319</v>
      </c>
      <c r="C29" s="21">
        <f>'SO 26-01'!K8+'SO 26-01'!M8</f>
        <v>0</v>
      </c>
      <c r="D29" s="21">
        <f t="shared" si="0"/>
        <v>0</v>
      </c>
      <c r="E29" s="21">
        <f>C29+D29</f>
        <v>0</v>
      </c>
      <c r="F29" s="20">
        <f>'SO 26-01'!T7</f>
        <v>24</v>
      </c>
    </row>
  </sheetData>
  <sheetProtection password="923D" sheet="1" objects="1" scenarios="1"/>
  <mergeCells count="4">
    <mergeCell ref="A1:A3"/>
    <mergeCell ref="B1:B3"/>
    <mergeCell ref="B4:E4"/>
    <mergeCell ref="B5:E5"/>
  </mergeCells>
  <pageMargins left="0.75" right="0.75" top="1" bottom="1" header="0.5" footer="0.5"/>
  <pageSetup paperSize="9" orientation="landscape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969</v>
      </c>
      <c r="M3" s="43">
        <f>Rekapitulace!C21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969</v>
      </c>
      <c r="D4" s="9"/>
      <c r="E4" s="3" t="s">
        <v>970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COUNTIFS(L8:L143,"=0",A8:A143,"P")+COUNTIFS(L8:L143,"",A8:A143,"P")+SUM(Q8:Q143)</f>
        <v>33</v>
      </c>
    </row>
    <row r="8" spans="1:20" x14ac:dyDescent="0.2">
      <c r="A8" t="s">
        <v>44</v>
      </c>
      <c r="C8" s="30" t="s">
        <v>973</v>
      </c>
      <c r="E8" s="32" t="s">
        <v>972</v>
      </c>
      <c r="J8" s="31">
        <f>0+J9+J30+J43+J48+J61+J106</f>
        <v>0</v>
      </c>
      <c r="K8" s="31">
        <f>0+K9+K30+K43+K48+K61+K106</f>
        <v>0</v>
      </c>
      <c r="L8" s="31">
        <f>0+L9+L30+L43+L48+L61+L106</f>
        <v>0</v>
      </c>
      <c r="M8" s="31">
        <f>0+M9+M30+M43+M48+M61+M106</f>
        <v>0</v>
      </c>
    </row>
    <row r="9" spans="1:20" x14ac:dyDescent="0.2">
      <c r="A9" t="s">
        <v>46</v>
      </c>
      <c r="C9" s="33" t="s">
        <v>61</v>
      </c>
      <c r="E9" s="35" t="s">
        <v>62</v>
      </c>
      <c r="J9" s="34">
        <f>0</f>
        <v>0</v>
      </c>
      <c r="K9" s="34">
        <f>0</f>
        <v>0</v>
      </c>
      <c r="L9" s="34">
        <f>0+L10+L14+L18+L22+L26</f>
        <v>0</v>
      </c>
      <c r="M9" s="34">
        <f>0+M10+M14+M18+M22+M26</f>
        <v>0</v>
      </c>
    </row>
    <row r="10" spans="1:20" x14ac:dyDescent="0.2">
      <c r="A10" t="s">
        <v>49</v>
      </c>
      <c r="B10" s="36" t="s">
        <v>50</v>
      </c>
      <c r="C10" s="36" t="s">
        <v>974</v>
      </c>
      <c r="D10" s="37" t="s">
        <v>52</v>
      </c>
      <c r="E10" s="13" t="s">
        <v>975</v>
      </c>
      <c r="F10" s="38" t="s">
        <v>65</v>
      </c>
      <c r="G10" s="39">
        <v>16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55</v>
      </c>
      <c r="O10">
        <f>(M10*21)/100</f>
        <v>0</v>
      </c>
      <c r="P10" t="s">
        <v>27</v>
      </c>
    </row>
    <row r="11" spans="1:20" x14ac:dyDescent="0.2">
      <c r="A11" s="37" t="s">
        <v>56</v>
      </c>
      <c r="E11" s="41" t="s">
        <v>976</v>
      </c>
    </row>
    <row r="12" spans="1:20" x14ac:dyDescent="0.2">
      <c r="A12" s="37" t="s">
        <v>57</v>
      </c>
      <c r="E12" s="42" t="s">
        <v>111</v>
      </c>
    </row>
    <row r="13" spans="1:20" ht="357" x14ac:dyDescent="0.2">
      <c r="A13" t="s">
        <v>59</v>
      </c>
      <c r="E13" s="41" t="s">
        <v>977</v>
      </c>
    </row>
    <row r="14" spans="1:20" x14ac:dyDescent="0.2">
      <c r="A14" t="s">
        <v>49</v>
      </c>
      <c r="B14" s="36" t="s">
        <v>27</v>
      </c>
      <c r="C14" s="36" t="s">
        <v>978</v>
      </c>
      <c r="D14" s="37" t="s">
        <v>52</v>
      </c>
      <c r="E14" s="13" t="s">
        <v>979</v>
      </c>
      <c r="F14" s="38" t="s">
        <v>65</v>
      </c>
      <c r="G14" s="39">
        <v>8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55</v>
      </c>
      <c r="O14">
        <f>(M14*21)/100</f>
        <v>0</v>
      </c>
      <c r="P14" t="s">
        <v>27</v>
      </c>
    </row>
    <row r="15" spans="1:20" x14ac:dyDescent="0.2">
      <c r="A15" s="37" t="s">
        <v>56</v>
      </c>
      <c r="E15" s="41" t="s">
        <v>976</v>
      </c>
    </row>
    <row r="16" spans="1:20" x14ac:dyDescent="0.2">
      <c r="A16" s="37" t="s">
        <v>57</v>
      </c>
      <c r="E16" s="42" t="s">
        <v>111</v>
      </c>
    </row>
    <row r="17" spans="1:16" ht="357" x14ac:dyDescent="0.2">
      <c r="A17" t="s">
        <v>59</v>
      </c>
      <c r="E17" s="41" t="s">
        <v>977</v>
      </c>
    </row>
    <row r="18" spans="1:16" x14ac:dyDescent="0.2">
      <c r="A18" t="s">
        <v>49</v>
      </c>
      <c r="B18" s="36" t="s">
        <v>26</v>
      </c>
      <c r="C18" s="36" t="s">
        <v>980</v>
      </c>
      <c r="D18" s="37" t="s">
        <v>52</v>
      </c>
      <c r="E18" s="13" t="s">
        <v>981</v>
      </c>
      <c r="F18" s="38" t="s">
        <v>65</v>
      </c>
      <c r="G18" s="39">
        <v>182.4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55</v>
      </c>
      <c r="O18">
        <f>(M18*21)/100</f>
        <v>0</v>
      </c>
      <c r="P18" t="s">
        <v>27</v>
      </c>
    </row>
    <row r="19" spans="1:16" x14ac:dyDescent="0.2">
      <c r="A19" s="37" t="s">
        <v>56</v>
      </c>
      <c r="E19" s="41" t="s">
        <v>976</v>
      </c>
    </row>
    <row r="20" spans="1:16" x14ac:dyDescent="0.2">
      <c r="A20" s="37" t="s">
        <v>57</v>
      </c>
      <c r="E20" s="42" t="s">
        <v>111</v>
      </c>
    </row>
    <row r="21" spans="1:16" ht="357" x14ac:dyDescent="0.2">
      <c r="A21" t="s">
        <v>59</v>
      </c>
      <c r="E21" s="41" t="s">
        <v>977</v>
      </c>
    </row>
    <row r="22" spans="1:16" x14ac:dyDescent="0.2">
      <c r="A22" t="s">
        <v>49</v>
      </c>
      <c r="B22" s="36" t="s">
        <v>72</v>
      </c>
      <c r="C22" s="36" t="s">
        <v>982</v>
      </c>
      <c r="D22" s="37" t="s">
        <v>52</v>
      </c>
      <c r="E22" s="13" t="s">
        <v>983</v>
      </c>
      <c r="F22" s="38" t="s">
        <v>65</v>
      </c>
      <c r="G22" s="39">
        <v>91.2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55</v>
      </c>
      <c r="O22">
        <f>(M22*21)/100</f>
        <v>0</v>
      </c>
      <c r="P22" t="s">
        <v>27</v>
      </c>
    </row>
    <row r="23" spans="1:16" x14ac:dyDescent="0.2">
      <c r="A23" s="37" t="s">
        <v>56</v>
      </c>
      <c r="E23" s="41" t="s">
        <v>976</v>
      </c>
    </row>
    <row r="24" spans="1:16" x14ac:dyDescent="0.2">
      <c r="A24" s="37" t="s">
        <v>57</v>
      </c>
      <c r="E24" s="42" t="s">
        <v>111</v>
      </c>
    </row>
    <row r="25" spans="1:16" ht="357" x14ac:dyDescent="0.2">
      <c r="A25" t="s">
        <v>59</v>
      </c>
      <c r="E25" s="41" t="s">
        <v>977</v>
      </c>
    </row>
    <row r="26" spans="1:16" x14ac:dyDescent="0.2">
      <c r="A26" t="s">
        <v>49</v>
      </c>
      <c r="B26" s="36" t="s">
        <v>76</v>
      </c>
      <c r="C26" s="36" t="s">
        <v>984</v>
      </c>
      <c r="D26" s="37" t="s">
        <v>52</v>
      </c>
      <c r="E26" s="13" t="s">
        <v>985</v>
      </c>
      <c r="F26" s="38" t="s">
        <v>65</v>
      </c>
      <c r="G26" s="39">
        <v>330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55</v>
      </c>
      <c r="O26">
        <f>(M26*21)/100</f>
        <v>0</v>
      </c>
      <c r="P26" t="s">
        <v>27</v>
      </c>
    </row>
    <row r="27" spans="1:16" x14ac:dyDescent="0.2">
      <c r="A27" s="37" t="s">
        <v>56</v>
      </c>
      <c r="E27" s="41" t="s">
        <v>976</v>
      </c>
    </row>
    <row r="28" spans="1:16" x14ac:dyDescent="0.2">
      <c r="A28" s="37" t="s">
        <v>57</v>
      </c>
      <c r="E28" s="42" t="s">
        <v>111</v>
      </c>
    </row>
    <row r="29" spans="1:16" ht="25.5" x14ac:dyDescent="0.2">
      <c r="A29" t="s">
        <v>59</v>
      </c>
      <c r="E29" s="41" t="s">
        <v>986</v>
      </c>
    </row>
    <row r="30" spans="1:16" x14ac:dyDescent="0.2">
      <c r="A30" t="s">
        <v>46</v>
      </c>
      <c r="C30" s="33" t="s">
        <v>127</v>
      </c>
      <c r="E30" s="35" t="s">
        <v>679</v>
      </c>
      <c r="J30" s="34">
        <f>0</f>
        <v>0</v>
      </c>
      <c r="K30" s="34">
        <f>0</f>
        <v>0</v>
      </c>
      <c r="L30" s="34">
        <f>0+L31+L35+L39</f>
        <v>0</v>
      </c>
      <c r="M30" s="34">
        <f>0+M31+M35+M39</f>
        <v>0</v>
      </c>
    </row>
    <row r="31" spans="1:16" ht="25.5" x14ac:dyDescent="0.2">
      <c r="A31" t="s">
        <v>49</v>
      </c>
      <c r="B31" s="36" t="s">
        <v>82</v>
      </c>
      <c r="C31" s="36" t="s">
        <v>680</v>
      </c>
      <c r="D31" s="37" t="s">
        <v>52</v>
      </c>
      <c r="E31" s="13" t="s">
        <v>681</v>
      </c>
      <c r="F31" s="38" t="s">
        <v>54</v>
      </c>
      <c r="G31" s="39">
        <v>3.6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55</v>
      </c>
      <c r="O31">
        <f>(M31*21)/100</f>
        <v>0</v>
      </c>
      <c r="P31" t="s">
        <v>27</v>
      </c>
    </row>
    <row r="32" spans="1:16" x14ac:dyDescent="0.2">
      <c r="A32" s="37" t="s">
        <v>56</v>
      </c>
      <c r="E32" s="41" t="s">
        <v>52</v>
      </c>
    </row>
    <row r="33" spans="1:16" x14ac:dyDescent="0.2">
      <c r="A33" s="37" t="s">
        <v>57</v>
      </c>
      <c r="E33" s="42" t="s">
        <v>52</v>
      </c>
    </row>
    <row r="34" spans="1:16" ht="89.25" x14ac:dyDescent="0.2">
      <c r="A34" t="s">
        <v>59</v>
      </c>
      <c r="E34" s="41" t="s">
        <v>683</v>
      </c>
    </row>
    <row r="35" spans="1:16" ht="25.5" x14ac:dyDescent="0.2">
      <c r="A35" t="s">
        <v>49</v>
      </c>
      <c r="B35" s="36" t="s">
        <v>89</v>
      </c>
      <c r="C35" s="36" t="s">
        <v>684</v>
      </c>
      <c r="D35" s="37" t="s">
        <v>52</v>
      </c>
      <c r="E35" s="13" t="s">
        <v>685</v>
      </c>
      <c r="F35" s="38" t="s">
        <v>54</v>
      </c>
      <c r="G35" s="39">
        <v>6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55</v>
      </c>
      <c r="O35">
        <f>(M35*21)/100</f>
        <v>0</v>
      </c>
      <c r="P35" t="s">
        <v>27</v>
      </c>
    </row>
    <row r="36" spans="1:16" x14ac:dyDescent="0.2">
      <c r="A36" s="37" t="s">
        <v>56</v>
      </c>
      <c r="E36" s="41" t="s">
        <v>686</v>
      </c>
    </row>
    <row r="37" spans="1:16" x14ac:dyDescent="0.2">
      <c r="A37" s="37" t="s">
        <v>57</v>
      </c>
      <c r="E37" s="42" t="s">
        <v>52</v>
      </c>
    </row>
    <row r="38" spans="1:16" ht="89.25" x14ac:dyDescent="0.2">
      <c r="A38" t="s">
        <v>59</v>
      </c>
      <c r="E38" s="41" t="s">
        <v>683</v>
      </c>
    </row>
    <row r="39" spans="1:16" ht="25.5" x14ac:dyDescent="0.2">
      <c r="A39" t="s">
        <v>49</v>
      </c>
      <c r="B39" s="36" t="s">
        <v>94</v>
      </c>
      <c r="C39" s="36" t="s">
        <v>687</v>
      </c>
      <c r="D39" s="37" t="s">
        <v>52</v>
      </c>
      <c r="E39" s="13" t="s">
        <v>688</v>
      </c>
      <c r="F39" s="38" t="s">
        <v>54</v>
      </c>
      <c r="G39" s="39">
        <v>2.6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55</v>
      </c>
      <c r="O39">
        <f>(M39*21)/100</f>
        <v>0</v>
      </c>
      <c r="P39" t="s">
        <v>27</v>
      </c>
    </row>
    <row r="40" spans="1:16" x14ac:dyDescent="0.2">
      <c r="A40" s="37" t="s">
        <v>56</v>
      </c>
      <c r="E40" s="41" t="s">
        <v>52</v>
      </c>
    </row>
    <row r="41" spans="1:16" x14ac:dyDescent="0.2">
      <c r="A41" s="37" t="s">
        <v>57</v>
      </c>
      <c r="E41" s="42" t="s">
        <v>52</v>
      </c>
    </row>
    <row r="42" spans="1:16" ht="140.25" x14ac:dyDescent="0.2">
      <c r="A42" t="s">
        <v>59</v>
      </c>
      <c r="E42" s="41" t="s">
        <v>689</v>
      </c>
    </row>
    <row r="43" spans="1:16" x14ac:dyDescent="0.2">
      <c r="A43" t="s">
        <v>46</v>
      </c>
      <c r="C43" s="33" t="s">
        <v>70</v>
      </c>
      <c r="E43" s="35" t="s">
        <v>71</v>
      </c>
      <c r="J43" s="34">
        <f>0</f>
        <v>0</v>
      </c>
      <c r="K43" s="34">
        <f>0</f>
        <v>0</v>
      </c>
      <c r="L43" s="34">
        <f>0+L44</f>
        <v>0</v>
      </c>
      <c r="M43" s="34">
        <f>0+M44</f>
        <v>0</v>
      </c>
    </row>
    <row r="44" spans="1:16" x14ac:dyDescent="0.2">
      <c r="A44" t="s">
        <v>49</v>
      </c>
      <c r="B44" s="36" t="s">
        <v>98</v>
      </c>
      <c r="C44" s="36" t="s">
        <v>73</v>
      </c>
      <c r="D44" s="37" t="s">
        <v>52</v>
      </c>
      <c r="E44" s="13" t="s">
        <v>74</v>
      </c>
      <c r="F44" s="38" t="s">
        <v>65</v>
      </c>
      <c r="G44" s="39">
        <v>198.4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55</v>
      </c>
      <c r="O44">
        <f>(M44*21)/100</f>
        <v>0</v>
      </c>
      <c r="P44" t="s">
        <v>27</v>
      </c>
    </row>
    <row r="45" spans="1:16" x14ac:dyDescent="0.2">
      <c r="A45" s="37" t="s">
        <v>56</v>
      </c>
      <c r="E45" s="41" t="s">
        <v>52</v>
      </c>
    </row>
    <row r="46" spans="1:16" x14ac:dyDescent="0.2">
      <c r="A46" s="37" t="s">
        <v>57</v>
      </c>
      <c r="E46" s="42" t="s">
        <v>52</v>
      </c>
    </row>
    <row r="47" spans="1:16" ht="229.5" x14ac:dyDescent="0.2">
      <c r="A47" t="s">
        <v>59</v>
      </c>
      <c r="E47" s="41" t="s">
        <v>987</v>
      </c>
    </row>
    <row r="48" spans="1:16" x14ac:dyDescent="0.2">
      <c r="A48" t="s">
        <v>46</v>
      </c>
      <c r="C48" s="33" t="s">
        <v>80</v>
      </c>
      <c r="E48" s="35" t="s">
        <v>81</v>
      </c>
      <c r="J48" s="34">
        <f>0</f>
        <v>0</v>
      </c>
      <c r="K48" s="34">
        <f>0</f>
        <v>0</v>
      </c>
      <c r="L48" s="34">
        <f>0+L49+L53+L57</f>
        <v>0</v>
      </c>
      <c r="M48" s="34">
        <f>0+M49+M53+M57</f>
        <v>0</v>
      </c>
    </row>
    <row r="49" spans="1:16" x14ac:dyDescent="0.2">
      <c r="A49" t="s">
        <v>49</v>
      </c>
      <c r="B49" s="36" t="s">
        <v>101</v>
      </c>
      <c r="C49" s="36" t="s">
        <v>988</v>
      </c>
      <c r="D49" s="37" t="s">
        <v>52</v>
      </c>
      <c r="E49" s="13" t="s">
        <v>989</v>
      </c>
      <c r="F49" s="38" t="s">
        <v>85</v>
      </c>
      <c r="G49" s="39">
        <v>25</v>
      </c>
      <c r="H49" s="38">
        <v>0</v>
      </c>
      <c r="I49" s="38">
        <f>ROUND(G49*H49,6)</f>
        <v>0</v>
      </c>
      <c r="L49" s="40">
        <v>0</v>
      </c>
      <c r="M49" s="34">
        <f>ROUND(ROUND(L49,2)*ROUND(G49,3),2)</f>
        <v>0</v>
      </c>
      <c r="N49" s="38" t="s">
        <v>55</v>
      </c>
      <c r="O49">
        <f>(M49*21)/100</f>
        <v>0</v>
      </c>
      <c r="P49" t="s">
        <v>27</v>
      </c>
    </row>
    <row r="50" spans="1:16" x14ac:dyDescent="0.2">
      <c r="A50" s="37" t="s">
        <v>56</v>
      </c>
      <c r="E50" s="41" t="s">
        <v>52</v>
      </c>
    </row>
    <row r="51" spans="1:16" x14ac:dyDescent="0.2">
      <c r="A51" s="37" t="s">
        <v>57</v>
      </c>
      <c r="E51" s="42" t="s">
        <v>52</v>
      </c>
    </row>
    <row r="52" spans="1:16" ht="38.25" x14ac:dyDescent="0.2">
      <c r="A52" t="s">
        <v>59</v>
      </c>
      <c r="E52" s="41" t="s">
        <v>990</v>
      </c>
    </row>
    <row r="53" spans="1:16" x14ac:dyDescent="0.2">
      <c r="A53" t="s">
        <v>49</v>
      </c>
      <c r="B53" s="36" t="s">
        <v>107</v>
      </c>
      <c r="C53" s="36" t="s">
        <v>991</v>
      </c>
      <c r="D53" s="37" t="s">
        <v>52</v>
      </c>
      <c r="E53" s="13" t="s">
        <v>992</v>
      </c>
      <c r="F53" s="38" t="s">
        <v>85</v>
      </c>
      <c r="G53" s="39">
        <v>25</v>
      </c>
      <c r="H53" s="38">
        <v>0</v>
      </c>
      <c r="I53" s="38">
        <f>ROUND(G53*H53,6)</f>
        <v>0</v>
      </c>
      <c r="L53" s="40">
        <v>0</v>
      </c>
      <c r="M53" s="34">
        <f>ROUND(ROUND(L53,2)*ROUND(G53,3),2)</f>
        <v>0</v>
      </c>
      <c r="N53" s="38" t="s">
        <v>204</v>
      </c>
      <c r="O53">
        <f>(M53*21)/100</f>
        <v>0</v>
      </c>
      <c r="P53" t="s">
        <v>27</v>
      </c>
    </row>
    <row r="54" spans="1:16" x14ac:dyDescent="0.2">
      <c r="A54" s="37" t="s">
        <v>56</v>
      </c>
      <c r="E54" s="41" t="s">
        <v>52</v>
      </c>
    </row>
    <row r="55" spans="1:16" x14ac:dyDescent="0.2">
      <c r="A55" s="37" t="s">
        <v>57</v>
      </c>
      <c r="E55" s="42" t="s">
        <v>52</v>
      </c>
    </row>
    <row r="56" spans="1:16" ht="25.5" x14ac:dyDescent="0.2">
      <c r="A56" t="s">
        <v>59</v>
      </c>
      <c r="E56" s="41" t="s">
        <v>993</v>
      </c>
    </row>
    <row r="57" spans="1:16" x14ac:dyDescent="0.2">
      <c r="A57" t="s">
        <v>49</v>
      </c>
      <c r="B57" s="36" t="s">
        <v>114</v>
      </c>
      <c r="C57" s="36" t="s">
        <v>994</v>
      </c>
      <c r="D57" s="37" t="s">
        <v>52</v>
      </c>
      <c r="E57" s="13" t="s">
        <v>995</v>
      </c>
      <c r="F57" s="38" t="s">
        <v>85</v>
      </c>
      <c r="G57" s="39">
        <v>12</v>
      </c>
      <c r="H57" s="38">
        <v>0</v>
      </c>
      <c r="I57" s="38">
        <f>ROUND(G57*H57,6)</f>
        <v>0</v>
      </c>
      <c r="L57" s="40">
        <v>0</v>
      </c>
      <c r="M57" s="34">
        <f>ROUND(ROUND(L57,2)*ROUND(G57,3),2)</f>
        <v>0</v>
      </c>
      <c r="N57" s="38" t="s">
        <v>204</v>
      </c>
      <c r="O57">
        <f>(M57*21)/100</f>
        <v>0</v>
      </c>
      <c r="P57" t="s">
        <v>27</v>
      </c>
    </row>
    <row r="58" spans="1:16" x14ac:dyDescent="0.2">
      <c r="A58" s="37" t="s">
        <v>56</v>
      </c>
      <c r="E58" s="41" t="s">
        <v>52</v>
      </c>
    </row>
    <row r="59" spans="1:16" x14ac:dyDescent="0.2">
      <c r="A59" s="37" t="s">
        <v>57</v>
      </c>
      <c r="E59" s="42" t="s">
        <v>52</v>
      </c>
    </row>
    <row r="60" spans="1:16" ht="25.5" x14ac:dyDescent="0.2">
      <c r="A60" t="s">
        <v>59</v>
      </c>
      <c r="E60" s="41" t="s">
        <v>996</v>
      </c>
    </row>
    <row r="61" spans="1:16" x14ac:dyDescent="0.2">
      <c r="A61" t="s">
        <v>46</v>
      </c>
      <c r="C61" s="33" t="s">
        <v>87</v>
      </c>
      <c r="E61" s="35" t="s">
        <v>88</v>
      </c>
      <c r="J61" s="34">
        <f>0</f>
        <v>0</v>
      </c>
      <c r="K61" s="34">
        <f>0</f>
        <v>0</v>
      </c>
      <c r="L61" s="34">
        <f>0+L62+L66+L70+L74+L78+L82+L86+L90+L94+L98+L102</f>
        <v>0</v>
      </c>
      <c r="M61" s="34">
        <f>0+M62+M66+M70+M74+M78+M82+M86+M90+M94+M98+M102</f>
        <v>0</v>
      </c>
    </row>
    <row r="62" spans="1:16" ht="25.5" x14ac:dyDescent="0.2">
      <c r="A62" t="s">
        <v>49</v>
      </c>
      <c r="B62" s="36" t="s">
        <v>61</v>
      </c>
      <c r="C62" s="36" t="s">
        <v>90</v>
      </c>
      <c r="D62" s="37" t="s">
        <v>52</v>
      </c>
      <c r="E62" s="13" t="s">
        <v>91</v>
      </c>
      <c r="F62" s="38" t="s">
        <v>92</v>
      </c>
      <c r="G62" s="39">
        <v>6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55</v>
      </c>
      <c r="O62">
        <f>(M62*21)/100</f>
        <v>0</v>
      </c>
      <c r="P62" t="s">
        <v>27</v>
      </c>
    </row>
    <row r="63" spans="1:16" x14ac:dyDescent="0.2">
      <c r="A63" s="37" t="s">
        <v>56</v>
      </c>
      <c r="E63" s="41" t="s">
        <v>52</v>
      </c>
    </row>
    <row r="64" spans="1:16" ht="25.5" x14ac:dyDescent="0.2">
      <c r="A64" s="37" t="s">
        <v>57</v>
      </c>
      <c r="E64" s="42" t="s">
        <v>997</v>
      </c>
    </row>
    <row r="65" spans="1:16" ht="76.5" x14ac:dyDescent="0.2">
      <c r="A65" t="s">
        <v>59</v>
      </c>
      <c r="E65" s="41" t="s">
        <v>998</v>
      </c>
    </row>
    <row r="66" spans="1:16" x14ac:dyDescent="0.2">
      <c r="A66" t="s">
        <v>49</v>
      </c>
      <c r="B66" s="36" t="s">
        <v>122</v>
      </c>
      <c r="C66" s="36" t="s">
        <v>999</v>
      </c>
      <c r="D66" s="37" t="s">
        <v>52</v>
      </c>
      <c r="E66" s="13" t="s">
        <v>1000</v>
      </c>
      <c r="F66" s="38" t="s">
        <v>92</v>
      </c>
      <c r="G66" s="39">
        <v>7</v>
      </c>
      <c r="H66" s="38">
        <v>0</v>
      </c>
      <c r="I66" s="38">
        <f>ROUND(G66*H66,6)</f>
        <v>0</v>
      </c>
      <c r="L66" s="40">
        <v>0</v>
      </c>
      <c r="M66" s="34">
        <f>ROUND(ROUND(L66,2)*ROUND(G66,3),2)</f>
        <v>0</v>
      </c>
      <c r="N66" s="38" t="s">
        <v>55</v>
      </c>
      <c r="O66">
        <f>(M66*21)/100</f>
        <v>0</v>
      </c>
      <c r="P66" t="s">
        <v>27</v>
      </c>
    </row>
    <row r="67" spans="1:16" x14ac:dyDescent="0.2">
      <c r="A67" s="37" t="s">
        <v>56</v>
      </c>
      <c r="E67" s="41" t="s">
        <v>976</v>
      </c>
    </row>
    <row r="68" spans="1:16" x14ac:dyDescent="0.2">
      <c r="A68" s="37" t="s">
        <v>57</v>
      </c>
      <c r="E68" s="42" t="s">
        <v>111</v>
      </c>
    </row>
    <row r="69" spans="1:16" ht="114.75" x14ac:dyDescent="0.2">
      <c r="A69" t="s">
        <v>59</v>
      </c>
      <c r="E69" s="41" t="s">
        <v>1001</v>
      </c>
    </row>
    <row r="70" spans="1:16" ht="25.5" x14ac:dyDescent="0.2">
      <c r="A70" t="s">
        <v>49</v>
      </c>
      <c r="B70" s="36" t="s">
        <v>127</v>
      </c>
      <c r="C70" s="36" t="s">
        <v>1002</v>
      </c>
      <c r="D70" s="37" t="s">
        <v>52</v>
      </c>
      <c r="E70" s="13" t="s">
        <v>1003</v>
      </c>
      <c r="F70" s="38" t="s">
        <v>97</v>
      </c>
      <c r="G70" s="39">
        <v>150</v>
      </c>
      <c r="H70" s="38">
        <v>0</v>
      </c>
      <c r="I70" s="38">
        <f>ROUND(G70*H70,6)</f>
        <v>0</v>
      </c>
      <c r="L70" s="40">
        <v>0</v>
      </c>
      <c r="M70" s="34">
        <f>ROUND(ROUND(L70,2)*ROUND(G70,3),2)</f>
        <v>0</v>
      </c>
      <c r="N70" s="38" t="s">
        <v>55</v>
      </c>
      <c r="O70">
        <f>(M70*21)/100</f>
        <v>0</v>
      </c>
      <c r="P70" t="s">
        <v>27</v>
      </c>
    </row>
    <row r="71" spans="1:16" x14ac:dyDescent="0.2">
      <c r="A71" s="37" t="s">
        <v>56</v>
      </c>
      <c r="E71" s="41" t="s">
        <v>52</v>
      </c>
    </row>
    <row r="72" spans="1:16" x14ac:dyDescent="0.2">
      <c r="A72" s="37" t="s">
        <v>57</v>
      </c>
      <c r="E72" s="42" t="s">
        <v>1004</v>
      </c>
    </row>
    <row r="73" spans="1:16" ht="114.75" x14ac:dyDescent="0.2">
      <c r="A73" t="s">
        <v>59</v>
      </c>
      <c r="E73" s="41" t="s">
        <v>1005</v>
      </c>
    </row>
    <row r="74" spans="1:16" x14ac:dyDescent="0.2">
      <c r="A74" t="s">
        <v>49</v>
      </c>
      <c r="B74" s="36" t="s">
        <v>131</v>
      </c>
      <c r="C74" s="36" t="s">
        <v>1006</v>
      </c>
      <c r="D74" s="37" t="s">
        <v>52</v>
      </c>
      <c r="E74" s="13" t="s">
        <v>1007</v>
      </c>
      <c r="F74" s="38" t="s">
        <v>97</v>
      </c>
      <c r="G74" s="39">
        <v>150</v>
      </c>
      <c r="H74" s="38">
        <v>0</v>
      </c>
      <c r="I74" s="38">
        <f>ROUND(G74*H74,6)</f>
        <v>0</v>
      </c>
      <c r="L74" s="40">
        <v>0</v>
      </c>
      <c r="M74" s="34">
        <f>ROUND(ROUND(L74,2)*ROUND(G74,3),2)</f>
        <v>0</v>
      </c>
      <c r="N74" s="38" t="s">
        <v>55</v>
      </c>
      <c r="O74">
        <f>(M74*21)/100</f>
        <v>0</v>
      </c>
      <c r="P74" t="s">
        <v>27</v>
      </c>
    </row>
    <row r="75" spans="1:16" x14ac:dyDescent="0.2">
      <c r="A75" s="37" t="s">
        <v>56</v>
      </c>
      <c r="E75" s="41" t="s">
        <v>976</v>
      </c>
    </row>
    <row r="76" spans="1:16" x14ac:dyDescent="0.2">
      <c r="A76" s="37" t="s">
        <v>57</v>
      </c>
      <c r="E76" s="42" t="s">
        <v>111</v>
      </c>
    </row>
    <row r="77" spans="1:16" ht="153" x14ac:dyDescent="0.2">
      <c r="A77" t="s">
        <v>59</v>
      </c>
      <c r="E77" s="41" t="s">
        <v>1008</v>
      </c>
    </row>
    <row r="78" spans="1:16" ht="25.5" x14ac:dyDescent="0.2">
      <c r="A78" t="s">
        <v>49</v>
      </c>
      <c r="B78" s="36" t="s">
        <v>70</v>
      </c>
      <c r="C78" s="36" t="s">
        <v>1009</v>
      </c>
      <c r="D78" s="37" t="s">
        <v>52</v>
      </c>
      <c r="E78" s="13" t="s">
        <v>1010</v>
      </c>
      <c r="F78" s="38" t="s">
        <v>92</v>
      </c>
      <c r="G78" s="39">
        <v>6</v>
      </c>
      <c r="H78" s="38">
        <v>0</v>
      </c>
      <c r="I78" s="38">
        <f>ROUND(G78*H78,6)</f>
        <v>0</v>
      </c>
      <c r="L78" s="40">
        <v>0</v>
      </c>
      <c r="M78" s="34">
        <f>ROUND(ROUND(L78,2)*ROUND(G78,3),2)</f>
        <v>0</v>
      </c>
      <c r="N78" s="38" t="s">
        <v>55</v>
      </c>
      <c r="O78">
        <f>(M78*21)/100</f>
        <v>0</v>
      </c>
      <c r="P78" t="s">
        <v>27</v>
      </c>
    </row>
    <row r="79" spans="1:16" x14ac:dyDescent="0.2">
      <c r="A79" s="37" t="s">
        <v>56</v>
      </c>
      <c r="E79" s="41" t="s">
        <v>52</v>
      </c>
    </row>
    <row r="80" spans="1:16" x14ac:dyDescent="0.2">
      <c r="A80" s="37" t="s">
        <v>57</v>
      </c>
      <c r="E80" s="42" t="s">
        <v>52</v>
      </c>
    </row>
    <row r="81" spans="1:16" ht="102" x14ac:dyDescent="0.2">
      <c r="A81" t="s">
        <v>59</v>
      </c>
      <c r="E81" s="41" t="s">
        <v>1011</v>
      </c>
    </row>
    <row r="82" spans="1:16" x14ac:dyDescent="0.2">
      <c r="A82" t="s">
        <v>49</v>
      </c>
      <c r="B82" s="36" t="s">
        <v>80</v>
      </c>
      <c r="C82" s="36" t="s">
        <v>596</v>
      </c>
      <c r="D82" s="37" t="s">
        <v>52</v>
      </c>
      <c r="E82" s="13" t="s">
        <v>597</v>
      </c>
      <c r="F82" s="38" t="s">
        <v>97</v>
      </c>
      <c r="G82" s="39">
        <v>150</v>
      </c>
      <c r="H82" s="38">
        <v>0</v>
      </c>
      <c r="I82" s="38">
        <f>ROUND(G82*H82,6)</f>
        <v>0</v>
      </c>
      <c r="L82" s="40">
        <v>0</v>
      </c>
      <c r="M82" s="34">
        <f>ROUND(ROUND(L82,2)*ROUND(G82,3),2)</f>
        <v>0</v>
      </c>
      <c r="N82" s="38" t="s">
        <v>55</v>
      </c>
      <c r="O82">
        <f>(M82*21)/100</f>
        <v>0</v>
      </c>
      <c r="P82" t="s">
        <v>27</v>
      </c>
    </row>
    <row r="83" spans="1:16" x14ac:dyDescent="0.2">
      <c r="A83" s="37" t="s">
        <v>56</v>
      </c>
      <c r="E83" s="41" t="s">
        <v>52</v>
      </c>
    </row>
    <row r="84" spans="1:16" x14ac:dyDescent="0.2">
      <c r="A84" s="37" t="s">
        <v>57</v>
      </c>
      <c r="E84" s="42" t="s">
        <v>52</v>
      </c>
    </row>
    <row r="85" spans="1:16" ht="127.5" x14ac:dyDescent="0.2">
      <c r="A85" t="s">
        <v>59</v>
      </c>
      <c r="E85" s="41" t="s">
        <v>1012</v>
      </c>
    </row>
    <row r="86" spans="1:16" x14ac:dyDescent="0.2">
      <c r="A86" t="s">
        <v>49</v>
      </c>
      <c r="B86" s="36" t="s">
        <v>139</v>
      </c>
      <c r="C86" s="36" t="s">
        <v>1013</v>
      </c>
      <c r="D86" s="37" t="s">
        <v>52</v>
      </c>
      <c r="E86" s="13" t="s">
        <v>1014</v>
      </c>
      <c r="F86" s="38" t="s">
        <v>1015</v>
      </c>
      <c r="G86" s="39">
        <v>120</v>
      </c>
      <c r="H86" s="38">
        <v>0</v>
      </c>
      <c r="I86" s="38">
        <f>ROUND(G86*H86,6)</f>
        <v>0</v>
      </c>
      <c r="L86" s="40">
        <v>0</v>
      </c>
      <c r="M86" s="34">
        <f>ROUND(ROUND(L86,2)*ROUND(G86,3),2)</f>
        <v>0</v>
      </c>
      <c r="N86" s="38" t="s">
        <v>55</v>
      </c>
      <c r="O86">
        <f>(M86*21)/100</f>
        <v>0</v>
      </c>
      <c r="P86" t="s">
        <v>27</v>
      </c>
    </row>
    <row r="87" spans="1:16" x14ac:dyDescent="0.2">
      <c r="A87" s="37" t="s">
        <v>56</v>
      </c>
      <c r="E87" s="41" t="s">
        <v>52</v>
      </c>
    </row>
    <row r="88" spans="1:16" x14ac:dyDescent="0.2">
      <c r="A88" s="37" t="s">
        <v>57</v>
      </c>
      <c r="E88" s="42" t="s">
        <v>1016</v>
      </c>
    </row>
    <row r="89" spans="1:16" ht="140.25" x14ac:dyDescent="0.2">
      <c r="A89" t="s">
        <v>59</v>
      </c>
      <c r="E89" s="41" t="s">
        <v>1017</v>
      </c>
    </row>
    <row r="90" spans="1:16" x14ac:dyDescent="0.2">
      <c r="A90" t="s">
        <v>49</v>
      </c>
      <c r="B90" s="36" t="s">
        <v>142</v>
      </c>
      <c r="C90" s="36" t="s">
        <v>1018</v>
      </c>
      <c r="D90" s="37" t="s">
        <v>52</v>
      </c>
      <c r="E90" s="13" t="s">
        <v>1019</v>
      </c>
      <c r="F90" s="38" t="s">
        <v>262</v>
      </c>
      <c r="G90" s="39">
        <v>6</v>
      </c>
      <c r="H90" s="38">
        <v>0</v>
      </c>
      <c r="I90" s="38">
        <f>ROUND(G90*H90,6)</f>
        <v>0</v>
      </c>
      <c r="L90" s="40">
        <v>0</v>
      </c>
      <c r="M90" s="34">
        <f>ROUND(ROUND(L90,2)*ROUND(G90,3),2)</f>
        <v>0</v>
      </c>
      <c r="N90" s="38" t="s">
        <v>204</v>
      </c>
      <c r="O90">
        <f>(M90*21)/100</f>
        <v>0</v>
      </c>
      <c r="P90" t="s">
        <v>27</v>
      </c>
    </row>
    <row r="91" spans="1:16" x14ac:dyDescent="0.2">
      <c r="A91" s="37" t="s">
        <v>56</v>
      </c>
      <c r="E91" s="41" t="s">
        <v>976</v>
      </c>
    </row>
    <row r="92" spans="1:16" x14ac:dyDescent="0.2">
      <c r="A92" s="37" t="s">
        <v>57</v>
      </c>
      <c r="E92" s="42" t="s">
        <v>111</v>
      </c>
    </row>
    <row r="93" spans="1:16" ht="153" x14ac:dyDescent="0.2">
      <c r="A93" t="s">
        <v>59</v>
      </c>
      <c r="E93" s="41" t="s">
        <v>1020</v>
      </c>
    </row>
    <row r="94" spans="1:16" ht="25.5" x14ac:dyDescent="0.2">
      <c r="A94" t="s">
        <v>49</v>
      </c>
      <c r="B94" s="36" t="s">
        <v>145</v>
      </c>
      <c r="C94" s="36" t="s">
        <v>1021</v>
      </c>
      <c r="D94" s="37" t="s">
        <v>52</v>
      </c>
      <c r="E94" s="13" t="s">
        <v>1022</v>
      </c>
      <c r="F94" s="38" t="s">
        <v>944</v>
      </c>
      <c r="G94" s="39">
        <v>1</v>
      </c>
      <c r="H94" s="38">
        <v>0</v>
      </c>
      <c r="I94" s="38">
        <f>ROUND(G94*H94,6)</f>
        <v>0</v>
      </c>
      <c r="L94" s="40">
        <v>0</v>
      </c>
      <c r="M94" s="34">
        <f>ROUND(ROUND(L94,2)*ROUND(G94,3),2)</f>
        <v>0</v>
      </c>
      <c r="N94" s="38" t="s">
        <v>204</v>
      </c>
      <c r="O94">
        <f>(M94*21)/100</f>
        <v>0</v>
      </c>
      <c r="P94" t="s">
        <v>27</v>
      </c>
    </row>
    <row r="95" spans="1:16" x14ac:dyDescent="0.2">
      <c r="A95" s="37" t="s">
        <v>56</v>
      </c>
      <c r="E95" s="41" t="s">
        <v>976</v>
      </c>
    </row>
    <row r="96" spans="1:16" x14ac:dyDescent="0.2">
      <c r="A96" s="37" t="s">
        <v>57</v>
      </c>
      <c r="E96" s="42" t="s">
        <v>111</v>
      </c>
    </row>
    <row r="97" spans="1:16" ht="165.75" x14ac:dyDescent="0.2">
      <c r="A97" t="s">
        <v>59</v>
      </c>
      <c r="E97" s="41" t="s">
        <v>1023</v>
      </c>
    </row>
    <row r="98" spans="1:16" x14ac:dyDescent="0.2">
      <c r="A98" t="s">
        <v>49</v>
      </c>
      <c r="B98" s="36" t="s">
        <v>148</v>
      </c>
      <c r="C98" s="36" t="s">
        <v>1024</v>
      </c>
      <c r="D98" s="37" t="s">
        <v>52</v>
      </c>
      <c r="E98" s="13" t="s">
        <v>1025</v>
      </c>
      <c r="F98" s="38" t="s">
        <v>92</v>
      </c>
      <c r="G98" s="39">
        <v>3</v>
      </c>
      <c r="H98" s="38">
        <v>0</v>
      </c>
      <c r="I98" s="38">
        <f>ROUND(G98*H98,6)</f>
        <v>0</v>
      </c>
      <c r="L98" s="40">
        <v>0</v>
      </c>
      <c r="M98" s="34">
        <f>ROUND(ROUND(L98,2)*ROUND(G98,3),2)</f>
        <v>0</v>
      </c>
      <c r="N98" s="38" t="s">
        <v>204</v>
      </c>
      <c r="O98">
        <f>(M98*21)/100</f>
        <v>0</v>
      </c>
      <c r="P98" t="s">
        <v>27</v>
      </c>
    </row>
    <row r="99" spans="1:16" x14ac:dyDescent="0.2">
      <c r="A99" s="37" t="s">
        <v>56</v>
      </c>
      <c r="E99" s="41" t="s">
        <v>52</v>
      </c>
    </row>
    <row r="100" spans="1:16" x14ac:dyDescent="0.2">
      <c r="A100" s="37" t="s">
        <v>57</v>
      </c>
      <c r="E100" s="42" t="s">
        <v>52</v>
      </c>
    </row>
    <row r="101" spans="1:16" ht="114.75" x14ac:dyDescent="0.2">
      <c r="A101" t="s">
        <v>59</v>
      </c>
      <c r="E101" s="41" t="s">
        <v>1005</v>
      </c>
    </row>
    <row r="102" spans="1:16" x14ac:dyDescent="0.2">
      <c r="A102" t="s">
        <v>49</v>
      </c>
      <c r="B102" s="36" t="s">
        <v>152</v>
      </c>
      <c r="C102" s="36" t="s">
        <v>1026</v>
      </c>
      <c r="D102" s="37" t="s">
        <v>52</v>
      </c>
      <c r="E102" s="13" t="s">
        <v>1027</v>
      </c>
      <c r="F102" s="38" t="s">
        <v>92</v>
      </c>
      <c r="G102" s="39">
        <v>3</v>
      </c>
      <c r="H102" s="38">
        <v>0</v>
      </c>
      <c r="I102" s="38">
        <f>ROUND(G102*H102,6)</f>
        <v>0</v>
      </c>
      <c r="L102" s="40">
        <v>0</v>
      </c>
      <c r="M102" s="34">
        <f>ROUND(ROUND(L102,2)*ROUND(G102,3),2)</f>
        <v>0</v>
      </c>
      <c r="N102" s="38" t="s">
        <v>204</v>
      </c>
      <c r="O102">
        <f>(M102*21)/100</f>
        <v>0</v>
      </c>
      <c r="P102" t="s">
        <v>27</v>
      </c>
    </row>
    <row r="103" spans="1:16" x14ac:dyDescent="0.2">
      <c r="A103" s="37" t="s">
        <v>56</v>
      </c>
      <c r="E103" s="41" t="s">
        <v>52</v>
      </c>
    </row>
    <row r="104" spans="1:16" x14ac:dyDescent="0.2">
      <c r="A104" s="37" t="s">
        <v>57</v>
      </c>
      <c r="E104" s="42" t="s">
        <v>52</v>
      </c>
    </row>
    <row r="105" spans="1:16" ht="114.75" x14ac:dyDescent="0.2">
      <c r="A105" t="s">
        <v>59</v>
      </c>
      <c r="E105" s="41" t="s">
        <v>1005</v>
      </c>
    </row>
    <row r="106" spans="1:16" x14ac:dyDescent="0.2">
      <c r="A106" t="s">
        <v>46</v>
      </c>
      <c r="C106" s="33" t="s">
        <v>105</v>
      </c>
      <c r="E106" s="35" t="s">
        <v>718</v>
      </c>
      <c r="J106" s="34">
        <f>0</f>
        <v>0</v>
      </c>
      <c r="K106" s="34">
        <f>0</f>
        <v>0</v>
      </c>
      <c r="L106" s="34">
        <f>0+L107+L111+L115+L119+L123+L127+L131+L135+L139+L143</f>
        <v>0</v>
      </c>
      <c r="M106" s="34">
        <f>0+M107+M111+M115+M119+M123+M127+M131+M135+M139+M143</f>
        <v>0</v>
      </c>
    </row>
    <row r="107" spans="1:16" x14ac:dyDescent="0.2">
      <c r="A107" t="s">
        <v>49</v>
      </c>
      <c r="B107" s="36" t="s">
        <v>155</v>
      </c>
      <c r="C107" s="36" t="s">
        <v>1013</v>
      </c>
      <c r="D107" s="37" t="s">
        <v>52</v>
      </c>
      <c r="E107" s="13" t="s">
        <v>1014</v>
      </c>
      <c r="F107" s="38" t="s">
        <v>1015</v>
      </c>
      <c r="G107" s="39">
        <v>0.4</v>
      </c>
      <c r="H107" s="38">
        <v>0</v>
      </c>
      <c r="I107" s="38">
        <f>ROUND(G107*H107,6)</f>
        <v>0</v>
      </c>
      <c r="L107" s="40">
        <v>0</v>
      </c>
      <c r="M107" s="34">
        <f>ROUND(ROUND(L107,2)*ROUND(G107,3),2)</f>
        <v>0</v>
      </c>
      <c r="N107" s="38" t="s">
        <v>55</v>
      </c>
      <c r="O107">
        <f>(M107*21)/100</f>
        <v>0</v>
      </c>
      <c r="P107" t="s">
        <v>27</v>
      </c>
    </row>
    <row r="108" spans="1:16" x14ac:dyDescent="0.2">
      <c r="A108" s="37" t="s">
        <v>56</v>
      </c>
      <c r="E108" s="41" t="s">
        <v>52</v>
      </c>
    </row>
    <row r="109" spans="1:16" x14ac:dyDescent="0.2">
      <c r="A109" s="37" t="s">
        <v>57</v>
      </c>
      <c r="E109" s="42" t="s">
        <v>1028</v>
      </c>
    </row>
    <row r="110" spans="1:16" ht="140.25" x14ac:dyDescent="0.2">
      <c r="A110" t="s">
        <v>59</v>
      </c>
      <c r="E110" s="41" t="s">
        <v>1017</v>
      </c>
    </row>
    <row r="111" spans="1:16" x14ac:dyDescent="0.2">
      <c r="A111" t="s">
        <v>49</v>
      </c>
      <c r="B111" s="36" t="s">
        <v>158</v>
      </c>
      <c r="C111" s="36" t="s">
        <v>734</v>
      </c>
      <c r="D111" s="37" t="s">
        <v>52</v>
      </c>
      <c r="E111" s="13" t="s">
        <v>735</v>
      </c>
      <c r="F111" s="38" t="s">
        <v>97</v>
      </c>
      <c r="G111" s="39">
        <v>570</v>
      </c>
      <c r="H111" s="38">
        <v>0</v>
      </c>
      <c r="I111" s="38">
        <f>ROUND(G111*H111,6)</f>
        <v>0</v>
      </c>
      <c r="L111" s="40">
        <v>0</v>
      </c>
      <c r="M111" s="34">
        <f>ROUND(ROUND(L111,2)*ROUND(G111,3),2)</f>
        <v>0</v>
      </c>
      <c r="N111" s="38" t="s">
        <v>55</v>
      </c>
      <c r="O111">
        <f>(M111*21)/100</f>
        <v>0</v>
      </c>
      <c r="P111" t="s">
        <v>27</v>
      </c>
    </row>
    <row r="112" spans="1:16" x14ac:dyDescent="0.2">
      <c r="A112" s="37" t="s">
        <v>56</v>
      </c>
      <c r="E112" s="41" t="s">
        <v>52</v>
      </c>
    </row>
    <row r="113" spans="1:16" x14ac:dyDescent="0.2">
      <c r="A113" s="37" t="s">
        <v>57</v>
      </c>
      <c r="E113" s="42" t="s">
        <v>1029</v>
      </c>
    </row>
    <row r="114" spans="1:16" ht="89.25" x14ac:dyDescent="0.2">
      <c r="A114" t="s">
        <v>59</v>
      </c>
      <c r="E114" s="41" t="s">
        <v>737</v>
      </c>
    </row>
    <row r="115" spans="1:16" ht="25.5" x14ac:dyDescent="0.2">
      <c r="A115" t="s">
        <v>49</v>
      </c>
      <c r="B115" s="36" t="s">
        <v>161</v>
      </c>
      <c r="C115" s="36" t="s">
        <v>1030</v>
      </c>
      <c r="D115" s="37" t="s">
        <v>52</v>
      </c>
      <c r="E115" s="13" t="s">
        <v>1031</v>
      </c>
      <c r="F115" s="38" t="s">
        <v>92</v>
      </c>
      <c r="G115" s="39">
        <v>6</v>
      </c>
      <c r="H115" s="38">
        <v>0</v>
      </c>
      <c r="I115" s="38">
        <f>ROUND(G115*H115,6)</f>
        <v>0</v>
      </c>
      <c r="L115" s="40">
        <v>0</v>
      </c>
      <c r="M115" s="34">
        <f>ROUND(ROUND(L115,2)*ROUND(G115,3),2)</f>
        <v>0</v>
      </c>
      <c r="N115" s="38" t="s">
        <v>55</v>
      </c>
      <c r="O115">
        <f>(M115*21)/100</f>
        <v>0</v>
      </c>
      <c r="P115" t="s">
        <v>27</v>
      </c>
    </row>
    <row r="116" spans="1:16" x14ac:dyDescent="0.2">
      <c r="A116" s="37" t="s">
        <v>56</v>
      </c>
      <c r="E116" s="41" t="s">
        <v>52</v>
      </c>
    </row>
    <row r="117" spans="1:16" x14ac:dyDescent="0.2">
      <c r="A117" s="37" t="s">
        <v>57</v>
      </c>
      <c r="E117" s="42" t="s">
        <v>1032</v>
      </c>
    </row>
    <row r="118" spans="1:16" ht="89.25" x14ac:dyDescent="0.2">
      <c r="A118" t="s">
        <v>59</v>
      </c>
      <c r="E118" s="41" t="s">
        <v>733</v>
      </c>
    </row>
    <row r="119" spans="1:16" ht="25.5" x14ac:dyDescent="0.2">
      <c r="A119" t="s">
        <v>49</v>
      </c>
      <c r="B119" s="36" t="s">
        <v>164</v>
      </c>
      <c r="C119" s="36" t="s">
        <v>756</v>
      </c>
      <c r="D119" s="37" t="s">
        <v>52</v>
      </c>
      <c r="E119" s="13" t="s">
        <v>757</v>
      </c>
      <c r="F119" s="38" t="s">
        <v>92</v>
      </c>
      <c r="G119" s="39">
        <v>6</v>
      </c>
      <c r="H119" s="38">
        <v>0</v>
      </c>
      <c r="I119" s="38">
        <f>ROUND(G119*H119,6)</f>
        <v>0</v>
      </c>
      <c r="L119" s="40">
        <v>0</v>
      </c>
      <c r="M119" s="34">
        <f>ROUND(ROUND(L119,2)*ROUND(G119,3),2)</f>
        <v>0</v>
      </c>
      <c r="N119" s="38" t="s">
        <v>55</v>
      </c>
      <c r="O119">
        <f>(M119*21)/100</f>
        <v>0</v>
      </c>
      <c r="P119" t="s">
        <v>27</v>
      </c>
    </row>
    <row r="120" spans="1:16" x14ac:dyDescent="0.2">
      <c r="A120" s="37" t="s">
        <v>56</v>
      </c>
      <c r="E120" s="41" t="s">
        <v>52</v>
      </c>
    </row>
    <row r="121" spans="1:16" x14ac:dyDescent="0.2">
      <c r="A121" s="37" t="s">
        <v>57</v>
      </c>
      <c r="E121" s="42" t="s">
        <v>1032</v>
      </c>
    </row>
    <row r="122" spans="1:16" ht="89.25" x14ac:dyDescent="0.2">
      <c r="A122" t="s">
        <v>59</v>
      </c>
      <c r="E122" s="41" t="s">
        <v>733</v>
      </c>
    </row>
    <row r="123" spans="1:16" ht="25.5" x14ac:dyDescent="0.2">
      <c r="A123" t="s">
        <v>49</v>
      </c>
      <c r="B123" s="36" t="s">
        <v>167</v>
      </c>
      <c r="C123" s="36" t="s">
        <v>553</v>
      </c>
      <c r="D123" s="37" t="s">
        <v>52</v>
      </c>
      <c r="E123" s="13" t="s">
        <v>554</v>
      </c>
      <c r="F123" s="38" t="s">
        <v>92</v>
      </c>
      <c r="G123" s="39">
        <v>1</v>
      </c>
      <c r="H123" s="38">
        <v>0</v>
      </c>
      <c r="I123" s="38">
        <f>ROUND(G123*H123,6)</f>
        <v>0</v>
      </c>
      <c r="L123" s="40">
        <v>0</v>
      </c>
      <c r="M123" s="34">
        <f>ROUND(ROUND(L123,2)*ROUND(G123,3),2)</f>
        <v>0</v>
      </c>
      <c r="N123" s="38" t="s">
        <v>55</v>
      </c>
      <c r="O123">
        <f>(M123*21)/100</f>
        <v>0</v>
      </c>
      <c r="P123" t="s">
        <v>27</v>
      </c>
    </row>
    <row r="124" spans="1:16" x14ac:dyDescent="0.2">
      <c r="A124" s="37" t="s">
        <v>56</v>
      </c>
      <c r="E124" s="41" t="s">
        <v>52</v>
      </c>
    </row>
    <row r="125" spans="1:16" x14ac:dyDescent="0.2">
      <c r="A125" s="37" t="s">
        <v>57</v>
      </c>
      <c r="E125" s="42" t="s">
        <v>52</v>
      </c>
    </row>
    <row r="126" spans="1:16" ht="114.75" x14ac:dyDescent="0.2">
      <c r="A126" t="s">
        <v>59</v>
      </c>
      <c r="E126" s="41" t="s">
        <v>853</v>
      </c>
    </row>
    <row r="127" spans="1:16" ht="25.5" x14ac:dyDescent="0.2">
      <c r="A127" t="s">
        <v>49</v>
      </c>
      <c r="B127" s="36" t="s">
        <v>170</v>
      </c>
      <c r="C127" s="36" t="s">
        <v>558</v>
      </c>
      <c r="D127" s="37" t="s">
        <v>52</v>
      </c>
      <c r="E127" s="13" t="s">
        <v>559</v>
      </c>
      <c r="F127" s="38" t="s">
        <v>92</v>
      </c>
      <c r="G127" s="39">
        <v>1</v>
      </c>
      <c r="H127" s="38">
        <v>0</v>
      </c>
      <c r="I127" s="38">
        <f>ROUND(G127*H127,6)</f>
        <v>0</v>
      </c>
      <c r="L127" s="40">
        <v>0</v>
      </c>
      <c r="M127" s="34">
        <f>ROUND(ROUND(L127,2)*ROUND(G127,3),2)</f>
        <v>0</v>
      </c>
      <c r="N127" s="38" t="s">
        <v>55</v>
      </c>
      <c r="O127">
        <f>(M127*21)/100</f>
        <v>0</v>
      </c>
      <c r="P127" t="s">
        <v>27</v>
      </c>
    </row>
    <row r="128" spans="1:16" x14ac:dyDescent="0.2">
      <c r="A128" s="37" t="s">
        <v>56</v>
      </c>
      <c r="E128" s="41" t="s">
        <v>52</v>
      </c>
    </row>
    <row r="129" spans="1:16" x14ac:dyDescent="0.2">
      <c r="A129" s="37" t="s">
        <v>57</v>
      </c>
      <c r="E129" s="42" t="s">
        <v>52</v>
      </c>
    </row>
    <row r="130" spans="1:16" ht="89.25" x14ac:dyDescent="0.2">
      <c r="A130" t="s">
        <v>59</v>
      </c>
      <c r="E130" s="41" t="s">
        <v>854</v>
      </c>
    </row>
    <row r="131" spans="1:16" x14ac:dyDescent="0.2">
      <c r="A131" t="s">
        <v>49</v>
      </c>
      <c r="B131" s="36" t="s">
        <v>174</v>
      </c>
      <c r="C131" s="36" t="s">
        <v>562</v>
      </c>
      <c r="D131" s="37" t="s">
        <v>52</v>
      </c>
      <c r="E131" s="13" t="s">
        <v>563</v>
      </c>
      <c r="F131" s="38" t="s">
        <v>262</v>
      </c>
      <c r="G131" s="39">
        <v>120</v>
      </c>
      <c r="H131" s="38">
        <v>0</v>
      </c>
      <c r="I131" s="38">
        <f>ROUND(G131*H131,6)</f>
        <v>0</v>
      </c>
      <c r="L131" s="40">
        <v>0</v>
      </c>
      <c r="M131" s="34">
        <f>ROUND(ROUND(L131,2)*ROUND(G131,3),2)</f>
        <v>0</v>
      </c>
      <c r="N131" s="38" t="s">
        <v>55</v>
      </c>
      <c r="O131">
        <f>(M131*21)/100</f>
        <v>0</v>
      </c>
      <c r="P131" t="s">
        <v>27</v>
      </c>
    </row>
    <row r="132" spans="1:16" x14ac:dyDescent="0.2">
      <c r="A132" s="37" t="s">
        <v>56</v>
      </c>
      <c r="E132" s="41" t="s">
        <v>52</v>
      </c>
    </row>
    <row r="133" spans="1:16" x14ac:dyDescent="0.2">
      <c r="A133" s="37" t="s">
        <v>57</v>
      </c>
      <c r="E133" s="42" t="s">
        <v>1033</v>
      </c>
    </row>
    <row r="134" spans="1:16" ht="89.25" x14ac:dyDescent="0.2">
      <c r="A134" t="s">
        <v>59</v>
      </c>
      <c r="E134" s="41" t="s">
        <v>880</v>
      </c>
    </row>
    <row r="135" spans="1:16" x14ac:dyDescent="0.2">
      <c r="A135" t="s">
        <v>49</v>
      </c>
      <c r="B135" s="36" t="s">
        <v>179</v>
      </c>
      <c r="C135" s="36" t="s">
        <v>566</v>
      </c>
      <c r="D135" s="37" t="s">
        <v>52</v>
      </c>
      <c r="E135" s="13" t="s">
        <v>567</v>
      </c>
      <c r="F135" s="38" t="s">
        <v>262</v>
      </c>
      <c r="G135" s="39">
        <v>120</v>
      </c>
      <c r="H135" s="38">
        <v>0</v>
      </c>
      <c r="I135" s="38">
        <f>ROUND(G135*H135,6)</f>
        <v>0</v>
      </c>
      <c r="L135" s="40">
        <v>0</v>
      </c>
      <c r="M135" s="34">
        <f>ROUND(ROUND(L135,2)*ROUND(G135,3),2)</f>
        <v>0</v>
      </c>
      <c r="N135" s="38" t="s">
        <v>55</v>
      </c>
      <c r="O135">
        <f>(M135*21)/100</f>
        <v>0</v>
      </c>
      <c r="P135" t="s">
        <v>27</v>
      </c>
    </row>
    <row r="136" spans="1:16" x14ac:dyDescent="0.2">
      <c r="A136" s="37" t="s">
        <v>56</v>
      </c>
      <c r="E136" s="41" t="s">
        <v>52</v>
      </c>
    </row>
    <row r="137" spans="1:16" x14ac:dyDescent="0.2">
      <c r="A137" s="37" t="s">
        <v>57</v>
      </c>
      <c r="E137" s="42" t="s">
        <v>1034</v>
      </c>
    </row>
    <row r="138" spans="1:16" ht="89.25" x14ac:dyDescent="0.2">
      <c r="A138" t="s">
        <v>59</v>
      </c>
      <c r="E138" s="41" t="s">
        <v>882</v>
      </c>
    </row>
    <row r="139" spans="1:16" x14ac:dyDescent="0.2">
      <c r="A139" t="s">
        <v>49</v>
      </c>
      <c r="B139" s="36" t="s">
        <v>182</v>
      </c>
      <c r="C139" s="36" t="s">
        <v>612</v>
      </c>
      <c r="D139" s="37" t="s">
        <v>52</v>
      </c>
      <c r="E139" s="13" t="s">
        <v>613</v>
      </c>
      <c r="F139" s="38" t="s">
        <v>262</v>
      </c>
      <c r="G139" s="39">
        <v>120</v>
      </c>
      <c r="H139" s="38">
        <v>0</v>
      </c>
      <c r="I139" s="38">
        <f>ROUND(G139*H139,6)</f>
        <v>0</v>
      </c>
      <c r="L139" s="40">
        <v>0</v>
      </c>
      <c r="M139" s="34">
        <f>ROUND(ROUND(L139,2)*ROUND(G139,3),2)</f>
        <v>0</v>
      </c>
      <c r="N139" s="38" t="s">
        <v>55</v>
      </c>
      <c r="O139">
        <f>(M139*21)/100</f>
        <v>0</v>
      </c>
      <c r="P139" t="s">
        <v>27</v>
      </c>
    </row>
    <row r="140" spans="1:16" x14ac:dyDescent="0.2">
      <c r="A140" s="37" t="s">
        <v>56</v>
      </c>
      <c r="E140" s="41" t="s">
        <v>52</v>
      </c>
    </row>
    <row r="141" spans="1:16" ht="51" x14ac:dyDescent="0.2">
      <c r="A141" s="37" t="s">
        <v>57</v>
      </c>
      <c r="E141" s="42" t="s">
        <v>1035</v>
      </c>
    </row>
    <row r="142" spans="1:16" ht="102" x14ac:dyDescent="0.2">
      <c r="A142" t="s">
        <v>59</v>
      </c>
      <c r="E142" s="41" t="s">
        <v>885</v>
      </c>
    </row>
    <row r="143" spans="1:16" x14ac:dyDescent="0.2">
      <c r="A143" t="s">
        <v>49</v>
      </c>
      <c r="B143" s="36" t="s">
        <v>289</v>
      </c>
      <c r="C143" s="36" t="s">
        <v>1036</v>
      </c>
      <c r="D143" s="37" t="s">
        <v>52</v>
      </c>
      <c r="E143" s="13" t="s">
        <v>1037</v>
      </c>
      <c r="F143" s="38" t="s">
        <v>944</v>
      </c>
      <c r="G143" s="39">
        <v>1</v>
      </c>
      <c r="H143" s="38">
        <v>0</v>
      </c>
      <c r="I143" s="38">
        <f>ROUND(G143*H143,6)</f>
        <v>0</v>
      </c>
      <c r="L143" s="40">
        <v>0</v>
      </c>
      <c r="M143" s="34">
        <f>ROUND(ROUND(L143,2)*ROUND(G143,3),2)</f>
        <v>0</v>
      </c>
      <c r="N143" s="38" t="s">
        <v>204</v>
      </c>
      <c r="O143">
        <f>(M143*21)/100</f>
        <v>0</v>
      </c>
      <c r="P143" t="s">
        <v>27</v>
      </c>
    </row>
    <row r="144" spans="1:16" x14ac:dyDescent="0.2">
      <c r="A144" s="37" t="s">
        <v>56</v>
      </c>
      <c r="E144" s="41" t="s">
        <v>52</v>
      </c>
    </row>
    <row r="145" spans="1:5" x14ac:dyDescent="0.2">
      <c r="A145" s="37" t="s">
        <v>57</v>
      </c>
      <c r="E145" s="42" t="s">
        <v>1038</v>
      </c>
    </row>
    <row r="146" spans="1:5" ht="127.5" x14ac:dyDescent="0.2">
      <c r="A146" t="s">
        <v>59</v>
      </c>
      <c r="E146" s="41" t="s">
        <v>1039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969</v>
      </c>
      <c r="M3" s="43">
        <f>Rekapitulace!C21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969</v>
      </c>
      <c r="D4" s="9"/>
      <c r="E4" s="3" t="s">
        <v>970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COUNTIFS(L8:L43,"=0",A8:A43,"P")+COUNTIFS(L8:L43,"",A8:A43,"P")+SUM(Q8:Q43)</f>
        <v>8</v>
      </c>
    </row>
    <row r="8" spans="1:20" x14ac:dyDescent="0.2">
      <c r="A8" t="s">
        <v>44</v>
      </c>
      <c r="C8" s="30" t="s">
        <v>1042</v>
      </c>
      <c r="E8" s="32" t="s">
        <v>1041</v>
      </c>
      <c r="J8" s="31">
        <f>0+J9+J14+J19+J24+J37+J42</f>
        <v>0</v>
      </c>
      <c r="K8" s="31">
        <f>0+K9+K14+K19+K24+K37+K42</f>
        <v>0</v>
      </c>
      <c r="L8" s="31">
        <f>0+L9+L14+L19+L24+L37+L42</f>
        <v>0</v>
      </c>
      <c r="M8" s="31">
        <f>0+M9+M14+M19+M24+M37+M42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</f>
        <v>0</v>
      </c>
      <c r="M9" s="34">
        <f>0+M10</f>
        <v>0</v>
      </c>
    </row>
    <row r="10" spans="1:20" ht="25.5" x14ac:dyDescent="0.2">
      <c r="A10" t="s">
        <v>49</v>
      </c>
      <c r="B10" s="36" t="s">
        <v>50</v>
      </c>
      <c r="C10" s="36" t="s">
        <v>1043</v>
      </c>
      <c r="D10" s="37" t="s">
        <v>52</v>
      </c>
      <c r="E10" s="13" t="s">
        <v>53</v>
      </c>
      <c r="F10" s="38" t="s">
        <v>54</v>
      </c>
      <c r="G10" s="39">
        <v>24.12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55</v>
      </c>
      <c r="O10">
        <f>(M10*21)/100</f>
        <v>0</v>
      </c>
      <c r="P10" t="s">
        <v>27</v>
      </c>
    </row>
    <row r="11" spans="1:20" x14ac:dyDescent="0.2">
      <c r="A11" s="37" t="s">
        <v>56</v>
      </c>
      <c r="E11" s="41" t="s">
        <v>52</v>
      </c>
    </row>
    <row r="12" spans="1:20" x14ac:dyDescent="0.2">
      <c r="A12" s="37" t="s">
        <v>57</v>
      </c>
      <c r="E12" s="42" t="s">
        <v>1044</v>
      </c>
    </row>
    <row r="13" spans="1:20" ht="140.25" x14ac:dyDescent="0.2">
      <c r="A13" t="s">
        <v>59</v>
      </c>
      <c r="E13" s="41" t="s">
        <v>1045</v>
      </c>
    </row>
    <row r="14" spans="1:20" x14ac:dyDescent="0.2">
      <c r="A14" t="s">
        <v>46</v>
      </c>
      <c r="C14" s="33" t="s">
        <v>50</v>
      </c>
      <c r="E14" s="35" t="s">
        <v>1046</v>
      </c>
      <c r="J14" s="34">
        <f>0</f>
        <v>0</v>
      </c>
      <c r="K14" s="34">
        <f>0</f>
        <v>0</v>
      </c>
      <c r="L14" s="34">
        <f>0+L15</f>
        <v>0</v>
      </c>
      <c r="M14" s="34">
        <f>0+M15</f>
        <v>0</v>
      </c>
    </row>
    <row r="15" spans="1:20" x14ac:dyDescent="0.2">
      <c r="A15" t="s">
        <v>49</v>
      </c>
      <c r="B15" s="36" t="s">
        <v>27</v>
      </c>
      <c r="C15" s="36" t="s">
        <v>1047</v>
      </c>
      <c r="D15" s="37" t="s">
        <v>52</v>
      </c>
      <c r="E15" s="13" t="s">
        <v>1048</v>
      </c>
      <c r="F15" s="38" t="s">
        <v>85</v>
      </c>
      <c r="G15" s="39">
        <v>9</v>
      </c>
      <c r="H15" s="38">
        <v>0</v>
      </c>
      <c r="I15" s="38">
        <f>ROUND(G15*H15,6)</f>
        <v>0</v>
      </c>
      <c r="L15" s="40">
        <v>0</v>
      </c>
      <c r="M15" s="34">
        <f>ROUND(ROUND(L15,2)*ROUND(G15,3),2)</f>
        <v>0</v>
      </c>
      <c r="N15" s="38" t="s">
        <v>55</v>
      </c>
      <c r="O15">
        <f>(M15*21)/100</f>
        <v>0</v>
      </c>
      <c r="P15" t="s">
        <v>27</v>
      </c>
    </row>
    <row r="16" spans="1:20" x14ac:dyDescent="0.2">
      <c r="A16" s="37" t="s">
        <v>56</v>
      </c>
      <c r="E16" s="41" t="s">
        <v>52</v>
      </c>
    </row>
    <row r="17" spans="1:16" x14ac:dyDescent="0.2">
      <c r="A17" s="37" t="s">
        <v>57</v>
      </c>
      <c r="E17" s="42" t="s">
        <v>1049</v>
      </c>
    </row>
    <row r="18" spans="1:16" x14ac:dyDescent="0.2">
      <c r="A18" t="s">
        <v>59</v>
      </c>
      <c r="E18" s="41" t="s">
        <v>1050</v>
      </c>
    </row>
    <row r="19" spans="1:16" x14ac:dyDescent="0.2">
      <c r="A19" t="s">
        <v>46</v>
      </c>
      <c r="C19" s="33" t="s">
        <v>114</v>
      </c>
      <c r="E19" s="35" t="s">
        <v>1051</v>
      </c>
      <c r="J19" s="34">
        <f>0</f>
        <v>0</v>
      </c>
      <c r="K19" s="34">
        <f>0</f>
        <v>0</v>
      </c>
      <c r="L19" s="34">
        <f>0+L20</f>
        <v>0</v>
      </c>
      <c r="M19" s="34">
        <f>0+M20</f>
        <v>0</v>
      </c>
    </row>
    <row r="20" spans="1:16" x14ac:dyDescent="0.2">
      <c r="A20" t="s">
        <v>49</v>
      </c>
      <c r="B20" s="36" t="s">
        <v>26</v>
      </c>
      <c r="C20" s="36" t="s">
        <v>1052</v>
      </c>
      <c r="D20" s="37" t="s">
        <v>52</v>
      </c>
      <c r="E20" s="13" t="s">
        <v>1053</v>
      </c>
      <c r="F20" s="38" t="s">
        <v>65</v>
      </c>
      <c r="G20" s="39">
        <v>1.35</v>
      </c>
      <c r="H20" s="38">
        <v>0</v>
      </c>
      <c r="I20" s="38">
        <f>ROUND(G20*H20,6)</f>
        <v>0</v>
      </c>
      <c r="L20" s="40">
        <v>0</v>
      </c>
      <c r="M20" s="34">
        <f>ROUND(ROUND(L20,2)*ROUND(G20,3),2)</f>
        <v>0</v>
      </c>
      <c r="N20" s="38" t="s">
        <v>55</v>
      </c>
      <c r="O20">
        <f>(M20*21)/100</f>
        <v>0</v>
      </c>
      <c r="P20" t="s">
        <v>27</v>
      </c>
    </row>
    <row r="21" spans="1:16" x14ac:dyDescent="0.2">
      <c r="A21" s="37" t="s">
        <v>56</v>
      </c>
      <c r="E21" s="41" t="s">
        <v>52</v>
      </c>
    </row>
    <row r="22" spans="1:16" x14ac:dyDescent="0.2">
      <c r="A22" s="37" t="s">
        <v>57</v>
      </c>
      <c r="E22" s="42" t="s">
        <v>1054</v>
      </c>
    </row>
    <row r="23" spans="1:16" ht="25.5" x14ac:dyDescent="0.2">
      <c r="A23" t="s">
        <v>59</v>
      </c>
      <c r="E23" s="41" t="s">
        <v>1055</v>
      </c>
    </row>
    <row r="24" spans="1:16" x14ac:dyDescent="0.2">
      <c r="A24" t="s">
        <v>46</v>
      </c>
      <c r="C24" s="33" t="s">
        <v>27</v>
      </c>
      <c r="E24" s="35" t="s">
        <v>1056</v>
      </c>
      <c r="J24" s="34">
        <f>0</f>
        <v>0</v>
      </c>
      <c r="K24" s="34">
        <f>0</f>
        <v>0</v>
      </c>
      <c r="L24" s="34">
        <f>0+L25+L29+L33</f>
        <v>0</v>
      </c>
      <c r="M24" s="34">
        <f>0+M25+M29+M33</f>
        <v>0</v>
      </c>
    </row>
    <row r="25" spans="1:16" x14ac:dyDescent="0.2">
      <c r="A25" t="s">
        <v>49</v>
      </c>
      <c r="B25" s="36" t="s">
        <v>72</v>
      </c>
      <c r="C25" s="36" t="s">
        <v>1057</v>
      </c>
      <c r="D25" s="37" t="s">
        <v>52</v>
      </c>
      <c r="E25" s="13" t="s">
        <v>1058</v>
      </c>
      <c r="F25" s="38" t="s">
        <v>97</v>
      </c>
      <c r="G25" s="39">
        <v>8.6999999999999993</v>
      </c>
      <c r="H25" s="38">
        <v>0</v>
      </c>
      <c r="I25" s="38">
        <f>ROUND(G25*H25,6)</f>
        <v>0</v>
      </c>
      <c r="L25" s="40">
        <v>0</v>
      </c>
      <c r="M25" s="34">
        <f>ROUND(ROUND(L25,2)*ROUND(G25,3),2)</f>
        <v>0</v>
      </c>
      <c r="N25" s="38" t="s">
        <v>55</v>
      </c>
      <c r="O25">
        <f>(M25*21)/100</f>
        <v>0</v>
      </c>
      <c r="P25" t="s">
        <v>27</v>
      </c>
    </row>
    <row r="26" spans="1:16" x14ac:dyDescent="0.2">
      <c r="A26" s="37" t="s">
        <v>56</v>
      </c>
      <c r="E26" s="41" t="s">
        <v>52</v>
      </c>
    </row>
    <row r="27" spans="1:16" x14ac:dyDescent="0.2">
      <c r="A27" s="37" t="s">
        <v>57</v>
      </c>
      <c r="E27" s="42" t="s">
        <v>1059</v>
      </c>
    </row>
    <row r="28" spans="1:16" ht="51" x14ac:dyDescent="0.2">
      <c r="A28" t="s">
        <v>59</v>
      </c>
      <c r="E28" s="41" t="s">
        <v>1060</v>
      </c>
    </row>
    <row r="29" spans="1:16" x14ac:dyDescent="0.2">
      <c r="A29" t="s">
        <v>49</v>
      </c>
      <c r="B29" s="36" t="s">
        <v>76</v>
      </c>
      <c r="C29" s="36" t="s">
        <v>1061</v>
      </c>
      <c r="D29" s="37" t="s">
        <v>52</v>
      </c>
      <c r="E29" s="13" t="s">
        <v>1062</v>
      </c>
      <c r="F29" s="38" t="s">
        <v>85</v>
      </c>
      <c r="G29" s="39">
        <v>13.88</v>
      </c>
      <c r="H29" s="38">
        <v>0</v>
      </c>
      <c r="I29" s="38">
        <f>ROUND(G29*H29,6)</f>
        <v>0</v>
      </c>
      <c r="L29" s="40">
        <v>0</v>
      </c>
      <c r="M29" s="34">
        <f>ROUND(ROUND(L29,2)*ROUND(G29,3),2)</f>
        <v>0</v>
      </c>
      <c r="N29" s="38" t="s">
        <v>55</v>
      </c>
      <c r="O29">
        <f>(M29*21)/100</f>
        <v>0</v>
      </c>
      <c r="P29" t="s">
        <v>27</v>
      </c>
    </row>
    <row r="30" spans="1:16" x14ac:dyDescent="0.2">
      <c r="A30" s="37" t="s">
        <v>56</v>
      </c>
      <c r="E30" s="41" t="s">
        <v>52</v>
      </c>
    </row>
    <row r="31" spans="1:16" x14ac:dyDescent="0.2">
      <c r="A31" s="37" t="s">
        <v>57</v>
      </c>
      <c r="E31" s="42" t="s">
        <v>1063</v>
      </c>
    </row>
    <row r="32" spans="1:16" ht="51" x14ac:dyDescent="0.2">
      <c r="A32" t="s">
        <v>59</v>
      </c>
      <c r="E32" s="41" t="s">
        <v>1064</v>
      </c>
    </row>
    <row r="33" spans="1:16" x14ac:dyDescent="0.2">
      <c r="A33" t="s">
        <v>49</v>
      </c>
      <c r="B33" s="36" t="s">
        <v>82</v>
      </c>
      <c r="C33" s="36" t="s">
        <v>1065</v>
      </c>
      <c r="D33" s="37" t="s">
        <v>52</v>
      </c>
      <c r="E33" s="13" t="s">
        <v>1066</v>
      </c>
      <c r="F33" s="38" t="s">
        <v>65</v>
      </c>
      <c r="G33" s="39">
        <v>8.69</v>
      </c>
      <c r="H33" s="38">
        <v>0</v>
      </c>
      <c r="I33" s="38">
        <f>ROUND(G33*H33,6)</f>
        <v>0</v>
      </c>
      <c r="L33" s="40">
        <v>0</v>
      </c>
      <c r="M33" s="34">
        <f>ROUND(ROUND(L33,2)*ROUND(G33,3),2)</f>
        <v>0</v>
      </c>
      <c r="N33" s="38" t="s">
        <v>55</v>
      </c>
      <c r="O33">
        <f>(M33*21)/100</f>
        <v>0</v>
      </c>
      <c r="P33" t="s">
        <v>27</v>
      </c>
    </row>
    <row r="34" spans="1:16" x14ac:dyDescent="0.2">
      <c r="A34" s="37" t="s">
        <v>56</v>
      </c>
      <c r="E34" s="41" t="s">
        <v>52</v>
      </c>
    </row>
    <row r="35" spans="1:16" x14ac:dyDescent="0.2">
      <c r="A35" s="37" t="s">
        <v>57</v>
      </c>
      <c r="E35" s="42" t="s">
        <v>1067</v>
      </c>
    </row>
    <row r="36" spans="1:16" ht="38.25" x14ac:dyDescent="0.2">
      <c r="A36" t="s">
        <v>59</v>
      </c>
      <c r="E36" s="41" t="s">
        <v>1068</v>
      </c>
    </row>
    <row r="37" spans="1:16" x14ac:dyDescent="0.2">
      <c r="A37" t="s">
        <v>46</v>
      </c>
      <c r="C37" s="33" t="s">
        <v>26</v>
      </c>
      <c r="E37" s="35" t="s">
        <v>1069</v>
      </c>
      <c r="J37" s="34">
        <f>0</f>
        <v>0</v>
      </c>
      <c r="K37" s="34">
        <f>0</f>
        <v>0</v>
      </c>
      <c r="L37" s="34">
        <f>0+L38</f>
        <v>0</v>
      </c>
      <c r="M37" s="34">
        <f>0+M38</f>
        <v>0</v>
      </c>
    </row>
    <row r="38" spans="1:16" x14ac:dyDescent="0.2">
      <c r="A38" t="s">
        <v>49</v>
      </c>
      <c r="B38" s="36" t="s">
        <v>89</v>
      </c>
      <c r="C38" s="36" t="s">
        <v>1070</v>
      </c>
      <c r="D38" s="37" t="s">
        <v>52</v>
      </c>
      <c r="E38" s="13" t="s">
        <v>1071</v>
      </c>
      <c r="F38" s="38" t="s">
        <v>65</v>
      </c>
      <c r="G38" s="39">
        <v>5.55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55</v>
      </c>
      <c r="O38">
        <f>(M38*21)/100</f>
        <v>0</v>
      </c>
      <c r="P38" t="s">
        <v>27</v>
      </c>
    </row>
    <row r="39" spans="1:16" x14ac:dyDescent="0.2">
      <c r="A39" s="37" t="s">
        <v>56</v>
      </c>
      <c r="E39" s="41" t="s">
        <v>52</v>
      </c>
    </row>
    <row r="40" spans="1:16" x14ac:dyDescent="0.2">
      <c r="A40" s="37" t="s">
        <v>57</v>
      </c>
      <c r="E40" s="42" t="s">
        <v>1072</v>
      </c>
    </row>
    <row r="41" spans="1:16" ht="229.5" x14ac:dyDescent="0.2">
      <c r="A41" t="s">
        <v>59</v>
      </c>
      <c r="E41" s="41" t="s">
        <v>1073</v>
      </c>
    </row>
    <row r="42" spans="1:16" x14ac:dyDescent="0.2">
      <c r="A42" t="s">
        <v>46</v>
      </c>
      <c r="C42" s="33" t="s">
        <v>76</v>
      </c>
      <c r="E42" s="35" t="s">
        <v>1074</v>
      </c>
      <c r="J42" s="34">
        <f>0</f>
        <v>0</v>
      </c>
      <c r="K42" s="34">
        <f>0</f>
        <v>0</v>
      </c>
      <c r="L42" s="34">
        <f>0+L43</f>
        <v>0</v>
      </c>
      <c r="M42" s="34">
        <f>0+M43</f>
        <v>0</v>
      </c>
    </row>
    <row r="43" spans="1:16" x14ac:dyDescent="0.2">
      <c r="A43" t="s">
        <v>49</v>
      </c>
      <c r="B43" s="36" t="s">
        <v>94</v>
      </c>
      <c r="C43" s="36" t="s">
        <v>1075</v>
      </c>
      <c r="D43" s="37" t="s">
        <v>52</v>
      </c>
      <c r="E43" s="13" t="s">
        <v>1076</v>
      </c>
      <c r="F43" s="38" t="s">
        <v>85</v>
      </c>
      <c r="G43" s="39">
        <v>1.5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55</v>
      </c>
      <c r="O43">
        <f>(M43*21)/100</f>
        <v>0</v>
      </c>
      <c r="P43" t="s">
        <v>27</v>
      </c>
    </row>
    <row r="44" spans="1:16" x14ac:dyDescent="0.2">
      <c r="A44" s="37" t="s">
        <v>56</v>
      </c>
      <c r="E44" s="41" t="s">
        <v>52</v>
      </c>
    </row>
    <row r="45" spans="1:16" x14ac:dyDescent="0.2">
      <c r="A45" s="37" t="s">
        <v>57</v>
      </c>
      <c r="E45" s="42" t="s">
        <v>1077</v>
      </c>
    </row>
    <row r="46" spans="1:16" ht="306" x14ac:dyDescent="0.2">
      <c r="A46" t="s">
        <v>59</v>
      </c>
      <c r="E46" s="41" t="s">
        <v>1078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1079</v>
      </c>
      <c r="M3" s="43">
        <f>Rekapitulace!C24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1079</v>
      </c>
      <c r="D4" s="9"/>
      <c r="E4" s="3" t="s">
        <v>1080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COUNTIFS(L8:L161,"=0",A8:A161,"P")+COUNTIFS(L8:L161,"",A8:A161,"P")+SUM(Q8:Q161)</f>
        <v>36</v>
      </c>
    </row>
    <row r="8" spans="1:20" x14ac:dyDescent="0.2">
      <c r="A8" t="s">
        <v>44</v>
      </c>
      <c r="C8" s="30" t="s">
        <v>1083</v>
      </c>
      <c r="E8" s="32" t="s">
        <v>1082</v>
      </c>
      <c r="J8" s="31">
        <f>0+J9+J14+J19+J28+J33+J58+J71+J92+J105+J110+J147+J152</f>
        <v>0</v>
      </c>
      <c r="K8" s="31">
        <f>0+K9+K14+K19+K28+K33+K58+K71+K92+K105+K110+K147+K152</f>
        <v>0</v>
      </c>
      <c r="L8" s="31">
        <f>0+L9+L14+L19+L28+L33+L58+L71+L92+L105+L110+L147+L152</f>
        <v>0</v>
      </c>
      <c r="M8" s="31">
        <f>0+M9+M14+M19+M28+M33+M58+M71+M92+M105+M110+M147+M152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</f>
        <v>0</v>
      </c>
      <c r="M9" s="34">
        <f>0+M10</f>
        <v>0</v>
      </c>
    </row>
    <row r="10" spans="1:20" ht="25.5" x14ac:dyDescent="0.2">
      <c r="A10" t="s">
        <v>49</v>
      </c>
      <c r="B10" s="36" t="s">
        <v>50</v>
      </c>
      <c r="C10" s="36" t="s">
        <v>1043</v>
      </c>
      <c r="D10" s="37" t="s">
        <v>52</v>
      </c>
      <c r="E10" s="13" t="s">
        <v>53</v>
      </c>
      <c r="F10" s="38" t="s">
        <v>54</v>
      </c>
      <c r="G10" s="39">
        <v>146.69999999999999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55</v>
      </c>
      <c r="O10">
        <f>(M10*21)/100</f>
        <v>0</v>
      </c>
      <c r="P10" t="s">
        <v>27</v>
      </c>
    </row>
    <row r="11" spans="1:20" x14ac:dyDescent="0.2">
      <c r="A11" s="37" t="s">
        <v>56</v>
      </c>
      <c r="E11" s="41" t="s">
        <v>52</v>
      </c>
    </row>
    <row r="12" spans="1:20" x14ac:dyDescent="0.2">
      <c r="A12" s="37" t="s">
        <v>57</v>
      </c>
      <c r="E12" s="42" t="s">
        <v>1084</v>
      </c>
    </row>
    <row r="13" spans="1:20" ht="140.25" x14ac:dyDescent="0.2">
      <c r="A13" t="s">
        <v>59</v>
      </c>
      <c r="E13" s="41" t="s">
        <v>1045</v>
      </c>
    </row>
    <row r="14" spans="1:20" x14ac:dyDescent="0.2">
      <c r="A14" t="s">
        <v>46</v>
      </c>
      <c r="C14" s="33" t="s">
        <v>50</v>
      </c>
      <c r="E14" s="35" t="s">
        <v>1046</v>
      </c>
      <c r="J14" s="34">
        <f>0</f>
        <v>0</v>
      </c>
      <c r="K14" s="34">
        <f>0</f>
        <v>0</v>
      </c>
      <c r="L14" s="34">
        <f>0+L15</f>
        <v>0</v>
      </c>
      <c r="M14" s="34">
        <f>0+M15</f>
        <v>0</v>
      </c>
    </row>
    <row r="15" spans="1:20" x14ac:dyDescent="0.2">
      <c r="A15" t="s">
        <v>49</v>
      </c>
      <c r="B15" s="36" t="s">
        <v>27</v>
      </c>
      <c r="C15" s="36" t="s">
        <v>1047</v>
      </c>
      <c r="D15" s="37" t="s">
        <v>52</v>
      </c>
      <c r="E15" s="13" t="s">
        <v>1048</v>
      </c>
      <c r="F15" s="38" t="s">
        <v>85</v>
      </c>
      <c r="G15" s="39">
        <v>216</v>
      </c>
      <c r="H15" s="38">
        <v>0</v>
      </c>
      <c r="I15" s="38">
        <f>ROUND(G15*H15,6)</f>
        <v>0</v>
      </c>
      <c r="L15" s="40">
        <v>0</v>
      </c>
      <c r="M15" s="34">
        <f>ROUND(ROUND(L15,2)*ROUND(G15,3),2)</f>
        <v>0</v>
      </c>
      <c r="N15" s="38" t="s">
        <v>55</v>
      </c>
      <c r="O15">
        <f>(M15*21)/100</f>
        <v>0</v>
      </c>
      <c r="P15" t="s">
        <v>27</v>
      </c>
    </row>
    <row r="16" spans="1:20" x14ac:dyDescent="0.2">
      <c r="A16" s="37" t="s">
        <v>56</v>
      </c>
      <c r="E16" s="41" t="s">
        <v>52</v>
      </c>
    </row>
    <row r="17" spans="1:16" x14ac:dyDescent="0.2">
      <c r="A17" s="37" t="s">
        <v>57</v>
      </c>
      <c r="E17" s="42" t="s">
        <v>1085</v>
      </c>
    </row>
    <row r="18" spans="1:16" x14ac:dyDescent="0.2">
      <c r="A18" t="s">
        <v>59</v>
      </c>
      <c r="E18" s="41" t="s">
        <v>1050</v>
      </c>
    </row>
    <row r="19" spans="1:16" x14ac:dyDescent="0.2">
      <c r="A19" t="s">
        <v>46</v>
      </c>
      <c r="C19" s="33" t="s">
        <v>114</v>
      </c>
      <c r="E19" s="35" t="s">
        <v>1051</v>
      </c>
      <c r="J19" s="34">
        <f>0</f>
        <v>0</v>
      </c>
      <c r="K19" s="34">
        <f>0</f>
        <v>0</v>
      </c>
      <c r="L19" s="34">
        <f>0+L20+L24</f>
        <v>0</v>
      </c>
      <c r="M19" s="34">
        <f>0+M20+M24</f>
        <v>0</v>
      </c>
    </row>
    <row r="20" spans="1:16" x14ac:dyDescent="0.2">
      <c r="A20" t="s">
        <v>49</v>
      </c>
      <c r="B20" s="36" t="s">
        <v>26</v>
      </c>
      <c r="C20" s="36" t="s">
        <v>1052</v>
      </c>
      <c r="D20" s="37" t="s">
        <v>52</v>
      </c>
      <c r="E20" s="13" t="s">
        <v>1053</v>
      </c>
      <c r="F20" s="38" t="s">
        <v>65</v>
      </c>
      <c r="G20" s="39">
        <v>32.4</v>
      </c>
      <c r="H20" s="38">
        <v>0</v>
      </c>
      <c r="I20" s="38">
        <f>ROUND(G20*H20,6)</f>
        <v>0</v>
      </c>
      <c r="L20" s="40">
        <v>0</v>
      </c>
      <c r="M20" s="34">
        <f>ROUND(ROUND(L20,2)*ROUND(G20,3),2)</f>
        <v>0</v>
      </c>
      <c r="N20" s="38" t="s">
        <v>55</v>
      </c>
      <c r="O20">
        <f>(M20*21)/100</f>
        <v>0</v>
      </c>
      <c r="P20" t="s">
        <v>27</v>
      </c>
    </row>
    <row r="21" spans="1:16" x14ac:dyDescent="0.2">
      <c r="A21" s="37" t="s">
        <v>56</v>
      </c>
      <c r="E21" s="41" t="s">
        <v>52</v>
      </c>
    </row>
    <row r="22" spans="1:16" x14ac:dyDescent="0.2">
      <c r="A22" s="37" t="s">
        <v>57</v>
      </c>
      <c r="E22" s="42" t="s">
        <v>1086</v>
      </c>
    </row>
    <row r="23" spans="1:16" ht="25.5" x14ac:dyDescent="0.2">
      <c r="A23" t="s">
        <v>59</v>
      </c>
      <c r="E23" s="41" t="s">
        <v>1055</v>
      </c>
    </row>
    <row r="24" spans="1:16" x14ac:dyDescent="0.2">
      <c r="A24" t="s">
        <v>49</v>
      </c>
      <c r="B24" s="36" t="s">
        <v>72</v>
      </c>
      <c r="C24" s="36" t="s">
        <v>1087</v>
      </c>
      <c r="D24" s="37" t="s">
        <v>52</v>
      </c>
      <c r="E24" s="13" t="s">
        <v>1088</v>
      </c>
      <c r="F24" s="38" t="s">
        <v>65</v>
      </c>
      <c r="G24" s="39">
        <v>49.09</v>
      </c>
      <c r="H24" s="38">
        <v>0</v>
      </c>
      <c r="I24" s="38">
        <f>ROUND(G24*H24,6)</f>
        <v>0</v>
      </c>
      <c r="L24" s="40">
        <v>0</v>
      </c>
      <c r="M24" s="34">
        <f>ROUND(ROUND(L24,2)*ROUND(G24,3),2)</f>
        <v>0</v>
      </c>
      <c r="N24" s="38" t="s">
        <v>55</v>
      </c>
      <c r="O24">
        <f>(M24*21)/100</f>
        <v>0</v>
      </c>
      <c r="P24" t="s">
        <v>27</v>
      </c>
    </row>
    <row r="25" spans="1:16" x14ac:dyDescent="0.2">
      <c r="A25" s="37" t="s">
        <v>56</v>
      </c>
      <c r="E25" s="41" t="s">
        <v>52</v>
      </c>
    </row>
    <row r="26" spans="1:16" x14ac:dyDescent="0.2">
      <c r="A26" s="37" t="s">
        <v>57</v>
      </c>
      <c r="E26" s="42" t="s">
        <v>1089</v>
      </c>
    </row>
    <row r="27" spans="1:16" ht="395.25" x14ac:dyDescent="0.2">
      <c r="A27" t="s">
        <v>59</v>
      </c>
      <c r="E27" s="41" t="s">
        <v>1090</v>
      </c>
    </row>
    <row r="28" spans="1:16" x14ac:dyDescent="0.2">
      <c r="A28" t="s">
        <v>46</v>
      </c>
      <c r="C28" s="33" t="s">
        <v>70</v>
      </c>
      <c r="E28" s="35" t="s">
        <v>71</v>
      </c>
      <c r="J28" s="34">
        <f>0</f>
        <v>0</v>
      </c>
      <c r="K28" s="34">
        <f>0</f>
        <v>0</v>
      </c>
      <c r="L28" s="34">
        <f>0+L29</f>
        <v>0</v>
      </c>
      <c r="M28" s="34">
        <f>0+M29</f>
        <v>0</v>
      </c>
    </row>
    <row r="29" spans="1:16" x14ac:dyDescent="0.2">
      <c r="A29" t="s">
        <v>49</v>
      </c>
      <c r="B29" s="36" t="s">
        <v>76</v>
      </c>
      <c r="C29" s="36" t="s">
        <v>1091</v>
      </c>
      <c r="D29" s="37" t="s">
        <v>52</v>
      </c>
      <c r="E29" s="13" t="s">
        <v>1092</v>
      </c>
      <c r="F29" s="38" t="s">
        <v>65</v>
      </c>
      <c r="G29" s="39">
        <v>10.61</v>
      </c>
      <c r="H29" s="38">
        <v>0</v>
      </c>
      <c r="I29" s="38">
        <f>ROUND(G29*H29,6)</f>
        <v>0</v>
      </c>
      <c r="L29" s="40">
        <v>0</v>
      </c>
      <c r="M29" s="34">
        <f>ROUND(ROUND(L29,2)*ROUND(G29,3),2)</f>
        <v>0</v>
      </c>
      <c r="N29" s="38" t="s">
        <v>55</v>
      </c>
      <c r="O29">
        <f>(M29*21)/100</f>
        <v>0</v>
      </c>
      <c r="P29" t="s">
        <v>27</v>
      </c>
    </row>
    <row r="30" spans="1:16" x14ac:dyDescent="0.2">
      <c r="A30" s="37" t="s">
        <v>56</v>
      </c>
      <c r="E30" s="41" t="s">
        <v>1093</v>
      </c>
    </row>
    <row r="31" spans="1:16" x14ac:dyDescent="0.2">
      <c r="A31" s="37" t="s">
        <v>57</v>
      </c>
      <c r="E31" s="42" t="s">
        <v>1094</v>
      </c>
    </row>
    <row r="32" spans="1:16" ht="229.5" x14ac:dyDescent="0.2">
      <c r="A32" t="s">
        <v>59</v>
      </c>
      <c r="E32" s="41" t="s">
        <v>1095</v>
      </c>
    </row>
    <row r="33" spans="1:16" x14ac:dyDescent="0.2">
      <c r="A33" t="s">
        <v>46</v>
      </c>
      <c r="C33" s="33" t="s">
        <v>27</v>
      </c>
      <c r="E33" s="35" t="s">
        <v>1056</v>
      </c>
      <c r="J33" s="34">
        <f>0</f>
        <v>0</v>
      </c>
      <c r="K33" s="34">
        <f>0</f>
        <v>0</v>
      </c>
      <c r="L33" s="34">
        <f>0+L34+L38+L42+L46+L50+L54</f>
        <v>0</v>
      </c>
      <c r="M33" s="34">
        <f>0+M34+M38+M42+M46+M50+M54</f>
        <v>0</v>
      </c>
    </row>
    <row r="34" spans="1:16" x14ac:dyDescent="0.2">
      <c r="A34" t="s">
        <v>49</v>
      </c>
      <c r="B34" s="36" t="s">
        <v>82</v>
      </c>
      <c r="C34" s="36" t="s">
        <v>1096</v>
      </c>
      <c r="D34" s="37" t="s">
        <v>52</v>
      </c>
      <c r="E34" s="13" t="s">
        <v>1097</v>
      </c>
      <c r="F34" s="38" t="s">
        <v>97</v>
      </c>
      <c r="G34" s="39">
        <v>32.4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55</v>
      </c>
      <c r="O34">
        <f>(M34*21)/100</f>
        <v>0</v>
      </c>
      <c r="P34" t="s">
        <v>27</v>
      </c>
    </row>
    <row r="35" spans="1:16" x14ac:dyDescent="0.2">
      <c r="A35" s="37" t="s">
        <v>56</v>
      </c>
      <c r="E35" s="41" t="s">
        <v>52</v>
      </c>
    </row>
    <row r="36" spans="1:16" x14ac:dyDescent="0.2">
      <c r="A36" s="37" t="s">
        <v>57</v>
      </c>
      <c r="E36" s="42" t="s">
        <v>1098</v>
      </c>
    </row>
    <row r="37" spans="1:16" ht="102" x14ac:dyDescent="0.2">
      <c r="A37" t="s">
        <v>59</v>
      </c>
      <c r="E37" s="41" t="s">
        <v>1099</v>
      </c>
    </row>
    <row r="38" spans="1:16" x14ac:dyDescent="0.2">
      <c r="A38" t="s">
        <v>49</v>
      </c>
      <c r="B38" s="36" t="s">
        <v>89</v>
      </c>
      <c r="C38" s="36" t="s">
        <v>1100</v>
      </c>
      <c r="D38" s="37" t="s">
        <v>52</v>
      </c>
      <c r="E38" s="13" t="s">
        <v>1101</v>
      </c>
      <c r="F38" s="38" t="s">
        <v>65</v>
      </c>
      <c r="G38" s="39">
        <v>3.35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55</v>
      </c>
      <c r="O38">
        <f>(M38*21)/100</f>
        <v>0</v>
      </c>
      <c r="P38" t="s">
        <v>27</v>
      </c>
    </row>
    <row r="39" spans="1:16" x14ac:dyDescent="0.2">
      <c r="A39" s="37" t="s">
        <v>56</v>
      </c>
      <c r="E39" s="41" t="s">
        <v>1102</v>
      </c>
    </row>
    <row r="40" spans="1:16" x14ac:dyDescent="0.2">
      <c r="A40" s="37" t="s">
        <v>57</v>
      </c>
      <c r="E40" s="42" t="s">
        <v>1103</v>
      </c>
    </row>
    <row r="41" spans="1:16" ht="51" x14ac:dyDescent="0.2">
      <c r="A41" t="s">
        <v>59</v>
      </c>
      <c r="E41" s="41" t="s">
        <v>1104</v>
      </c>
    </row>
    <row r="42" spans="1:16" x14ac:dyDescent="0.2">
      <c r="A42" t="s">
        <v>49</v>
      </c>
      <c r="B42" s="36" t="s">
        <v>94</v>
      </c>
      <c r="C42" s="36" t="s">
        <v>1105</v>
      </c>
      <c r="D42" s="37" t="s">
        <v>52</v>
      </c>
      <c r="E42" s="13" t="s">
        <v>1106</v>
      </c>
      <c r="F42" s="38" t="s">
        <v>65</v>
      </c>
      <c r="G42" s="39">
        <v>0.45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55</v>
      </c>
      <c r="O42">
        <f>(M42*21)/100</f>
        <v>0</v>
      </c>
      <c r="P42" t="s">
        <v>27</v>
      </c>
    </row>
    <row r="43" spans="1:16" x14ac:dyDescent="0.2">
      <c r="A43" s="37" t="s">
        <v>56</v>
      </c>
      <c r="E43" s="41" t="s">
        <v>1107</v>
      </c>
    </row>
    <row r="44" spans="1:16" x14ac:dyDescent="0.2">
      <c r="A44" s="37" t="s">
        <v>57</v>
      </c>
      <c r="E44" s="42" t="s">
        <v>1108</v>
      </c>
    </row>
    <row r="45" spans="1:16" ht="38.25" x14ac:dyDescent="0.2">
      <c r="A45" t="s">
        <v>59</v>
      </c>
      <c r="E45" s="41" t="s">
        <v>1109</v>
      </c>
    </row>
    <row r="46" spans="1:16" x14ac:dyDescent="0.2">
      <c r="A46" t="s">
        <v>49</v>
      </c>
      <c r="B46" s="36" t="s">
        <v>98</v>
      </c>
      <c r="C46" s="36" t="s">
        <v>1110</v>
      </c>
      <c r="D46" s="37" t="s">
        <v>52</v>
      </c>
      <c r="E46" s="13" t="s">
        <v>1111</v>
      </c>
      <c r="F46" s="38" t="s">
        <v>65</v>
      </c>
      <c r="G46" s="39">
        <v>6.66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55</v>
      </c>
      <c r="O46">
        <f>(M46*21)/100</f>
        <v>0</v>
      </c>
      <c r="P46" t="s">
        <v>27</v>
      </c>
    </row>
    <row r="47" spans="1:16" x14ac:dyDescent="0.2">
      <c r="A47" s="37" t="s">
        <v>56</v>
      </c>
      <c r="E47" s="41" t="s">
        <v>52</v>
      </c>
    </row>
    <row r="48" spans="1:16" x14ac:dyDescent="0.2">
      <c r="A48" s="37" t="s">
        <v>57</v>
      </c>
      <c r="E48" s="42" t="s">
        <v>1112</v>
      </c>
    </row>
    <row r="49" spans="1:16" ht="51" x14ac:dyDescent="0.2">
      <c r="A49" t="s">
        <v>59</v>
      </c>
      <c r="E49" s="41" t="s">
        <v>1113</v>
      </c>
    </row>
    <row r="50" spans="1:16" x14ac:dyDescent="0.2">
      <c r="A50" t="s">
        <v>49</v>
      </c>
      <c r="B50" s="36" t="s">
        <v>101</v>
      </c>
      <c r="C50" s="36" t="s">
        <v>1114</v>
      </c>
      <c r="D50" s="37" t="s">
        <v>52</v>
      </c>
      <c r="E50" s="13" t="s">
        <v>1115</v>
      </c>
      <c r="F50" s="38" t="s">
        <v>54</v>
      </c>
      <c r="G50" s="39">
        <v>0.53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55</v>
      </c>
      <c r="O50">
        <f>(M50*21)/100</f>
        <v>0</v>
      </c>
      <c r="P50" t="s">
        <v>27</v>
      </c>
    </row>
    <row r="51" spans="1:16" x14ac:dyDescent="0.2">
      <c r="A51" s="37" t="s">
        <v>56</v>
      </c>
      <c r="E51" s="41" t="s">
        <v>52</v>
      </c>
    </row>
    <row r="52" spans="1:16" x14ac:dyDescent="0.2">
      <c r="A52" s="37" t="s">
        <v>57</v>
      </c>
      <c r="E52" s="42" t="s">
        <v>1116</v>
      </c>
    </row>
    <row r="53" spans="1:16" ht="114.75" x14ac:dyDescent="0.2">
      <c r="A53" t="s">
        <v>59</v>
      </c>
      <c r="E53" s="41" t="s">
        <v>1117</v>
      </c>
    </row>
    <row r="54" spans="1:16" x14ac:dyDescent="0.2">
      <c r="A54" t="s">
        <v>49</v>
      </c>
      <c r="B54" s="36" t="s">
        <v>107</v>
      </c>
      <c r="C54" s="36" t="s">
        <v>1118</v>
      </c>
      <c r="D54" s="37" t="s">
        <v>52</v>
      </c>
      <c r="E54" s="13" t="s">
        <v>1119</v>
      </c>
      <c r="F54" s="38" t="s">
        <v>65</v>
      </c>
      <c r="G54" s="39">
        <v>0.5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55</v>
      </c>
      <c r="O54">
        <f>(M54*21)/100</f>
        <v>0</v>
      </c>
      <c r="P54" t="s">
        <v>27</v>
      </c>
    </row>
    <row r="55" spans="1:16" x14ac:dyDescent="0.2">
      <c r="A55" s="37" t="s">
        <v>56</v>
      </c>
      <c r="E55" s="41" t="s">
        <v>52</v>
      </c>
    </row>
    <row r="56" spans="1:16" x14ac:dyDescent="0.2">
      <c r="A56" s="37" t="s">
        <v>57</v>
      </c>
      <c r="E56" s="42" t="s">
        <v>1120</v>
      </c>
    </row>
    <row r="57" spans="1:16" ht="229.5" x14ac:dyDescent="0.2">
      <c r="A57" t="s">
        <v>59</v>
      </c>
      <c r="E57" s="41" t="s">
        <v>1121</v>
      </c>
    </row>
    <row r="58" spans="1:16" x14ac:dyDescent="0.2">
      <c r="A58" t="s">
        <v>46</v>
      </c>
      <c r="C58" s="33" t="s">
        <v>26</v>
      </c>
      <c r="E58" s="35" t="s">
        <v>1069</v>
      </c>
      <c r="J58" s="34">
        <f>0</f>
        <v>0</v>
      </c>
      <c r="K58" s="34">
        <f>0</f>
        <v>0</v>
      </c>
      <c r="L58" s="34">
        <f>0+L59+L63+L67</f>
        <v>0</v>
      </c>
      <c r="M58" s="34">
        <f>0+M59+M63+M67</f>
        <v>0</v>
      </c>
    </row>
    <row r="59" spans="1:16" x14ac:dyDescent="0.2">
      <c r="A59" t="s">
        <v>49</v>
      </c>
      <c r="B59" s="36" t="s">
        <v>114</v>
      </c>
      <c r="C59" s="36" t="s">
        <v>1122</v>
      </c>
      <c r="D59" s="37" t="s">
        <v>52</v>
      </c>
      <c r="E59" s="13" t="s">
        <v>1123</v>
      </c>
      <c r="F59" s="38" t="s">
        <v>92</v>
      </c>
      <c r="G59" s="39">
        <v>27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55</v>
      </c>
      <c r="O59">
        <f>(M59*21)/100</f>
        <v>0</v>
      </c>
      <c r="P59" t="s">
        <v>27</v>
      </c>
    </row>
    <row r="60" spans="1:16" x14ac:dyDescent="0.2">
      <c r="A60" s="37" t="s">
        <v>56</v>
      </c>
      <c r="E60" s="41" t="s">
        <v>52</v>
      </c>
    </row>
    <row r="61" spans="1:16" x14ac:dyDescent="0.2">
      <c r="A61" s="37" t="s">
        <v>57</v>
      </c>
      <c r="E61" s="42" t="s">
        <v>52</v>
      </c>
    </row>
    <row r="62" spans="1:16" ht="38.25" x14ac:dyDescent="0.2">
      <c r="A62" t="s">
        <v>59</v>
      </c>
      <c r="E62" s="41" t="s">
        <v>1124</v>
      </c>
    </row>
    <row r="63" spans="1:16" x14ac:dyDescent="0.2">
      <c r="A63" t="s">
        <v>49</v>
      </c>
      <c r="B63" s="36" t="s">
        <v>61</v>
      </c>
      <c r="C63" s="36" t="s">
        <v>1125</v>
      </c>
      <c r="D63" s="37" t="s">
        <v>52</v>
      </c>
      <c r="E63" s="13" t="s">
        <v>1126</v>
      </c>
      <c r="F63" s="38" t="s">
        <v>92</v>
      </c>
      <c r="G63" s="39">
        <v>8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55</v>
      </c>
      <c r="O63">
        <f>(M63*21)/100</f>
        <v>0</v>
      </c>
      <c r="P63" t="s">
        <v>27</v>
      </c>
    </row>
    <row r="64" spans="1:16" x14ac:dyDescent="0.2">
      <c r="A64" s="37" t="s">
        <v>56</v>
      </c>
      <c r="E64" s="41" t="s">
        <v>52</v>
      </c>
    </row>
    <row r="65" spans="1:16" x14ac:dyDescent="0.2">
      <c r="A65" s="37" t="s">
        <v>57</v>
      </c>
      <c r="E65" s="42" t="s">
        <v>52</v>
      </c>
    </row>
    <row r="66" spans="1:16" ht="38.25" x14ac:dyDescent="0.2">
      <c r="A66" t="s">
        <v>59</v>
      </c>
      <c r="E66" s="41" t="s">
        <v>1124</v>
      </c>
    </row>
    <row r="67" spans="1:16" x14ac:dyDescent="0.2">
      <c r="A67" t="s">
        <v>49</v>
      </c>
      <c r="B67" s="36" t="s">
        <v>122</v>
      </c>
      <c r="C67" s="36" t="s">
        <v>1127</v>
      </c>
      <c r="D67" s="37" t="s">
        <v>52</v>
      </c>
      <c r="E67" s="13" t="s">
        <v>1128</v>
      </c>
      <c r="F67" s="38" t="s">
        <v>944</v>
      </c>
      <c r="G67" s="39">
        <v>1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204</v>
      </c>
      <c r="O67">
        <f>(M67*21)/100</f>
        <v>0</v>
      </c>
      <c r="P67" t="s">
        <v>27</v>
      </c>
    </row>
    <row r="68" spans="1:16" ht="25.5" x14ac:dyDescent="0.2">
      <c r="A68" s="37" t="s">
        <v>56</v>
      </c>
      <c r="E68" s="41" t="s">
        <v>1129</v>
      </c>
    </row>
    <row r="69" spans="1:16" x14ac:dyDescent="0.2">
      <c r="A69" s="37" t="s">
        <v>57</v>
      </c>
      <c r="E69" s="42" t="s">
        <v>52</v>
      </c>
    </row>
    <row r="70" spans="1:16" ht="229.5" x14ac:dyDescent="0.2">
      <c r="A70" t="s">
        <v>59</v>
      </c>
      <c r="E70" s="41" t="s">
        <v>1073</v>
      </c>
    </row>
    <row r="71" spans="1:16" x14ac:dyDescent="0.2">
      <c r="A71" t="s">
        <v>46</v>
      </c>
      <c r="C71" s="33" t="s">
        <v>72</v>
      </c>
      <c r="E71" s="35" t="s">
        <v>1130</v>
      </c>
      <c r="J71" s="34">
        <f>0</f>
        <v>0</v>
      </c>
      <c r="K71" s="34">
        <f>0</f>
        <v>0</v>
      </c>
      <c r="L71" s="34">
        <f>0+L72+L76+L80+L84+L88</f>
        <v>0</v>
      </c>
      <c r="M71" s="34">
        <f>0+M72+M76+M80+M84+M88</f>
        <v>0</v>
      </c>
    </row>
    <row r="72" spans="1:16" x14ac:dyDescent="0.2">
      <c r="A72" t="s">
        <v>49</v>
      </c>
      <c r="B72" s="36" t="s">
        <v>127</v>
      </c>
      <c r="C72" s="36" t="s">
        <v>1131</v>
      </c>
      <c r="D72" s="37" t="s">
        <v>52</v>
      </c>
      <c r="E72" s="13" t="s">
        <v>1132</v>
      </c>
      <c r="F72" s="38" t="s">
        <v>65</v>
      </c>
      <c r="G72" s="39">
        <v>32.4</v>
      </c>
      <c r="H72" s="38">
        <v>0</v>
      </c>
      <c r="I72" s="38">
        <f>ROUND(G72*H72,6)</f>
        <v>0</v>
      </c>
      <c r="L72" s="40">
        <v>0</v>
      </c>
      <c r="M72" s="34">
        <f>ROUND(ROUND(L72,2)*ROUND(G72,3),2)</f>
        <v>0</v>
      </c>
      <c r="N72" s="38" t="s">
        <v>55</v>
      </c>
      <c r="O72">
        <f>(M72*21)/100</f>
        <v>0</v>
      </c>
      <c r="P72" t="s">
        <v>27</v>
      </c>
    </row>
    <row r="73" spans="1:16" x14ac:dyDescent="0.2">
      <c r="A73" s="37" t="s">
        <v>56</v>
      </c>
      <c r="E73" s="41" t="s">
        <v>52</v>
      </c>
    </row>
    <row r="74" spans="1:16" x14ac:dyDescent="0.2">
      <c r="A74" s="37" t="s">
        <v>57</v>
      </c>
      <c r="E74" s="42" t="s">
        <v>1133</v>
      </c>
    </row>
    <row r="75" spans="1:16" ht="395.25" x14ac:dyDescent="0.2">
      <c r="A75" t="s">
        <v>59</v>
      </c>
      <c r="E75" s="41" t="s">
        <v>1134</v>
      </c>
    </row>
    <row r="76" spans="1:16" x14ac:dyDescent="0.2">
      <c r="A76" t="s">
        <v>49</v>
      </c>
      <c r="B76" s="36" t="s">
        <v>131</v>
      </c>
      <c r="C76" s="36" t="s">
        <v>1135</v>
      </c>
      <c r="D76" s="37" t="s">
        <v>52</v>
      </c>
      <c r="E76" s="13" t="s">
        <v>1136</v>
      </c>
      <c r="F76" s="38" t="s">
        <v>65</v>
      </c>
      <c r="G76" s="39">
        <v>4.5199999999999996</v>
      </c>
      <c r="H76" s="38">
        <v>0</v>
      </c>
      <c r="I76" s="38">
        <f>ROUND(G76*H76,6)</f>
        <v>0</v>
      </c>
      <c r="L76" s="40">
        <v>0</v>
      </c>
      <c r="M76" s="34">
        <f>ROUND(ROUND(L76,2)*ROUND(G76,3),2)</f>
        <v>0</v>
      </c>
      <c r="N76" s="38" t="s">
        <v>55</v>
      </c>
      <c r="O76">
        <f>(M76*21)/100</f>
        <v>0</v>
      </c>
      <c r="P76" t="s">
        <v>27</v>
      </c>
    </row>
    <row r="77" spans="1:16" x14ac:dyDescent="0.2">
      <c r="A77" s="37" t="s">
        <v>56</v>
      </c>
      <c r="E77" s="41" t="s">
        <v>1137</v>
      </c>
    </row>
    <row r="78" spans="1:16" x14ac:dyDescent="0.2">
      <c r="A78" s="37" t="s">
        <v>57</v>
      </c>
      <c r="E78" s="42" t="s">
        <v>1138</v>
      </c>
    </row>
    <row r="79" spans="1:16" ht="38.25" x14ac:dyDescent="0.2">
      <c r="A79" t="s">
        <v>59</v>
      </c>
      <c r="E79" s="41" t="s">
        <v>1109</v>
      </c>
    </row>
    <row r="80" spans="1:16" x14ac:dyDescent="0.2">
      <c r="A80" t="s">
        <v>49</v>
      </c>
      <c r="B80" s="36" t="s">
        <v>70</v>
      </c>
      <c r="C80" s="36" t="s">
        <v>1139</v>
      </c>
      <c r="D80" s="37" t="s">
        <v>52</v>
      </c>
      <c r="E80" s="13" t="s">
        <v>1136</v>
      </c>
      <c r="F80" s="38" t="s">
        <v>65</v>
      </c>
      <c r="G80" s="39">
        <v>2.2599999999999998</v>
      </c>
      <c r="H80" s="38">
        <v>0</v>
      </c>
      <c r="I80" s="38">
        <f>ROUND(G80*H80,6)</f>
        <v>0</v>
      </c>
      <c r="L80" s="40">
        <v>0</v>
      </c>
      <c r="M80" s="34">
        <f>ROUND(ROUND(L80,2)*ROUND(G80,3),2)</f>
        <v>0</v>
      </c>
      <c r="N80" s="38" t="s">
        <v>55</v>
      </c>
      <c r="O80">
        <f>(M80*21)/100</f>
        <v>0</v>
      </c>
      <c r="P80" t="s">
        <v>27</v>
      </c>
    </row>
    <row r="81" spans="1:16" x14ac:dyDescent="0.2">
      <c r="A81" s="37" t="s">
        <v>56</v>
      </c>
      <c r="E81" s="41" t="s">
        <v>1140</v>
      </c>
    </row>
    <row r="82" spans="1:16" x14ac:dyDescent="0.2">
      <c r="A82" s="37" t="s">
        <v>57</v>
      </c>
      <c r="E82" s="42" t="s">
        <v>1141</v>
      </c>
    </row>
    <row r="83" spans="1:16" ht="89.25" x14ac:dyDescent="0.2">
      <c r="A83" t="s">
        <v>59</v>
      </c>
      <c r="E83" s="41" t="s">
        <v>1142</v>
      </c>
    </row>
    <row r="84" spans="1:16" x14ac:dyDescent="0.2">
      <c r="A84" t="s">
        <v>49</v>
      </c>
      <c r="B84" s="36" t="s">
        <v>80</v>
      </c>
      <c r="C84" s="36" t="s">
        <v>1143</v>
      </c>
      <c r="D84" s="37" t="s">
        <v>52</v>
      </c>
      <c r="E84" s="13" t="s">
        <v>1144</v>
      </c>
      <c r="F84" s="38" t="s">
        <v>65</v>
      </c>
      <c r="G84" s="39">
        <v>1.3560000000000001</v>
      </c>
      <c r="H84" s="38">
        <v>0</v>
      </c>
      <c r="I84" s="38">
        <f>ROUND(G84*H84,6)</f>
        <v>0</v>
      </c>
      <c r="L84" s="40">
        <v>0</v>
      </c>
      <c r="M84" s="34">
        <f>ROUND(ROUND(L84,2)*ROUND(G84,3),2)</f>
        <v>0</v>
      </c>
      <c r="N84" s="38" t="s">
        <v>55</v>
      </c>
      <c r="O84">
        <f>(M84*21)/100</f>
        <v>0</v>
      </c>
      <c r="P84" t="s">
        <v>27</v>
      </c>
    </row>
    <row r="85" spans="1:16" x14ac:dyDescent="0.2">
      <c r="A85" s="37" t="s">
        <v>56</v>
      </c>
      <c r="E85" s="41" t="s">
        <v>1145</v>
      </c>
    </row>
    <row r="86" spans="1:16" x14ac:dyDescent="0.2">
      <c r="A86" s="37" t="s">
        <v>57</v>
      </c>
      <c r="E86" s="42" t="s">
        <v>1146</v>
      </c>
    </row>
    <row r="87" spans="1:16" ht="38.25" x14ac:dyDescent="0.2">
      <c r="A87" t="s">
        <v>59</v>
      </c>
      <c r="E87" s="41" t="s">
        <v>1109</v>
      </c>
    </row>
    <row r="88" spans="1:16" x14ac:dyDescent="0.2">
      <c r="A88" t="s">
        <v>49</v>
      </c>
      <c r="B88" s="36" t="s">
        <v>139</v>
      </c>
      <c r="C88" s="36" t="s">
        <v>1147</v>
      </c>
      <c r="D88" s="37" t="s">
        <v>52</v>
      </c>
      <c r="E88" s="13" t="s">
        <v>1148</v>
      </c>
      <c r="F88" s="38" t="s">
        <v>65</v>
      </c>
      <c r="G88" s="39">
        <v>1.23</v>
      </c>
      <c r="H88" s="38">
        <v>0</v>
      </c>
      <c r="I88" s="38">
        <f>ROUND(G88*H88,6)</f>
        <v>0</v>
      </c>
      <c r="L88" s="40">
        <v>0</v>
      </c>
      <c r="M88" s="34">
        <f>ROUND(ROUND(L88,2)*ROUND(G88,3),2)</f>
        <v>0</v>
      </c>
      <c r="N88" s="38" t="s">
        <v>55</v>
      </c>
      <c r="O88">
        <f>(M88*21)/100</f>
        <v>0</v>
      </c>
      <c r="P88" t="s">
        <v>27</v>
      </c>
    </row>
    <row r="89" spans="1:16" x14ac:dyDescent="0.2">
      <c r="A89" s="37" t="s">
        <v>56</v>
      </c>
      <c r="E89" s="41" t="s">
        <v>52</v>
      </c>
    </row>
    <row r="90" spans="1:16" x14ac:dyDescent="0.2">
      <c r="A90" s="37" t="s">
        <v>57</v>
      </c>
      <c r="E90" s="42" t="s">
        <v>1149</v>
      </c>
    </row>
    <row r="91" spans="1:16" ht="395.25" x14ac:dyDescent="0.2">
      <c r="A91" t="s">
        <v>59</v>
      </c>
      <c r="E91" s="41" t="s">
        <v>1134</v>
      </c>
    </row>
    <row r="92" spans="1:16" x14ac:dyDescent="0.2">
      <c r="A92" t="s">
        <v>46</v>
      </c>
      <c r="C92" s="33" t="s">
        <v>76</v>
      </c>
      <c r="E92" s="35" t="s">
        <v>1074</v>
      </c>
      <c r="J92" s="34">
        <f>0</f>
        <v>0</v>
      </c>
      <c r="K92" s="34">
        <f>0</f>
        <v>0</v>
      </c>
      <c r="L92" s="34">
        <f>0+L93+L97+L101</f>
        <v>0</v>
      </c>
      <c r="M92" s="34">
        <f>0+M93+M97+M101</f>
        <v>0</v>
      </c>
    </row>
    <row r="93" spans="1:16" x14ac:dyDescent="0.2">
      <c r="A93" t="s">
        <v>49</v>
      </c>
      <c r="B93" s="36" t="s">
        <v>142</v>
      </c>
      <c r="C93" s="36" t="s">
        <v>1150</v>
      </c>
      <c r="D93" s="37" t="s">
        <v>52</v>
      </c>
      <c r="E93" s="13" t="s">
        <v>1151</v>
      </c>
      <c r="F93" s="38" t="s">
        <v>85</v>
      </c>
      <c r="G93" s="39">
        <v>6.9</v>
      </c>
      <c r="H93" s="38">
        <v>0</v>
      </c>
      <c r="I93" s="38">
        <f>ROUND(G93*H93,6)</f>
        <v>0</v>
      </c>
      <c r="L93" s="40">
        <v>0</v>
      </c>
      <c r="M93" s="34">
        <f>ROUND(ROUND(L93,2)*ROUND(G93,3),2)</f>
        <v>0</v>
      </c>
      <c r="N93" s="38" t="s">
        <v>55</v>
      </c>
      <c r="O93">
        <f>(M93*21)/100</f>
        <v>0</v>
      </c>
      <c r="P93" t="s">
        <v>27</v>
      </c>
    </row>
    <row r="94" spans="1:16" x14ac:dyDescent="0.2">
      <c r="A94" s="37" t="s">
        <v>56</v>
      </c>
      <c r="E94" s="41" t="s">
        <v>1152</v>
      </c>
    </row>
    <row r="95" spans="1:16" x14ac:dyDescent="0.2">
      <c r="A95" s="37" t="s">
        <v>57</v>
      </c>
      <c r="E95" s="42" t="s">
        <v>52</v>
      </c>
    </row>
    <row r="96" spans="1:16" ht="178.5" x14ac:dyDescent="0.2">
      <c r="A96" t="s">
        <v>59</v>
      </c>
      <c r="E96" s="41" t="s">
        <v>1153</v>
      </c>
    </row>
    <row r="97" spans="1:16" x14ac:dyDescent="0.2">
      <c r="A97" t="s">
        <v>49</v>
      </c>
      <c r="B97" s="36" t="s">
        <v>145</v>
      </c>
      <c r="C97" s="36" t="s">
        <v>1154</v>
      </c>
      <c r="D97" s="37" t="s">
        <v>52</v>
      </c>
      <c r="E97" s="13" t="s">
        <v>1155</v>
      </c>
      <c r="F97" s="38" t="s">
        <v>85</v>
      </c>
      <c r="G97" s="39">
        <v>45.2</v>
      </c>
      <c r="H97" s="38">
        <v>0</v>
      </c>
      <c r="I97" s="38">
        <f>ROUND(G97*H97,6)</f>
        <v>0</v>
      </c>
      <c r="L97" s="40">
        <v>0</v>
      </c>
      <c r="M97" s="34">
        <f>ROUND(ROUND(L97,2)*ROUND(G97,3),2)</f>
        <v>0</v>
      </c>
      <c r="N97" s="38" t="s">
        <v>55</v>
      </c>
      <c r="O97">
        <f>(M97*21)/100</f>
        <v>0</v>
      </c>
      <c r="P97" t="s">
        <v>27</v>
      </c>
    </row>
    <row r="98" spans="1:16" x14ac:dyDescent="0.2">
      <c r="A98" s="37" t="s">
        <v>56</v>
      </c>
      <c r="E98" s="41" t="s">
        <v>1156</v>
      </c>
    </row>
    <row r="99" spans="1:16" x14ac:dyDescent="0.2">
      <c r="A99" s="37" t="s">
        <v>57</v>
      </c>
      <c r="E99" s="42" t="s">
        <v>52</v>
      </c>
    </row>
    <row r="100" spans="1:16" ht="165.75" x14ac:dyDescent="0.2">
      <c r="A100" t="s">
        <v>59</v>
      </c>
      <c r="E100" s="41" t="s">
        <v>1157</v>
      </c>
    </row>
    <row r="101" spans="1:16" x14ac:dyDescent="0.2">
      <c r="A101" t="s">
        <v>49</v>
      </c>
      <c r="B101" s="36" t="s">
        <v>148</v>
      </c>
      <c r="C101" s="36" t="s">
        <v>1158</v>
      </c>
      <c r="D101" s="37" t="s">
        <v>52</v>
      </c>
      <c r="E101" s="13" t="s">
        <v>1159</v>
      </c>
      <c r="F101" s="38" t="s">
        <v>97</v>
      </c>
      <c r="G101" s="39">
        <v>27</v>
      </c>
      <c r="H101" s="38">
        <v>0</v>
      </c>
      <c r="I101" s="38">
        <f>ROUND(G101*H101,6)</f>
        <v>0</v>
      </c>
      <c r="L101" s="40">
        <v>0</v>
      </c>
      <c r="M101" s="34">
        <f>ROUND(ROUND(L101,2)*ROUND(G101,3),2)</f>
        <v>0</v>
      </c>
      <c r="N101" s="38" t="s">
        <v>55</v>
      </c>
      <c r="O101">
        <f>(M101*21)/100</f>
        <v>0</v>
      </c>
      <c r="P101" t="s">
        <v>27</v>
      </c>
    </row>
    <row r="102" spans="1:16" x14ac:dyDescent="0.2">
      <c r="A102" s="37" t="s">
        <v>56</v>
      </c>
      <c r="E102" s="41" t="s">
        <v>52</v>
      </c>
    </row>
    <row r="103" spans="1:16" x14ac:dyDescent="0.2">
      <c r="A103" s="37" t="s">
        <v>57</v>
      </c>
      <c r="E103" s="42" t="s">
        <v>52</v>
      </c>
    </row>
    <row r="104" spans="1:16" ht="38.25" x14ac:dyDescent="0.2">
      <c r="A104" t="s">
        <v>59</v>
      </c>
      <c r="E104" s="41" t="s">
        <v>1160</v>
      </c>
    </row>
    <row r="105" spans="1:16" x14ac:dyDescent="0.2">
      <c r="A105" t="s">
        <v>46</v>
      </c>
      <c r="C105" s="33" t="s">
        <v>82</v>
      </c>
      <c r="E105" s="35" t="s">
        <v>1161</v>
      </c>
      <c r="J105" s="34">
        <f>0</f>
        <v>0</v>
      </c>
      <c r="K105" s="34">
        <f>0</f>
        <v>0</v>
      </c>
      <c r="L105" s="34">
        <f>0+L106</f>
        <v>0</v>
      </c>
      <c r="M105" s="34">
        <f>0+M106</f>
        <v>0</v>
      </c>
    </row>
    <row r="106" spans="1:16" x14ac:dyDescent="0.2">
      <c r="A106" t="s">
        <v>49</v>
      </c>
      <c r="B106" s="36" t="s">
        <v>152</v>
      </c>
      <c r="C106" s="36" t="s">
        <v>1162</v>
      </c>
      <c r="D106" s="37" t="s">
        <v>52</v>
      </c>
      <c r="E106" s="13" t="s">
        <v>1163</v>
      </c>
      <c r="F106" s="38" t="s">
        <v>85</v>
      </c>
      <c r="G106" s="39">
        <v>9.24</v>
      </c>
      <c r="H106" s="38">
        <v>0</v>
      </c>
      <c r="I106" s="38">
        <f>ROUND(G106*H106,6)</f>
        <v>0</v>
      </c>
      <c r="L106" s="40">
        <v>0</v>
      </c>
      <c r="M106" s="34">
        <f>ROUND(ROUND(L106,2)*ROUND(G106,3),2)</f>
        <v>0</v>
      </c>
      <c r="N106" s="38" t="s">
        <v>55</v>
      </c>
      <c r="O106">
        <f>(M106*21)/100</f>
        <v>0</v>
      </c>
      <c r="P106" t="s">
        <v>27</v>
      </c>
    </row>
    <row r="107" spans="1:16" x14ac:dyDescent="0.2">
      <c r="A107" s="37" t="s">
        <v>56</v>
      </c>
      <c r="E107" s="41" t="s">
        <v>52</v>
      </c>
    </row>
    <row r="108" spans="1:16" x14ac:dyDescent="0.2">
      <c r="A108" s="37" t="s">
        <v>57</v>
      </c>
      <c r="E108" s="42" t="s">
        <v>1164</v>
      </c>
    </row>
    <row r="109" spans="1:16" ht="140.25" x14ac:dyDescent="0.2">
      <c r="A109" t="s">
        <v>59</v>
      </c>
      <c r="E109" s="41" t="s">
        <v>1165</v>
      </c>
    </row>
    <row r="110" spans="1:16" x14ac:dyDescent="0.2">
      <c r="A110" t="s">
        <v>46</v>
      </c>
      <c r="C110" s="33" t="s">
        <v>89</v>
      </c>
      <c r="E110" s="35" t="s">
        <v>1166</v>
      </c>
      <c r="J110" s="34">
        <f>0</f>
        <v>0</v>
      </c>
      <c r="K110" s="34">
        <f>0</f>
        <v>0</v>
      </c>
      <c r="L110" s="34">
        <f>0+L111+L115+L119+L123+L127+L131+L135+L139+L143</f>
        <v>0</v>
      </c>
      <c r="M110" s="34">
        <f>0+M111+M115+M119+M123+M127+M131+M135+M139+M143</f>
        <v>0</v>
      </c>
    </row>
    <row r="111" spans="1:16" ht="25.5" x14ac:dyDescent="0.2">
      <c r="A111" t="s">
        <v>49</v>
      </c>
      <c r="B111" s="36" t="s">
        <v>155</v>
      </c>
      <c r="C111" s="36" t="s">
        <v>1167</v>
      </c>
      <c r="D111" s="37" t="s">
        <v>52</v>
      </c>
      <c r="E111" s="13" t="s">
        <v>1168</v>
      </c>
      <c r="F111" s="38" t="s">
        <v>85</v>
      </c>
      <c r="G111" s="39">
        <v>4.05</v>
      </c>
      <c r="H111" s="38">
        <v>0</v>
      </c>
      <c r="I111" s="38">
        <f>ROUND(G111*H111,6)</f>
        <v>0</v>
      </c>
      <c r="L111" s="40">
        <v>0</v>
      </c>
      <c r="M111" s="34">
        <f>ROUND(ROUND(L111,2)*ROUND(G111,3),2)</f>
        <v>0</v>
      </c>
      <c r="N111" s="38" t="s">
        <v>55</v>
      </c>
      <c r="O111">
        <f>(M111*21)/100</f>
        <v>0</v>
      </c>
      <c r="P111" t="s">
        <v>27</v>
      </c>
    </row>
    <row r="112" spans="1:16" x14ac:dyDescent="0.2">
      <c r="A112" s="37" t="s">
        <v>56</v>
      </c>
      <c r="E112" s="41" t="s">
        <v>52</v>
      </c>
    </row>
    <row r="113" spans="1:16" x14ac:dyDescent="0.2">
      <c r="A113" s="37" t="s">
        <v>57</v>
      </c>
      <c r="E113" s="42" t="s">
        <v>52</v>
      </c>
    </row>
    <row r="114" spans="1:16" ht="191.25" x14ac:dyDescent="0.2">
      <c r="A114" t="s">
        <v>59</v>
      </c>
      <c r="E114" s="41" t="s">
        <v>1169</v>
      </c>
    </row>
    <row r="115" spans="1:16" x14ac:dyDescent="0.2">
      <c r="A115" t="s">
        <v>49</v>
      </c>
      <c r="B115" s="36" t="s">
        <v>158</v>
      </c>
      <c r="C115" s="36" t="s">
        <v>1170</v>
      </c>
      <c r="D115" s="37" t="s">
        <v>52</v>
      </c>
      <c r="E115" s="13" t="s">
        <v>1171</v>
      </c>
      <c r="F115" s="38" t="s">
        <v>85</v>
      </c>
      <c r="G115" s="39">
        <v>10</v>
      </c>
      <c r="H115" s="38">
        <v>0</v>
      </c>
      <c r="I115" s="38">
        <f>ROUND(G115*H115,6)</f>
        <v>0</v>
      </c>
      <c r="L115" s="40">
        <v>0</v>
      </c>
      <c r="M115" s="34">
        <f>ROUND(ROUND(L115,2)*ROUND(G115,3),2)</f>
        <v>0</v>
      </c>
      <c r="N115" s="38" t="s">
        <v>55</v>
      </c>
      <c r="O115">
        <f>(M115*21)/100</f>
        <v>0</v>
      </c>
      <c r="P115" t="s">
        <v>27</v>
      </c>
    </row>
    <row r="116" spans="1:16" x14ac:dyDescent="0.2">
      <c r="A116" s="37" t="s">
        <v>56</v>
      </c>
      <c r="E116" s="41" t="s">
        <v>1172</v>
      </c>
    </row>
    <row r="117" spans="1:16" x14ac:dyDescent="0.2">
      <c r="A117" s="37" t="s">
        <v>57</v>
      </c>
      <c r="E117" s="42" t="s">
        <v>52</v>
      </c>
    </row>
    <row r="118" spans="1:16" ht="63.75" x14ac:dyDescent="0.2">
      <c r="A118" t="s">
        <v>59</v>
      </c>
      <c r="E118" s="41" t="s">
        <v>1173</v>
      </c>
    </row>
    <row r="119" spans="1:16" x14ac:dyDescent="0.2">
      <c r="A119" t="s">
        <v>49</v>
      </c>
      <c r="B119" s="36" t="s">
        <v>161</v>
      </c>
      <c r="C119" s="36" t="s">
        <v>1174</v>
      </c>
      <c r="D119" s="37" t="s">
        <v>52</v>
      </c>
      <c r="E119" s="13" t="s">
        <v>1175</v>
      </c>
      <c r="F119" s="38" t="s">
        <v>85</v>
      </c>
      <c r="G119" s="39">
        <v>100.6</v>
      </c>
      <c r="H119" s="38">
        <v>0</v>
      </c>
      <c r="I119" s="38">
        <f>ROUND(G119*H119,6)</f>
        <v>0</v>
      </c>
      <c r="L119" s="40">
        <v>0</v>
      </c>
      <c r="M119" s="34">
        <f>ROUND(ROUND(L119,2)*ROUND(G119,3),2)</f>
        <v>0</v>
      </c>
      <c r="N119" s="38" t="s">
        <v>55</v>
      </c>
      <c r="O119">
        <f>(M119*21)/100</f>
        <v>0</v>
      </c>
      <c r="P119" t="s">
        <v>27</v>
      </c>
    </row>
    <row r="120" spans="1:16" x14ac:dyDescent="0.2">
      <c r="A120" s="37" t="s">
        <v>56</v>
      </c>
      <c r="E120" s="41" t="s">
        <v>1176</v>
      </c>
    </row>
    <row r="121" spans="1:16" x14ac:dyDescent="0.2">
      <c r="A121" s="37" t="s">
        <v>57</v>
      </c>
      <c r="E121" s="42" t="s">
        <v>1177</v>
      </c>
    </row>
    <row r="122" spans="1:16" ht="114.75" x14ac:dyDescent="0.2">
      <c r="A122" t="s">
        <v>59</v>
      </c>
      <c r="E122" s="41" t="s">
        <v>1178</v>
      </c>
    </row>
    <row r="123" spans="1:16" x14ac:dyDescent="0.2">
      <c r="A123" t="s">
        <v>49</v>
      </c>
      <c r="B123" s="36" t="s">
        <v>164</v>
      </c>
      <c r="C123" s="36" t="s">
        <v>1179</v>
      </c>
      <c r="D123" s="37" t="s">
        <v>52</v>
      </c>
      <c r="E123" s="13" t="s">
        <v>1180</v>
      </c>
      <c r="F123" s="38" t="s">
        <v>85</v>
      </c>
      <c r="G123" s="39">
        <v>11</v>
      </c>
      <c r="H123" s="38">
        <v>0</v>
      </c>
      <c r="I123" s="38">
        <f>ROUND(G123*H123,6)</f>
        <v>0</v>
      </c>
      <c r="L123" s="40">
        <v>0</v>
      </c>
      <c r="M123" s="34">
        <f>ROUND(ROUND(L123,2)*ROUND(G123,3),2)</f>
        <v>0</v>
      </c>
      <c r="N123" s="38" t="s">
        <v>55</v>
      </c>
      <c r="O123">
        <f>(M123*21)/100</f>
        <v>0</v>
      </c>
      <c r="P123" t="s">
        <v>27</v>
      </c>
    </row>
    <row r="124" spans="1:16" x14ac:dyDescent="0.2">
      <c r="A124" s="37" t="s">
        <v>56</v>
      </c>
      <c r="E124" s="41" t="s">
        <v>1181</v>
      </c>
    </row>
    <row r="125" spans="1:16" x14ac:dyDescent="0.2">
      <c r="A125" s="37" t="s">
        <v>57</v>
      </c>
      <c r="E125" s="42" t="s">
        <v>1182</v>
      </c>
    </row>
    <row r="126" spans="1:16" ht="102" x14ac:dyDescent="0.2">
      <c r="A126" t="s">
        <v>59</v>
      </c>
      <c r="E126" s="41" t="s">
        <v>1183</v>
      </c>
    </row>
    <row r="127" spans="1:16" x14ac:dyDescent="0.2">
      <c r="A127" t="s">
        <v>49</v>
      </c>
      <c r="B127" s="36" t="s">
        <v>167</v>
      </c>
      <c r="C127" s="36" t="s">
        <v>1179</v>
      </c>
      <c r="D127" s="37" t="s">
        <v>50</v>
      </c>
      <c r="E127" s="13" t="s">
        <v>1180</v>
      </c>
      <c r="F127" s="38" t="s">
        <v>85</v>
      </c>
      <c r="G127" s="39">
        <v>2.4</v>
      </c>
      <c r="H127" s="38">
        <v>0</v>
      </c>
      <c r="I127" s="38">
        <f>ROUND(G127*H127,6)</f>
        <v>0</v>
      </c>
      <c r="L127" s="40">
        <v>0</v>
      </c>
      <c r="M127" s="34">
        <f>ROUND(ROUND(L127,2)*ROUND(G127,3),2)</f>
        <v>0</v>
      </c>
      <c r="N127" s="38" t="s">
        <v>55</v>
      </c>
      <c r="O127">
        <f>(M127*21)/100</f>
        <v>0</v>
      </c>
      <c r="P127" t="s">
        <v>27</v>
      </c>
    </row>
    <row r="128" spans="1:16" x14ac:dyDescent="0.2">
      <c r="A128" s="37" t="s">
        <v>56</v>
      </c>
      <c r="E128" s="41" t="s">
        <v>1184</v>
      </c>
    </row>
    <row r="129" spans="1:16" x14ac:dyDescent="0.2">
      <c r="A129" s="37" t="s">
        <v>57</v>
      </c>
      <c r="E129" s="42" t="s">
        <v>1185</v>
      </c>
    </row>
    <row r="130" spans="1:16" ht="102" x14ac:dyDescent="0.2">
      <c r="A130" t="s">
        <v>59</v>
      </c>
      <c r="E130" s="41" t="s">
        <v>1183</v>
      </c>
    </row>
    <row r="131" spans="1:16" x14ac:dyDescent="0.2">
      <c r="A131" t="s">
        <v>49</v>
      </c>
      <c r="B131" s="36" t="s">
        <v>170</v>
      </c>
      <c r="C131" s="36" t="s">
        <v>1186</v>
      </c>
      <c r="D131" s="37" t="s">
        <v>52</v>
      </c>
      <c r="E131" s="13" t="s">
        <v>1187</v>
      </c>
      <c r="F131" s="38" t="s">
        <v>85</v>
      </c>
      <c r="G131" s="39">
        <v>22.5</v>
      </c>
      <c r="H131" s="38">
        <v>0</v>
      </c>
      <c r="I131" s="38">
        <f>ROUND(G131*H131,6)</f>
        <v>0</v>
      </c>
      <c r="L131" s="40">
        <v>0</v>
      </c>
      <c r="M131" s="34">
        <f>ROUND(ROUND(L131,2)*ROUND(G131,3),2)</f>
        <v>0</v>
      </c>
      <c r="N131" s="38" t="s">
        <v>55</v>
      </c>
      <c r="O131">
        <f>(M131*21)/100</f>
        <v>0</v>
      </c>
      <c r="P131" t="s">
        <v>27</v>
      </c>
    </row>
    <row r="132" spans="1:16" x14ac:dyDescent="0.2">
      <c r="A132" s="37" t="s">
        <v>56</v>
      </c>
      <c r="E132" s="41" t="s">
        <v>52</v>
      </c>
    </row>
    <row r="133" spans="1:16" x14ac:dyDescent="0.2">
      <c r="A133" s="37" t="s">
        <v>57</v>
      </c>
      <c r="E133" s="42" t="s">
        <v>52</v>
      </c>
    </row>
    <row r="134" spans="1:16" ht="38.25" x14ac:dyDescent="0.2">
      <c r="A134" t="s">
        <v>59</v>
      </c>
      <c r="E134" s="41" t="s">
        <v>1188</v>
      </c>
    </row>
    <row r="135" spans="1:16" x14ac:dyDescent="0.2">
      <c r="A135" t="s">
        <v>49</v>
      </c>
      <c r="B135" s="36" t="s">
        <v>174</v>
      </c>
      <c r="C135" s="36" t="s">
        <v>1189</v>
      </c>
      <c r="D135" s="37" t="s">
        <v>52</v>
      </c>
      <c r="E135" s="13" t="s">
        <v>1190</v>
      </c>
      <c r="F135" s="38" t="s">
        <v>85</v>
      </c>
      <c r="G135" s="39">
        <v>5.6</v>
      </c>
      <c r="H135" s="38">
        <v>0</v>
      </c>
      <c r="I135" s="38">
        <f>ROUND(G135*H135,6)</f>
        <v>0</v>
      </c>
      <c r="L135" s="40">
        <v>0</v>
      </c>
      <c r="M135" s="34">
        <f>ROUND(ROUND(L135,2)*ROUND(G135,3),2)</f>
        <v>0</v>
      </c>
      <c r="N135" s="38" t="s">
        <v>55</v>
      </c>
      <c r="O135">
        <f>(M135*21)/100</f>
        <v>0</v>
      </c>
      <c r="P135" t="s">
        <v>27</v>
      </c>
    </row>
    <row r="136" spans="1:16" x14ac:dyDescent="0.2">
      <c r="A136" s="37" t="s">
        <v>56</v>
      </c>
      <c r="E136" s="41" t="s">
        <v>52</v>
      </c>
    </row>
    <row r="137" spans="1:16" x14ac:dyDescent="0.2">
      <c r="A137" s="37" t="s">
        <v>57</v>
      </c>
      <c r="E137" s="42" t="s">
        <v>52</v>
      </c>
    </row>
    <row r="138" spans="1:16" ht="38.25" x14ac:dyDescent="0.2">
      <c r="A138" t="s">
        <v>59</v>
      </c>
      <c r="E138" s="41" t="s">
        <v>1188</v>
      </c>
    </row>
    <row r="139" spans="1:16" ht="25.5" x14ac:dyDescent="0.2">
      <c r="A139" t="s">
        <v>49</v>
      </c>
      <c r="B139" s="36" t="s">
        <v>179</v>
      </c>
      <c r="C139" s="36" t="s">
        <v>1191</v>
      </c>
      <c r="D139" s="37" t="s">
        <v>52</v>
      </c>
      <c r="E139" s="13" t="s">
        <v>1192</v>
      </c>
      <c r="F139" s="38" t="s">
        <v>85</v>
      </c>
      <c r="G139" s="39">
        <v>68.16</v>
      </c>
      <c r="H139" s="38">
        <v>0</v>
      </c>
      <c r="I139" s="38">
        <f>ROUND(G139*H139,6)</f>
        <v>0</v>
      </c>
      <c r="L139" s="40">
        <v>0</v>
      </c>
      <c r="M139" s="34">
        <f>ROUND(ROUND(L139,2)*ROUND(G139,3),2)</f>
        <v>0</v>
      </c>
      <c r="N139" s="38" t="s">
        <v>204</v>
      </c>
      <c r="O139">
        <f>(M139*21)/100</f>
        <v>0</v>
      </c>
      <c r="P139" t="s">
        <v>27</v>
      </c>
    </row>
    <row r="140" spans="1:16" x14ac:dyDescent="0.2">
      <c r="A140" s="37" t="s">
        <v>56</v>
      </c>
      <c r="E140" s="41" t="s">
        <v>52</v>
      </c>
    </row>
    <row r="141" spans="1:16" x14ac:dyDescent="0.2">
      <c r="A141" s="37" t="s">
        <v>57</v>
      </c>
      <c r="E141" s="42" t="s">
        <v>1193</v>
      </c>
    </row>
    <row r="142" spans="1:16" ht="63.75" x14ac:dyDescent="0.2">
      <c r="A142" t="s">
        <v>59</v>
      </c>
      <c r="E142" s="41" t="s">
        <v>1173</v>
      </c>
    </row>
    <row r="143" spans="1:16" x14ac:dyDescent="0.2">
      <c r="A143" t="s">
        <v>49</v>
      </c>
      <c r="B143" s="36" t="s">
        <v>182</v>
      </c>
      <c r="C143" s="36" t="s">
        <v>1194</v>
      </c>
      <c r="D143" s="37" t="s">
        <v>52</v>
      </c>
      <c r="E143" s="13" t="s">
        <v>1195</v>
      </c>
      <c r="F143" s="38" t="s">
        <v>85</v>
      </c>
      <c r="G143" s="39">
        <v>28.12</v>
      </c>
      <c r="H143" s="38">
        <v>0</v>
      </c>
      <c r="I143" s="38">
        <f>ROUND(G143*H143,6)</f>
        <v>0</v>
      </c>
      <c r="L143" s="40">
        <v>0</v>
      </c>
      <c r="M143" s="34">
        <f>ROUND(ROUND(L143,2)*ROUND(G143,3),2)</f>
        <v>0</v>
      </c>
      <c r="N143" s="38" t="s">
        <v>204</v>
      </c>
      <c r="O143">
        <f>(M143*21)/100</f>
        <v>0</v>
      </c>
      <c r="P143" t="s">
        <v>27</v>
      </c>
    </row>
    <row r="144" spans="1:16" x14ac:dyDescent="0.2">
      <c r="A144" s="37" t="s">
        <v>56</v>
      </c>
      <c r="E144" s="41" t="s">
        <v>52</v>
      </c>
    </row>
    <row r="145" spans="1:16" x14ac:dyDescent="0.2">
      <c r="A145" s="37" t="s">
        <v>57</v>
      </c>
      <c r="E145" s="42" t="s">
        <v>1196</v>
      </c>
    </row>
    <row r="146" spans="1:16" ht="51" x14ac:dyDescent="0.2">
      <c r="A146" t="s">
        <v>59</v>
      </c>
      <c r="E146" s="41" t="s">
        <v>1197</v>
      </c>
    </row>
    <row r="147" spans="1:16" x14ac:dyDescent="0.2">
      <c r="A147" t="s">
        <v>46</v>
      </c>
      <c r="C147" s="33" t="s">
        <v>87</v>
      </c>
      <c r="E147" s="35" t="s">
        <v>88</v>
      </c>
      <c r="J147" s="34">
        <f>0</f>
        <v>0</v>
      </c>
      <c r="K147" s="34">
        <f>0</f>
        <v>0</v>
      </c>
      <c r="L147" s="34">
        <f>0+L148</f>
        <v>0</v>
      </c>
      <c r="M147" s="34">
        <f>0+M148</f>
        <v>0</v>
      </c>
    </row>
    <row r="148" spans="1:16" x14ac:dyDescent="0.2">
      <c r="A148" t="s">
        <v>49</v>
      </c>
      <c r="B148" s="36" t="s">
        <v>289</v>
      </c>
      <c r="C148" s="36" t="s">
        <v>1198</v>
      </c>
      <c r="D148" s="37" t="s">
        <v>52</v>
      </c>
      <c r="E148" s="13" t="s">
        <v>1199</v>
      </c>
      <c r="F148" s="38" t="s">
        <v>944</v>
      </c>
      <c r="G148" s="39">
        <v>1</v>
      </c>
      <c r="H148" s="38">
        <v>0</v>
      </c>
      <c r="I148" s="38">
        <f>ROUND(G148*H148,6)</f>
        <v>0</v>
      </c>
      <c r="L148" s="40">
        <v>0</v>
      </c>
      <c r="M148" s="34">
        <f>ROUND(ROUND(L148,2)*ROUND(G148,3),2)</f>
        <v>0</v>
      </c>
      <c r="N148" s="38" t="s">
        <v>204</v>
      </c>
      <c r="O148">
        <f>(M148*21)/100</f>
        <v>0</v>
      </c>
      <c r="P148" t="s">
        <v>27</v>
      </c>
    </row>
    <row r="149" spans="1:16" x14ac:dyDescent="0.2">
      <c r="A149" s="37" t="s">
        <v>56</v>
      </c>
      <c r="E149" s="41" t="s">
        <v>52</v>
      </c>
    </row>
    <row r="150" spans="1:16" ht="25.5" x14ac:dyDescent="0.2">
      <c r="A150" s="37" t="s">
        <v>57</v>
      </c>
      <c r="E150" s="42" t="s">
        <v>1200</v>
      </c>
    </row>
    <row r="151" spans="1:16" ht="63.75" x14ac:dyDescent="0.2">
      <c r="A151" t="s">
        <v>59</v>
      </c>
      <c r="E151" s="41" t="s">
        <v>1201</v>
      </c>
    </row>
    <row r="152" spans="1:16" x14ac:dyDescent="0.2">
      <c r="A152" t="s">
        <v>46</v>
      </c>
      <c r="C152" s="33" t="s">
        <v>1202</v>
      </c>
      <c r="E152" s="35" t="s">
        <v>1203</v>
      </c>
      <c r="J152" s="34">
        <f>0</f>
        <v>0</v>
      </c>
      <c r="K152" s="34">
        <f>0</f>
        <v>0</v>
      </c>
      <c r="L152" s="34">
        <f>0+L153+L157+L161</f>
        <v>0</v>
      </c>
      <c r="M152" s="34">
        <f>0+M153+M157+M161</f>
        <v>0</v>
      </c>
    </row>
    <row r="153" spans="1:16" x14ac:dyDescent="0.2">
      <c r="A153" t="s">
        <v>49</v>
      </c>
      <c r="B153" s="36" t="s">
        <v>292</v>
      </c>
      <c r="C153" s="36" t="s">
        <v>1204</v>
      </c>
      <c r="D153" s="37" t="s">
        <v>52</v>
      </c>
      <c r="E153" s="13" t="s">
        <v>1205</v>
      </c>
      <c r="F153" s="38" t="s">
        <v>716</v>
      </c>
      <c r="G153" s="39">
        <v>801.42</v>
      </c>
      <c r="H153" s="38">
        <v>0</v>
      </c>
      <c r="I153" s="38">
        <f>ROUND(G153*H153,6)</f>
        <v>0</v>
      </c>
      <c r="L153" s="40">
        <v>0</v>
      </c>
      <c r="M153" s="34">
        <f>ROUND(ROUND(L153,2)*ROUND(G153,3),2)</f>
        <v>0</v>
      </c>
      <c r="N153" s="38" t="s">
        <v>55</v>
      </c>
      <c r="O153">
        <f>(M153*21)/100</f>
        <v>0</v>
      </c>
      <c r="P153" t="s">
        <v>27</v>
      </c>
    </row>
    <row r="154" spans="1:16" x14ac:dyDescent="0.2">
      <c r="A154" s="37" t="s">
        <v>56</v>
      </c>
      <c r="E154" s="41" t="s">
        <v>1206</v>
      </c>
    </row>
    <row r="155" spans="1:16" x14ac:dyDescent="0.2">
      <c r="A155" s="37" t="s">
        <v>57</v>
      </c>
      <c r="E155" s="42" t="s">
        <v>1207</v>
      </c>
    </row>
    <row r="156" spans="1:16" ht="357" x14ac:dyDescent="0.2">
      <c r="A156" t="s">
        <v>59</v>
      </c>
      <c r="E156" s="41" t="s">
        <v>1208</v>
      </c>
    </row>
    <row r="157" spans="1:16" x14ac:dyDescent="0.2">
      <c r="A157" t="s">
        <v>49</v>
      </c>
      <c r="B157" s="36" t="s">
        <v>295</v>
      </c>
      <c r="C157" s="36" t="s">
        <v>1209</v>
      </c>
      <c r="D157" s="37" t="s">
        <v>52</v>
      </c>
      <c r="E157" s="13" t="s">
        <v>1210</v>
      </c>
      <c r="F157" s="38" t="s">
        <v>1211</v>
      </c>
      <c r="G157" s="39">
        <v>2</v>
      </c>
      <c r="H157" s="38">
        <v>0</v>
      </c>
      <c r="I157" s="38">
        <f>ROUND(G157*H157,6)</f>
        <v>0</v>
      </c>
      <c r="L157" s="40">
        <v>0</v>
      </c>
      <c r="M157" s="34">
        <f>ROUND(ROUND(L157,2)*ROUND(G157,3),2)</f>
        <v>0</v>
      </c>
      <c r="N157" s="38" t="s">
        <v>204</v>
      </c>
      <c r="O157">
        <f>(M157*21)/100</f>
        <v>0</v>
      </c>
      <c r="P157" t="s">
        <v>27</v>
      </c>
    </row>
    <row r="158" spans="1:16" x14ac:dyDescent="0.2">
      <c r="A158" s="37" t="s">
        <v>56</v>
      </c>
      <c r="E158" s="41" t="s">
        <v>1212</v>
      </c>
    </row>
    <row r="159" spans="1:16" x14ac:dyDescent="0.2">
      <c r="A159" s="37" t="s">
        <v>57</v>
      </c>
      <c r="E159" s="42" t="s">
        <v>27</v>
      </c>
    </row>
    <row r="160" spans="1:16" ht="409.5" x14ac:dyDescent="0.2">
      <c r="A160" t="s">
        <v>59</v>
      </c>
      <c r="E160" s="41" t="s">
        <v>1213</v>
      </c>
    </row>
    <row r="161" spans="1:16" x14ac:dyDescent="0.2">
      <c r="A161" t="s">
        <v>49</v>
      </c>
      <c r="B161" s="36" t="s">
        <v>298</v>
      </c>
      <c r="C161" s="36" t="s">
        <v>1214</v>
      </c>
      <c r="D161" s="37" t="s">
        <v>52</v>
      </c>
      <c r="E161" s="13" t="s">
        <v>1210</v>
      </c>
      <c r="F161" s="38" t="s">
        <v>97</v>
      </c>
      <c r="G161" s="39">
        <v>5.86</v>
      </c>
      <c r="H161" s="38">
        <v>0</v>
      </c>
      <c r="I161" s="38">
        <f>ROUND(G161*H161,6)</f>
        <v>0</v>
      </c>
      <c r="L161" s="40">
        <v>0</v>
      </c>
      <c r="M161" s="34">
        <f>ROUND(ROUND(L161,2)*ROUND(G161,3),2)</f>
        <v>0</v>
      </c>
      <c r="N161" s="38" t="s">
        <v>204</v>
      </c>
      <c r="O161">
        <f>(M161*21)/100</f>
        <v>0</v>
      </c>
      <c r="P161" t="s">
        <v>27</v>
      </c>
    </row>
    <row r="162" spans="1:16" x14ac:dyDescent="0.2">
      <c r="A162" s="37" t="s">
        <v>56</v>
      </c>
      <c r="E162" s="41" t="s">
        <v>1215</v>
      </c>
    </row>
    <row r="163" spans="1:16" x14ac:dyDescent="0.2">
      <c r="A163" s="37" t="s">
        <v>57</v>
      </c>
      <c r="E163" s="42" t="s">
        <v>1216</v>
      </c>
    </row>
    <row r="164" spans="1:16" ht="409.5" x14ac:dyDescent="0.2">
      <c r="A164" t="s">
        <v>59</v>
      </c>
      <c r="E164" s="41" t="s">
        <v>1213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1079</v>
      </c>
      <c r="M3" s="43">
        <f>Rekapitulace!C24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1079</v>
      </c>
      <c r="D4" s="9"/>
      <c r="E4" s="3" t="s">
        <v>1080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COUNTIFS(L8:L60,"=0",A8:A60,"P")+COUNTIFS(L8:L60,"",A8:A60,"P")+SUM(Q8:Q60)</f>
        <v>12</v>
      </c>
    </row>
    <row r="8" spans="1:20" ht="25.5" x14ac:dyDescent="0.2">
      <c r="A8" t="s">
        <v>44</v>
      </c>
      <c r="C8" s="30" t="s">
        <v>1219</v>
      </c>
      <c r="E8" s="32" t="s">
        <v>1218</v>
      </c>
      <c r="J8" s="31">
        <f>0+J9+J22+J27+J32+J37+J46+J59</f>
        <v>0</v>
      </c>
      <c r="K8" s="31">
        <f>0+K9+K22+K27+K32+K37+K46+K59</f>
        <v>0</v>
      </c>
      <c r="L8" s="31">
        <f>0+L9+L22+L27+L32+L37+L46+L59</f>
        <v>0</v>
      </c>
      <c r="M8" s="31">
        <f>0+M9+M22+M27+M32+M37+M46+M59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ht="25.5" x14ac:dyDescent="0.2">
      <c r="A10" t="s">
        <v>49</v>
      </c>
      <c r="B10" s="36" t="s">
        <v>50</v>
      </c>
      <c r="C10" s="36" t="s">
        <v>1043</v>
      </c>
      <c r="D10" s="37" t="s">
        <v>52</v>
      </c>
      <c r="E10" s="13" t="s">
        <v>53</v>
      </c>
      <c r="F10" s="38" t="s">
        <v>54</v>
      </c>
      <c r="G10" s="39">
        <v>18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55</v>
      </c>
      <c r="O10">
        <f>(M10*21)/100</f>
        <v>0</v>
      </c>
      <c r="P10" t="s">
        <v>27</v>
      </c>
    </row>
    <row r="11" spans="1:20" x14ac:dyDescent="0.2">
      <c r="A11" s="37" t="s">
        <v>56</v>
      </c>
      <c r="E11" s="41" t="s">
        <v>52</v>
      </c>
    </row>
    <row r="12" spans="1:20" x14ac:dyDescent="0.2">
      <c r="A12" s="37" t="s">
        <v>57</v>
      </c>
      <c r="E12" s="42" t="s">
        <v>1220</v>
      </c>
    </row>
    <row r="13" spans="1:20" ht="140.25" x14ac:dyDescent="0.2">
      <c r="A13" t="s">
        <v>59</v>
      </c>
      <c r="E13" s="41" t="s">
        <v>1045</v>
      </c>
    </row>
    <row r="14" spans="1:20" ht="25.5" x14ac:dyDescent="0.2">
      <c r="A14" t="s">
        <v>49</v>
      </c>
      <c r="B14" s="36" t="s">
        <v>27</v>
      </c>
      <c r="C14" s="36" t="s">
        <v>680</v>
      </c>
      <c r="D14" s="37" t="s">
        <v>52</v>
      </c>
      <c r="E14" s="13" t="s">
        <v>1221</v>
      </c>
      <c r="F14" s="38" t="s">
        <v>54</v>
      </c>
      <c r="G14" s="39">
        <v>112.5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55</v>
      </c>
      <c r="O14">
        <f>(M14*21)/100</f>
        <v>0</v>
      </c>
      <c r="P14" t="s">
        <v>27</v>
      </c>
    </row>
    <row r="15" spans="1:20" x14ac:dyDescent="0.2">
      <c r="A15" s="37" t="s">
        <v>56</v>
      </c>
      <c r="E15" s="41" t="s">
        <v>52</v>
      </c>
    </row>
    <row r="16" spans="1:20" x14ac:dyDescent="0.2">
      <c r="A16" s="37" t="s">
        <v>57</v>
      </c>
      <c r="E16" s="42" t="s">
        <v>1222</v>
      </c>
    </row>
    <row r="17" spans="1:16" ht="140.25" x14ac:dyDescent="0.2">
      <c r="A17" t="s">
        <v>59</v>
      </c>
      <c r="E17" s="41" t="s">
        <v>1045</v>
      </c>
    </row>
    <row r="18" spans="1:16" ht="25.5" x14ac:dyDescent="0.2">
      <c r="A18" t="s">
        <v>49</v>
      </c>
      <c r="B18" s="36" t="s">
        <v>26</v>
      </c>
      <c r="C18" s="36" t="s">
        <v>684</v>
      </c>
      <c r="D18" s="37" t="s">
        <v>52</v>
      </c>
      <c r="E18" s="13" t="s">
        <v>1223</v>
      </c>
      <c r="F18" s="38" t="s">
        <v>54</v>
      </c>
      <c r="G18" s="39">
        <v>62.5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55</v>
      </c>
      <c r="O18">
        <f>(M18*21)/100</f>
        <v>0</v>
      </c>
      <c r="P18" t="s">
        <v>27</v>
      </c>
    </row>
    <row r="19" spans="1:16" x14ac:dyDescent="0.2">
      <c r="A19" s="37" t="s">
        <v>56</v>
      </c>
      <c r="E19" s="41" t="s">
        <v>52</v>
      </c>
    </row>
    <row r="20" spans="1:16" x14ac:dyDescent="0.2">
      <c r="A20" s="37" t="s">
        <v>57</v>
      </c>
      <c r="E20" s="42" t="s">
        <v>1224</v>
      </c>
    </row>
    <row r="21" spans="1:16" ht="140.25" x14ac:dyDescent="0.2">
      <c r="A21" t="s">
        <v>59</v>
      </c>
      <c r="E21" s="41" t="s">
        <v>1045</v>
      </c>
    </row>
    <row r="22" spans="1:16" x14ac:dyDescent="0.2">
      <c r="A22" t="s">
        <v>46</v>
      </c>
      <c r="C22" s="33" t="s">
        <v>50</v>
      </c>
      <c r="E22" s="35" t="s">
        <v>1046</v>
      </c>
      <c r="J22" s="34">
        <f>0</f>
        <v>0</v>
      </c>
      <c r="K22" s="34">
        <f>0</f>
        <v>0</v>
      </c>
      <c r="L22" s="34">
        <f>0+L23</f>
        <v>0</v>
      </c>
      <c r="M22" s="34">
        <f>0+M23</f>
        <v>0</v>
      </c>
    </row>
    <row r="23" spans="1:16" x14ac:dyDescent="0.2">
      <c r="A23" t="s">
        <v>49</v>
      </c>
      <c r="B23" s="36" t="s">
        <v>72</v>
      </c>
      <c r="C23" s="36" t="s">
        <v>1225</v>
      </c>
      <c r="D23" s="37" t="s">
        <v>52</v>
      </c>
      <c r="E23" s="13" t="s">
        <v>1226</v>
      </c>
      <c r="F23" s="38" t="s">
        <v>85</v>
      </c>
      <c r="G23" s="39">
        <v>40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55</v>
      </c>
      <c r="O23">
        <f>(M23*21)/100</f>
        <v>0</v>
      </c>
      <c r="P23" t="s">
        <v>27</v>
      </c>
    </row>
    <row r="24" spans="1:16" x14ac:dyDescent="0.2">
      <c r="A24" s="37" t="s">
        <v>56</v>
      </c>
      <c r="E24" s="41" t="s">
        <v>52</v>
      </c>
    </row>
    <row r="25" spans="1:16" x14ac:dyDescent="0.2">
      <c r="A25" s="37" t="s">
        <v>57</v>
      </c>
      <c r="E25" s="42" t="s">
        <v>52</v>
      </c>
    </row>
    <row r="26" spans="1:16" ht="38.25" x14ac:dyDescent="0.2">
      <c r="A26" t="s">
        <v>59</v>
      </c>
      <c r="E26" s="41" t="s">
        <v>1227</v>
      </c>
    </row>
    <row r="27" spans="1:16" x14ac:dyDescent="0.2">
      <c r="A27" t="s">
        <v>46</v>
      </c>
      <c r="C27" s="33" t="s">
        <v>114</v>
      </c>
      <c r="E27" s="35" t="s">
        <v>1051</v>
      </c>
      <c r="J27" s="34">
        <f>0</f>
        <v>0</v>
      </c>
      <c r="K27" s="34">
        <f>0</f>
        <v>0</v>
      </c>
      <c r="L27" s="34">
        <f>0+L28</f>
        <v>0</v>
      </c>
      <c r="M27" s="34">
        <f>0+M28</f>
        <v>0</v>
      </c>
    </row>
    <row r="28" spans="1:16" x14ac:dyDescent="0.2">
      <c r="A28" t="s">
        <v>49</v>
      </c>
      <c r="B28" s="36" t="s">
        <v>76</v>
      </c>
      <c r="C28" s="36" t="s">
        <v>1087</v>
      </c>
      <c r="D28" s="37" t="s">
        <v>52</v>
      </c>
      <c r="E28" s="13" t="s">
        <v>1088</v>
      </c>
      <c r="F28" s="38" t="s">
        <v>65</v>
      </c>
      <c r="G28" s="39">
        <v>10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55</v>
      </c>
      <c r="O28">
        <f>(M28*21)/100</f>
        <v>0</v>
      </c>
      <c r="P28" t="s">
        <v>27</v>
      </c>
    </row>
    <row r="29" spans="1:16" x14ac:dyDescent="0.2">
      <c r="A29" s="37" t="s">
        <v>56</v>
      </c>
      <c r="E29" s="41" t="s">
        <v>52</v>
      </c>
    </row>
    <row r="30" spans="1:16" x14ac:dyDescent="0.2">
      <c r="A30" s="37" t="s">
        <v>57</v>
      </c>
      <c r="E30" s="42" t="s">
        <v>52</v>
      </c>
    </row>
    <row r="31" spans="1:16" ht="395.25" x14ac:dyDescent="0.2">
      <c r="A31" t="s">
        <v>59</v>
      </c>
      <c r="E31" s="41" t="s">
        <v>1090</v>
      </c>
    </row>
    <row r="32" spans="1:16" x14ac:dyDescent="0.2">
      <c r="A32" t="s">
        <v>46</v>
      </c>
      <c r="C32" s="33" t="s">
        <v>70</v>
      </c>
      <c r="E32" s="35" t="s">
        <v>71</v>
      </c>
      <c r="J32" s="34">
        <f>0</f>
        <v>0</v>
      </c>
      <c r="K32" s="34">
        <f>0</f>
        <v>0</v>
      </c>
      <c r="L32" s="34">
        <f>0+L33</f>
        <v>0</v>
      </c>
      <c r="M32" s="34">
        <f>0+M33</f>
        <v>0</v>
      </c>
    </row>
    <row r="33" spans="1:16" x14ac:dyDescent="0.2">
      <c r="A33" t="s">
        <v>49</v>
      </c>
      <c r="B33" s="36" t="s">
        <v>82</v>
      </c>
      <c r="C33" s="36" t="s">
        <v>1091</v>
      </c>
      <c r="D33" s="37" t="s">
        <v>52</v>
      </c>
      <c r="E33" s="13" t="s">
        <v>1092</v>
      </c>
      <c r="F33" s="38" t="s">
        <v>65</v>
      </c>
      <c r="G33" s="39">
        <v>45</v>
      </c>
      <c r="H33" s="38">
        <v>0</v>
      </c>
      <c r="I33" s="38">
        <f>ROUND(G33*H33,6)</f>
        <v>0</v>
      </c>
      <c r="L33" s="40">
        <v>0</v>
      </c>
      <c r="M33" s="34">
        <f>ROUND(ROUND(L33,2)*ROUND(G33,3),2)</f>
        <v>0</v>
      </c>
      <c r="N33" s="38" t="s">
        <v>55</v>
      </c>
      <c r="O33">
        <f>(M33*21)/100</f>
        <v>0</v>
      </c>
      <c r="P33" t="s">
        <v>27</v>
      </c>
    </row>
    <row r="34" spans="1:16" x14ac:dyDescent="0.2">
      <c r="A34" s="37" t="s">
        <v>56</v>
      </c>
      <c r="E34" s="41" t="s">
        <v>52</v>
      </c>
    </row>
    <row r="35" spans="1:16" x14ac:dyDescent="0.2">
      <c r="A35" s="37" t="s">
        <v>57</v>
      </c>
      <c r="E35" s="42" t="s">
        <v>52</v>
      </c>
    </row>
    <row r="36" spans="1:16" ht="242.25" x14ac:dyDescent="0.2">
      <c r="A36" t="s">
        <v>59</v>
      </c>
      <c r="E36" s="41" t="s">
        <v>1228</v>
      </c>
    </row>
    <row r="37" spans="1:16" x14ac:dyDescent="0.2">
      <c r="A37" t="s">
        <v>46</v>
      </c>
      <c r="C37" s="33" t="s">
        <v>80</v>
      </c>
      <c r="E37" s="35" t="s">
        <v>81</v>
      </c>
      <c r="J37" s="34">
        <f>0</f>
        <v>0</v>
      </c>
      <c r="K37" s="34">
        <f>0</f>
        <v>0</v>
      </c>
      <c r="L37" s="34">
        <f>0+L38+L42</f>
        <v>0</v>
      </c>
      <c r="M37" s="34">
        <f>0+M38+M42</f>
        <v>0</v>
      </c>
    </row>
    <row r="38" spans="1:16" x14ac:dyDescent="0.2">
      <c r="A38" t="s">
        <v>49</v>
      </c>
      <c r="B38" s="36" t="s">
        <v>89</v>
      </c>
      <c r="C38" s="36" t="s">
        <v>1229</v>
      </c>
      <c r="D38" s="37" t="s">
        <v>52</v>
      </c>
      <c r="E38" s="13" t="s">
        <v>1230</v>
      </c>
      <c r="F38" s="38" t="s">
        <v>85</v>
      </c>
      <c r="G38" s="39">
        <v>24.12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55</v>
      </c>
      <c r="O38">
        <f>(M38*21)/100</f>
        <v>0</v>
      </c>
      <c r="P38" t="s">
        <v>27</v>
      </c>
    </row>
    <row r="39" spans="1:16" x14ac:dyDescent="0.2">
      <c r="A39" s="37" t="s">
        <v>56</v>
      </c>
      <c r="E39" s="41" t="s">
        <v>52</v>
      </c>
    </row>
    <row r="40" spans="1:16" x14ac:dyDescent="0.2">
      <c r="A40" s="37" t="s">
        <v>57</v>
      </c>
      <c r="E40" s="42" t="s">
        <v>52</v>
      </c>
    </row>
    <row r="41" spans="1:16" ht="38.25" x14ac:dyDescent="0.2">
      <c r="A41" t="s">
        <v>59</v>
      </c>
      <c r="E41" s="41" t="s">
        <v>1231</v>
      </c>
    </row>
    <row r="42" spans="1:16" x14ac:dyDescent="0.2">
      <c r="A42" t="s">
        <v>49</v>
      </c>
      <c r="B42" s="36" t="s">
        <v>94</v>
      </c>
      <c r="C42" s="36" t="s">
        <v>1232</v>
      </c>
      <c r="D42" s="37" t="s">
        <v>52</v>
      </c>
      <c r="E42" s="13" t="s">
        <v>1233</v>
      </c>
      <c r="F42" s="38" t="s">
        <v>85</v>
      </c>
      <c r="G42" s="39">
        <v>24.12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55</v>
      </c>
      <c r="O42">
        <f>(M42*21)/100</f>
        <v>0</v>
      </c>
      <c r="P42" t="s">
        <v>27</v>
      </c>
    </row>
    <row r="43" spans="1:16" x14ac:dyDescent="0.2">
      <c r="A43" s="37" t="s">
        <v>56</v>
      </c>
      <c r="E43" s="41" t="s">
        <v>52</v>
      </c>
    </row>
    <row r="44" spans="1:16" x14ac:dyDescent="0.2">
      <c r="A44" s="37" t="s">
        <v>57</v>
      </c>
      <c r="E44" s="42" t="s">
        <v>52</v>
      </c>
    </row>
    <row r="45" spans="1:16" ht="38.25" x14ac:dyDescent="0.2">
      <c r="A45" t="s">
        <v>59</v>
      </c>
      <c r="E45" s="41" t="s">
        <v>1234</v>
      </c>
    </row>
    <row r="46" spans="1:16" x14ac:dyDescent="0.2">
      <c r="A46" t="s">
        <v>46</v>
      </c>
      <c r="C46" s="33" t="s">
        <v>1235</v>
      </c>
      <c r="E46" s="35" t="s">
        <v>1236</v>
      </c>
      <c r="J46" s="34">
        <f>0</f>
        <v>0</v>
      </c>
      <c r="K46" s="34">
        <f>0</f>
        <v>0</v>
      </c>
      <c r="L46" s="34">
        <f>0+L47+L51+L55</f>
        <v>0</v>
      </c>
      <c r="M46" s="34">
        <f>0+M47+M51+M55</f>
        <v>0</v>
      </c>
    </row>
    <row r="47" spans="1:16" x14ac:dyDescent="0.2">
      <c r="A47" t="s">
        <v>49</v>
      </c>
      <c r="B47" s="36" t="s">
        <v>98</v>
      </c>
      <c r="C47" s="36" t="s">
        <v>1237</v>
      </c>
      <c r="D47" s="37" t="s">
        <v>52</v>
      </c>
      <c r="E47" s="13" t="s">
        <v>1238</v>
      </c>
      <c r="F47" s="38" t="s">
        <v>65</v>
      </c>
      <c r="G47" s="39">
        <v>45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55</v>
      </c>
      <c r="O47">
        <f>(M47*21)/100</f>
        <v>0</v>
      </c>
      <c r="P47" t="s">
        <v>27</v>
      </c>
    </row>
    <row r="48" spans="1:16" x14ac:dyDescent="0.2">
      <c r="A48" s="37" t="s">
        <v>56</v>
      </c>
      <c r="E48" s="41" t="s">
        <v>52</v>
      </c>
    </row>
    <row r="49" spans="1:16" x14ac:dyDescent="0.2">
      <c r="A49" s="37" t="s">
        <v>57</v>
      </c>
      <c r="E49" s="42" t="s">
        <v>52</v>
      </c>
    </row>
    <row r="50" spans="1:16" ht="114.75" x14ac:dyDescent="0.2">
      <c r="A50" t="s">
        <v>59</v>
      </c>
      <c r="E50" s="41" t="s">
        <v>1239</v>
      </c>
    </row>
    <row r="51" spans="1:16" x14ac:dyDescent="0.2">
      <c r="A51" t="s">
        <v>49</v>
      </c>
      <c r="B51" s="36" t="s">
        <v>101</v>
      </c>
      <c r="C51" s="36" t="s">
        <v>1240</v>
      </c>
      <c r="D51" s="37" t="s">
        <v>52</v>
      </c>
      <c r="E51" s="13" t="s">
        <v>1241</v>
      </c>
      <c r="F51" s="38" t="s">
        <v>65</v>
      </c>
      <c r="G51" s="39">
        <v>25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55</v>
      </c>
      <c r="O51">
        <f>(M51*21)/100</f>
        <v>0</v>
      </c>
      <c r="P51" t="s">
        <v>27</v>
      </c>
    </row>
    <row r="52" spans="1:16" x14ac:dyDescent="0.2">
      <c r="A52" s="37" t="s">
        <v>56</v>
      </c>
      <c r="E52" s="41" t="s">
        <v>52</v>
      </c>
    </row>
    <row r="53" spans="1:16" x14ac:dyDescent="0.2">
      <c r="A53" s="37" t="s">
        <v>57</v>
      </c>
      <c r="E53" s="42" t="s">
        <v>52</v>
      </c>
    </row>
    <row r="54" spans="1:16" ht="114.75" x14ac:dyDescent="0.2">
      <c r="A54" t="s">
        <v>59</v>
      </c>
      <c r="E54" s="41" t="s">
        <v>1239</v>
      </c>
    </row>
    <row r="55" spans="1:16" x14ac:dyDescent="0.2">
      <c r="A55" t="s">
        <v>49</v>
      </c>
      <c r="B55" s="36" t="s">
        <v>107</v>
      </c>
      <c r="C55" s="36" t="s">
        <v>1242</v>
      </c>
      <c r="D55" s="37" t="s">
        <v>52</v>
      </c>
      <c r="E55" s="13" t="s">
        <v>1243</v>
      </c>
      <c r="F55" s="38" t="s">
        <v>944</v>
      </c>
      <c r="G55" s="39">
        <v>1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204</v>
      </c>
      <c r="O55">
        <f>(M55*21)/100</f>
        <v>0</v>
      </c>
      <c r="P55" t="s">
        <v>27</v>
      </c>
    </row>
    <row r="56" spans="1:16" x14ac:dyDescent="0.2">
      <c r="A56" s="37" t="s">
        <v>56</v>
      </c>
      <c r="E56" s="41" t="s">
        <v>52</v>
      </c>
    </row>
    <row r="57" spans="1:16" x14ac:dyDescent="0.2">
      <c r="A57" s="37" t="s">
        <v>57</v>
      </c>
      <c r="E57" s="42" t="s">
        <v>52</v>
      </c>
    </row>
    <row r="58" spans="1:16" ht="51" x14ac:dyDescent="0.2">
      <c r="A58" t="s">
        <v>59</v>
      </c>
      <c r="E58" s="41" t="s">
        <v>1244</v>
      </c>
    </row>
    <row r="59" spans="1:16" x14ac:dyDescent="0.2">
      <c r="A59" t="s">
        <v>46</v>
      </c>
      <c r="C59" s="33" t="s">
        <v>1245</v>
      </c>
      <c r="E59" s="35" t="s">
        <v>1246</v>
      </c>
      <c r="J59" s="34">
        <f>0</f>
        <v>0</v>
      </c>
      <c r="K59" s="34">
        <f>0</f>
        <v>0</v>
      </c>
      <c r="L59" s="34">
        <f>0+L60</f>
        <v>0</v>
      </c>
      <c r="M59" s="34">
        <f>0+M60</f>
        <v>0</v>
      </c>
    </row>
    <row r="60" spans="1:16" x14ac:dyDescent="0.2">
      <c r="A60" t="s">
        <v>49</v>
      </c>
      <c r="B60" s="36" t="s">
        <v>114</v>
      </c>
      <c r="C60" s="36" t="s">
        <v>1052</v>
      </c>
      <c r="D60" s="37" t="s">
        <v>52</v>
      </c>
      <c r="E60" s="13" t="s">
        <v>1053</v>
      </c>
      <c r="F60" s="38" t="s">
        <v>85</v>
      </c>
      <c r="G60" s="39">
        <v>142</v>
      </c>
      <c r="H60" s="38">
        <v>0</v>
      </c>
      <c r="I60" s="38">
        <f>ROUND(G60*H60,6)</f>
        <v>0</v>
      </c>
      <c r="L60" s="40">
        <v>0</v>
      </c>
      <c r="M60" s="34">
        <f>ROUND(ROUND(L60,2)*ROUND(G60,3),2)</f>
        <v>0</v>
      </c>
      <c r="N60" s="38" t="s">
        <v>55</v>
      </c>
      <c r="O60">
        <f>(M60*21)/100</f>
        <v>0</v>
      </c>
      <c r="P60" t="s">
        <v>27</v>
      </c>
    </row>
    <row r="61" spans="1:16" x14ac:dyDescent="0.2">
      <c r="A61" s="37" t="s">
        <v>56</v>
      </c>
      <c r="E61" s="41" t="s">
        <v>52</v>
      </c>
    </row>
    <row r="62" spans="1:16" x14ac:dyDescent="0.2">
      <c r="A62" s="37" t="s">
        <v>57</v>
      </c>
      <c r="E62" s="42" t="s">
        <v>1054</v>
      </c>
    </row>
    <row r="63" spans="1:16" ht="89.25" x14ac:dyDescent="0.2">
      <c r="A63" t="s">
        <v>59</v>
      </c>
      <c r="E63" s="41" t="s">
        <v>1247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1248</v>
      </c>
      <c r="M3" s="43">
        <f>Rekapitulace!C27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1248</v>
      </c>
      <c r="D4" s="9"/>
      <c r="E4" s="3" t="s">
        <v>1249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COUNTIFS(L8:L195,"=0",A8:A195,"P")+COUNTIFS(L8:L195,"",A8:A195,"P")+SUM(Q8:Q195)</f>
        <v>46</v>
      </c>
    </row>
    <row r="8" spans="1:20" x14ac:dyDescent="0.2">
      <c r="A8" t="s">
        <v>44</v>
      </c>
      <c r="C8" s="30" t="s">
        <v>1252</v>
      </c>
      <c r="E8" s="32" t="s">
        <v>1251</v>
      </c>
      <c r="J8" s="31">
        <f>0+J9+J30+J43+J48+J61+J106</f>
        <v>0</v>
      </c>
      <c r="K8" s="31">
        <f>0+K9+K30+K43+K48+K61+K106</f>
        <v>0</v>
      </c>
      <c r="L8" s="31">
        <f>0+L9+L30+L43+L48+L61+L106</f>
        <v>0</v>
      </c>
      <c r="M8" s="31">
        <f>0+M9+M30+M43+M48+M61+M106</f>
        <v>0</v>
      </c>
    </row>
    <row r="9" spans="1:20" x14ac:dyDescent="0.2">
      <c r="A9" t="s">
        <v>46</v>
      </c>
      <c r="C9" s="33" t="s">
        <v>61</v>
      </c>
      <c r="E9" s="35" t="s">
        <v>62</v>
      </c>
      <c r="J9" s="34">
        <f>0</f>
        <v>0</v>
      </c>
      <c r="K9" s="34">
        <f>0</f>
        <v>0</v>
      </c>
      <c r="L9" s="34">
        <f>0+L10+L14+L18+L22+L26</f>
        <v>0</v>
      </c>
      <c r="M9" s="34">
        <f>0+M10+M14+M18+M22+M26</f>
        <v>0</v>
      </c>
    </row>
    <row r="10" spans="1:20" x14ac:dyDescent="0.2">
      <c r="A10" t="s">
        <v>49</v>
      </c>
      <c r="B10" s="36" t="s">
        <v>50</v>
      </c>
      <c r="C10" s="36" t="s">
        <v>974</v>
      </c>
      <c r="D10" s="37" t="s">
        <v>52</v>
      </c>
      <c r="E10" s="13" t="s">
        <v>975</v>
      </c>
      <c r="F10" s="38" t="s">
        <v>65</v>
      </c>
      <c r="G10" s="39">
        <v>32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55</v>
      </c>
      <c r="O10">
        <f>(M10*21)/100</f>
        <v>0</v>
      </c>
      <c r="P10" t="s">
        <v>27</v>
      </c>
    </row>
    <row r="11" spans="1:20" x14ac:dyDescent="0.2">
      <c r="A11" s="37" t="s">
        <v>56</v>
      </c>
      <c r="E11" s="41" t="s">
        <v>52</v>
      </c>
    </row>
    <row r="12" spans="1:20" x14ac:dyDescent="0.2">
      <c r="A12" s="37" t="s">
        <v>57</v>
      </c>
      <c r="E12" s="42" t="s">
        <v>1253</v>
      </c>
    </row>
    <row r="13" spans="1:20" ht="357" x14ac:dyDescent="0.2">
      <c r="A13" t="s">
        <v>59</v>
      </c>
      <c r="E13" s="41" t="s">
        <v>977</v>
      </c>
    </row>
    <row r="14" spans="1:20" x14ac:dyDescent="0.2">
      <c r="A14" t="s">
        <v>49</v>
      </c>
      <c r="B14" s="36" t="s">
        <v>27</v>
      </c>
      <c r="C14" s="36" t="s">
        <v>978</v>
      </c>
      <c r="D14" s="37" t="s">
        <v>52</v>
      </c>
      <c r="E14" s="13" t="s">
        <v>979</v>
      </c>
      <c r="F14" s="38" t="s">
        <v>65</v>
      </c>
      <c r="G14" s="39">
        <v>16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55</v>
      </c>
      <c r="O14">
        <f>(M14*21)/100</f>
        <v>0</v>
      </c>
      <c r="P14" t="s">
        <v>27</v>
      </c>
    </row>
    <row r="15" spans="1:20" x14ac:dyDescent="0.2">
      <c r="A15" s="37" t="s">
        <v>56</v>
      </c>
      <c r="E15" s="41" t="s">
        <v>52</v>
      </c>
    </row>
    <row r="16" spans="1:20" x14ac:dyDescent="0.2">
      <c r="A16" s="37" t="s">
        <v>57</v>
      </c>
      <c r="E16" s="42" t="s">
        <v>1254</v>
      </c>
    </row>
    <row r="17" spans="1:16" ht="357" x14ac:dyDescent="0.2">
      <c r="A17" t="s">
        <v>59</v>
      </c>
      <c r="E17" s="41" t="s">
        <v>977</v>
      </c>
    </row>
    <row r="18" spans="1:16" x14ac:dyDescent="0.2">
      <c r="A18" t="s">
        <v>49</v>
      </c>
      <c r="B18" s="36" t="s">
        <v>26</v>
      </c>
      <c r="C18" s="36" t="s">
        <v>980</v>
      </c>
      <c r="D18" s="37" t="s">
        <v>52</v>
      </c>
      <c r="E18" s="13" t="s">
        <v>981</v>
      </c>
      <c r="F18" s="38" t="s">
        <v>65</v>
      </c>
      <c r="G18" s="39">
        <v>897.6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55</v>
      </c>
      <c r="O18">
        <f>(M18*21)/100</f>
        <v>0</v>
      </c>
      <c r="P18" t="s">
        <v>27</v>
      </c>
    </row>
    <row r="19" spans="1:16" x14ac:dyDescent="0.2">
      <c r="A19" s="37" t="s">
        <v>56</v>
      </c>
      <c r="E19" s="41" t="s">
        <v>52</v>
      </c>
    </row>
    <row r="20" spans="1:16" x14ac:dyDescent="0.2">
      <c r="A20" s="37" t="s">
        <v>57</v>
      </c>
      <c r="E20" s="42" t="s">
        <v>1255</v>
      </c>
    </row>
    <row r="21" spans="1:16" ht="357" x14ac:dyDescent="0.2">
      <c r="A21" t="s">
        <v>59</v>
      </c>
      <c r="E21" s="41" t="s">
        <v>977</v>
      </c>
    </row>
    <row r="22" spans="1:16" x14ac:dyDescent="0.2">
      <c r="A22" t="s">
        <v>49</v>
      </c>
      <c r="B22" s="36" t="s">
        <v>72</v>
      </c>
      <c r="C22" s="36" t="s">
        <v>982</v>
      </c>
      <c r="D22" s="37" t="s">
        <v>52</v>
      </c>
      <c r="E22" s="13" t="s">
        <v>983</v>
      </c>
      <c r="F22" s="38" t="s">
        <v>65</v>
      </c>
      <c r="G22" s="39">
        <v>448.8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55</v>
      </c>
      <c r="O22">
        <f>(M22*21)/100</f>
        <v>0</v>
      </c>
      <c r="P22" t="s">
        <v>27</v>
      </c>
    </row>
    <row r="23" spans="1:16" x14ac:dyDescent="0.2">
      <c r="A23" s="37" t="s">
        <v>56</v>
      </c>
      <c r="E23" s="41" t="s">
        <v>52</v>
      </c>
    </row>
    <row r="24" spans="1:16" x14ac:dyDescent="0.2">
      <c r="A24" s="37" t="s">
        <v>57</v>
      </c>
      <c r="E24" s="42" t="s">
        <v>1256</v>
      </c>
    </row>
    <row r="25" spans="1:16" ht="357" x14ac:dyDescent="0.2">
      <c r="A25" t="s">
        <v>59</v>
      </c>
      <c r="E25" s="41" t="s">
        <v>977</v>
      </c>
    </row>
    <row r="26" spans="1:16" x14ac:dyDescent="0.2">
      <c r="A26" t="s">
        <v>49</v>
      </c>
      <c r="B26" s="36" t="s">
        <v>76</v>
      </c>
      <c r="C26" s="36" t="s">
        <v>984</v>
      </c>
      <c r="D26" s="37" t="s">
        <v>52</v>
      </c>
      <c r="E26" s="13" t="s">
        <v>985</v>
      </c>
      <c r="F26" s="38" t="s">
        <v>65</v>
      </c>
      <c r="G26" s="39">
        <v>330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55</v>
      </c>
      <c r="O26">
        <f>(M26*21)/100</f>
        <v>0</v>
      </c>
      <c r="P26" t="s">
        <v>27</v>
      </c>
    </row>
    <row r="27" spans="1:16" x14ac:dyDescent="0.2">
      <c r="A27" s="37" t="s">
        <v>56</v>
      </c>
      <c r="E27" s="41" t="s">
        <v>52</v>
      </c>
    </row>
    <row r="28" spans="1:16" x14ac:dyDescent="0.2">
      <c r="A28" s="37" t="s">
        <v>57</v>
      </c>
      <c r="E28" s="42" t="s">
        <v>1257</v>
      </c>
    </row>
    <row r="29" spans="1:16" ht="25.5" x14ac:dyDescent="0.2">
      <c r="A29" t="s">
        <v>59</v>
      </c>
      <c r="E29" s="41" t="s">
        <v>986</v>
      </c>
    </row>
    <row r="30" spans="1:16" x14ac:dyDescent="0.2">
      <c r="A30" t="s">
        <v>46</v>
      </c>
      <c r="C30" s="33" t="s">
        <v>127</v>
      </c>
      <c r="E30" s="35" t="s">
        <v>679</v>
      </c>
      <c r="J30" s="34">
        <f>0</f>
        <v>0</v>
      </c>
      <c r="K30" s="34">
        <f>0</f>
        <v>0</v>
      </c>
      <c r="L30" s="34">
        <f>0+L31+L35+L39</f>
        <v>0</v>
      </c>
      <c r="M30" s="34">
        <f>0+M31+M35+M39</f>
        <v>0</v>
      </c>
    </row>
    <row r="31" spans="1:16" ht="25.5" x14ac:dyDescent="0.2">
      <c r="A31" t="s">
        <v>49</v>
      </c>
      <c r="B31" s="36" t="s">
        <v>82</v>
      </c>
      <c r="C31" s="36" t="s">
        <v>680</v>
      </c>
      <c r="D31" s="37" t="s">
        <v>52</v>
      </c>
      <c r="E31" s="13" t="s">
        <v>681</v>
      </c>
      <c r="F31" s="38" t="s">
        <v>54</v>
      </c>
      <c r="G31" s="39">
        <v>3.6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55</v>
      </c>
      <c r="O31">
        <f>(M31*21)/100</f>
        <v>0</v>
      </c>
      <c r="P31" t="s">
        <v>27</v>
      </c>
    </row>
    <row r="32" spans="1:16" x14ac:dyDescent="0.2">
      <c r="A32" s="37" t="s">
        <v>56</v>
      </c>
      <c r="E32" s="41" t="s">
        <v>52</v>
      </c>
    </row>
    <row r="33" spans="1:16" x14ac:dyDescent="0.2">
      <c r="A33" s="37" t="s">
        <v>57</v>
      </c>
      <c r="E33" s="42" t="s">
        <v>1258</v>
      </c>
    </row>
    <row r="34" spans="1:16" ht="89.25" x14ac:dyDescent="0.2">
      <c r="A34" t="s">
        <v>59</v>
      </c>
      <c r="E34" s="41" t="s">
        <v>683</v>
      </c>
    </row>
    <row r="35" spans="1:16" ht="25.5" x14ac:dyDescent="0.2">
      <c r="A35" t="s">
        <v>49</v>
      </c>
      <c r="B35" s="36" t="s">
        <v>89</v>
      </c>
      <c r="C35" s="36" t="s">
        <v>684</v>
      </c>
      <c r="D35" s="37" t="s">
        <v>52</v>
      </c>
      <c r="E35" s="13" t="s">
        <v>685</v>
      </c>
      <c r="F35" s="38" t="s">
        <v>54</v>
      </c>
      <c r="G35" s="39">
        <v>6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55</v>
      </c>
      <c r="O35">
        <f>(M35*21)/100</f>
        <v>0</v>
      </c>
      <c r="P35" t="s">
        <v>27</v>
      </c>
    </row>
    <row r="36" spans="1:16" x14ac:dyDescent="0.2">
      <c r="A36" s="37" t="s">
        <v>56</v>
      </c>
      <c r="E36" s="41" t="s">
        <v>686</v>
      </c>
    </row>
    <row r="37" spans="1:16" x14ac:dyDescent="0.2">
      <c r="A37" s="37" t="s">
        <v>57</v>
      </c>
      <c r="E37" s="42" t="s">
        <v>1258</v>
      </c>
    </row>
    <row r="38" spans="1:16" ht="89.25" x14ac:dyDescent="0.2">
      <c r="A38" t="s">
        <v>59</v>
      </c>
      <c r="E38" s="41" t="s">
        <v>683</v>
      </c>
    </row>
    <row r="39" spans="1:16" ht="25.5" x14ac:dyDescent="0.2">
      <c r="A39" t="s">
        <v>49</v>
      </c>
      <c r="B39" s="36" t="s">
        <v>94</v>
      </c>
      <c r="C39" s="36" t="s">
        <v>687</v>
      </c>
      <c r="D39" s="37" t="s">
        <v>52</v>
      </c>
      <c r="E39" s="13" t="s">
        <v>688</v>
      </c>
      <c r="F39" s="38" t="s">
        <v>54</v>
      </c>
      <c r="G39" s="39">
        <v>2.6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55</v>
      </c>
      <c r="O39">
        <f>(M39*21)/100</f>
        <v>0</v>
      </c>
      <c r="P39" t="s">
        <v>27</v>
      </c>
    </row>
    <row r="40" spans="1:16" x14ac:dyDescent="0.2">
      <c r="A40" s="37" t="s">
        <v>56</v>
      </c>
      <c r="E40" s="41" t="s">
        <v>52</v>
      </c>
    </row>
    <row r="41" spans="1:16" x14ac:dyDescent="0.2">
      <c r="A41" s="37" t="s">
        <v>57</v>
      </c>
      <c r="E41" s="42" t="s">
        <v>1258</v>
      </c>
    </row>
    <row r="42" spans="1:16" ht="140.25" x14ac:dyDescent="0.2">
      <c r="A42" t="s">
        <v>59</v>
      </c>
      <c r="E42" s="41" t="s">
        <v>689</v>
      </c>
    </row>
    <row r="43" spans="1:16" x14ac:dyDescent="0.2">
      <c r="A43" t="s">
        <v>46</v>
      </c>
      <c r="C43" s="33" t="s">
        <v>70</v>
      </c>
      <c r="E43" s="35" t="s">
        <v>71</v>
      </c>
      <c r="J43" s="34">
        <f>0</f>
        <v>0</v>
      </c>
      <c r="K43" s="34">
        <f>0</f>
        <v>0</v>
      </c>
      <c r="L43" s="34">
        <f>0+L44</f>
        <v>0</v>
      </c>
      <c r="M43" s="34">
        <f>0+M44</f>
        <v>0</v>
      </c>
    </row>
    <row r="44" spans="1:16" x14ac:dyDescent="0.2">
      <c r="A44" t="s">
        <v>49</v>
      </c>
      <c r="B44" s="36" t="s">
        <v>98</v>
      </c>
      <c r="C44" s="36" t="s">
        <v>73</v>
      </c>
      <c r="D44" s="37" t="s">
        <v>52</v>
      </c>
      <c r="E44" s="13" t="s">
        <v>74</v>
      </c>
      <c r="F44" s="38" t="s">
        <v>65</v>
      </c>
      <c r="G44" s="39">
        <v>929.6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55</v>
      </c>
      <c r="O44">
        <f>(M44*21)/100</f>
        <v>0</v>
      </c>
      <c r="P44" t="s">
        <v>27</v>
      </c>
    </row>
    <row r="45" spans="1:16" x14ac:dyDescent="0.2">
      <c r="A45" s="37" t="s">
        <v>56</v>
      </c>
      <c r="E45" s="41" t="s">
        <v>52</v>
      </c>
    </row>
    <row r="46" spans="1:16" x14ac:dyDescent="0.2">
      <c r="A46" s="37" t="s">
        <v>57</v>
      </c>
      <c r="E46" s="42" t="s">
        <v>1259</v>
      </c>
    </row>
    <row r="47" spans="1:16" ht="229.5" x14ac:dyDescent="0.2">
      <c r="A47" t="s">
        <v>59</v>
      </c>
      <c r="E47" s="41" t="s">
        <v>987</v>
      </c>
    </row>
    <row r="48" spans="1:16" x14ac:dyDescent="0.2">
      <c r="A48" t="s">
        <v>46</v>
      </c>
      <c r="C48" s="33" t="s">
        <v>80</v>
      </c>
      <c r="E48" s="35" t="s">
        <v>81</v>
      </c>
      <c r="J48" s="34">
        <f>0</f>
        <v>0</v>
      </c>
      <c r="K48" s="34">
        <f>0</f>
        <v>0</v>
      </c>
      <c r="L48" s="34">
        <f>0+L49+L53+L57</f>
        <v>0</v>
      </c>
      <c r="M48" s="34">
        <f>0+M49+M53+M57</f>
        <v>0</v>
      </c>
    </row>
    <row r="49" spans="1:16" x14ac:dyDescent="0.2">
      <c r="A49" t="s">
        <v>49</v>
      </c>
      <c r="B49" s="36" t="s">
        <v>101</v>
      </c>
      <c r="C49" s="36" t="s">
        <v>988</v>
      </c>
      <c r="D49" s="37" t="s">
        <v>52</v>
      </c>
      <c r="E49" s="13" t="s">
        <v>989</v>
      </c>
      <c r="F49" s="38" t="s">
        <v>85</v>
      </c>
      <c r="G49" s="39">
        <v>320</v>
      </c>
      <c r="H49" s="38">
        <v>0</v>
      </c>
      <c r="I49" s="38">
        <f>ROUND(G49*H49,6)</f>
        <v>0</v>
      </c>
      <c r="L49" s="40">
        <v>0</v>
      </c>
      <c r="M49" s="34">
        <f>ROUND(ROUND(L49,2)*ROUND(G49,3),2)</f>
        <v>0</v>
      </c>
      <c r="N49" s="38" t="s">
        <v>55</v>
      </c>
      <c r="O49">
        <f>(M49*21)/100</f>
        <v>0</v>
      </c>
      <c r="P49" t="s">
        <v>27</v>
      </c>
    </row>
    <row r="50" spans="1:16" x14ac:dyDescent="0.2">
      <c r="A50" s="37" t="s">
        <v>56</v>
      </c>
      <c r="E50" s="41" t="s">
        <v>52</v>
      </c>
    </row>
    <row r="51" spans="1:16" x14ac:dyDescent="0.2">
      <c r="A51" s="37" t="s">
        <v>57</v>
      </c>
      <c r="E51" s="42" t="s">
        <v>1258</v>
      </c>
    </row>
    <row r="52" spans="1:16" ht="38.25" x14ac:dyDescent="0.2">
      <c r="A52" t="s">
        <v>59</v>
      </c>
      <c r="E52" s="41" t="s">
        <v>990</v>
      </c>
    </row>
    <row r="53" spans="1:16" x14ac:dyDescent="0.2">
      <c r="A53" t="s">
        <v>49</v>
      </c>
      <c r="B53" s="36" t="s">
        <v>107</v>
      </c>
      <c r="C53" s="36" t="s">
        <v>991</v>
      </c>
      <c r="D53" s="37" t="s">
        <v>52</v>
      </c>
      <c r="E53" s="13" t="s">
        <v>992</v>
      </c>
      <c r="F53" s="38" t="s">
        <v>85</v>
      </c>
      <c r="G53" s="39">
        <v>240</v>
      </c>
      <c r="H53" s="38">
        <v>0</v>
      </c>
      <c r="I53" s="38">
        <f>ROUND(G53*H53,6)</f>
        <v>0</v>
      </c>
      <c r="L53" s="40">
        <v>0</v>
      </c>
      <c r="M53" s="34">
        <f>ROUND(ROUND(L53,2)*ROUND(G53,3),2)</f>
        <v>0</v>
      </c>
      <c r="N53" s="38" t="s">
        <v>204</v>
      </c>
      <c r="O53">
        <f>(M53*21)/100</f>
        <v>0</v>
      </c>
      <c r="P53" t="s">
        <v>27</v>
      </c>
    </row>
    <row r="54" spans="1:16" x14ac:dyDescent="0.2">
      <c r="A54" s="37" t="s">
        <v>56</v>
      </c>
      <c r="E54" s="41" t="s">
        <v>52</v>
      </c>
    </row>
    <row r="55" spans="1:16" x14ac:dyDescent="0.2">
      <c r="A55" s="37" t="s">
        <v>57</v>
      </c>
      <c r="E55" s="42" t="s">
        <v>1258</v>
      </c>
    </row>
    <row r="56" spans="1:16" ht="25.5" x14ac:dyDescent="0.2">
      <c r="A56" t="s">
        <v>59</v>
      </c>
      <c r="E56" s="41" t="s">
        <v>993</v>
      </c>
    </row>
    <row r="57" spans="1:16" x14ac:dyDescent="0.2">
      <c r="A57" t="s">
        <v>49</v>
      </c>
      <c r="B57" s="36" t="s">
        <v>114</v>
      </c>
      <c r="C57" s="36" t="s">
        <v>994</v>
      </c>
      <c r="D57" s="37" t="s">
        <v>52</v>
      </c>
      <c r="E57" s="13" t="s">
        <v>995</v>
      </c>
      <c r="F57" s="38" t="s">
        <v>85</v>
      </c>
      <c r="G57" s="39">
        <v>140</v>
      </c>
      <c r="H57" s="38">
        <v>0</v>
      </c>
      <c r="I57" s="38">
        <f>ROUND(G57*H57,6)</f>
        <v>0</v>
      </c>
      <c r="L57" s="40">
        <v>0</v>
      </c>
      <c r="M57" s="34">
        <f>ROUND(ROUND(L57,2)*ROUND(G57,3),2)</f>
        <v>0</v>
      </c>
      <c r="N57" s="38" t="s">
        <v>204</v>
      </c>
      <c r="O57">
        <f>(M57*21)/100</f>
        <v>0</v>
      </c>
      <c r="P57" t="s">
        <v>27</v>
      </c>
    </row>
    <row r="58" spans="1:16" x14ac:dyDescent="0.2">
      <c r="A58" s="37" t="s">
        <v>56</v>
      </c>
      <c r="E58" s="41" t="s">
        <v>52</v>
      </c>
    </row>
    <row r="59" spans="1:16" x14ac:dyDescent="0.2">
      <c r="A59" s="37" t="s">
        <v>57</v>
      </c>
      <c r="E59" s="42" t="s">
        <v>1258</v>
      </c>
    </row>
    <row r="60" spans="1:16" ht="25.5" x14ac:dyDescent="0.2">
      <c r="A60" t="s">
        <v>59</v>
      </c>
      <c r="E60" s="41" t="s">
        <v>996</v>
      </c>
    </row>
    <row r="61" spans="1:16" x14ac:dyDescent="0.2">
      <c r="A61" t="s">
        <v>46</v>
      </c>
      <c r="C61" s="33" t="s">
        <v>87</v>
      </c>
      <c r="E61" s="35" t="s">
        <v>88</v>
      </c>
      <c r="J61" s="34">
        <f>0</f>
        <v>0</v>
      </c>
      <c r="K61" s="34">
        <f>0</f>
        <v>0</v>
      </c>
      <c r="L61" s="34">
        <f>0+L62+L66+L70+L74+L78+L82+L86+L90+L94+L98+L102</f>
        <v>0</v>
      </c>
      <c r="M61" s="34">
        <f>0+M62+M66+M70+M74+M78+M82+M86+M90+M94+M98+M102</f>
        <v>0</v>
      </c>
    </row>
    <row r="62" spans="1:16" ht="25.5" x14ac:dyDescent="0.2">
      <c r="A62" t="s">
        <v>49</v>
      </c>
      <c r="B62" s="36" t="s">
        <v>61</v>
      </c>
      <c r="C62" s="36" t="s">
        <v>90</v>
      </c>
      <c r="D62" s="37" t="s">
        <v>52</v>
      </c>
      <c r="E62" s="13" t="s">
        <v>91</v>
      </c>
      <c r="F62" s="38" t="s">
        <v>92</v>
      </c>
      <c r="G62" s="39">
        <v>55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55</v>
      </c>
      <c r="O62">
        <f>(M62*21)/100</f>
        <v>0</v>
      </c>
      <c r="P62" t="s">
        <v>27</v>
      </c>
    </row>
    <row r="63" spans="1:16" x14ac:dyDescent="0.2">
      <c r="A63" s="37" t="s">
        <v>56</v>
      </c>
      <c r="E63" s="41" t="s">
        <v>52</v>
      </c>
    </row>
    <row r="64" spans="1:16" ht="25.5" x14ac:dyDescent="0.2">
      <c r="A64" s="37" t="s">
        <v>57</v>
      </c>
      <c r="E64" s="42" t="s">
        <v>997</v>
      </c>
    </row>
    <row r="65" spans="1:16" ht="76.5" x14ac:dyDescent="0.2">
      <c r="A65" t="s">
        <v>59</v>
      </c>
      <c r="E65" s="41" t="s">
        <v>998</v>
      </c>
    </row>
    <row r="66" spans="1:16" x14ac:dyDescent="0.2">
      <c r="A66" t="s">
        <v>49</v>
      </c>
      <c r="B66" s="36" t="s">
        <v>122</v>
      </c>
      <c r="C66" s="36" t="s">
        <v>999</v>
      </c>
      <c r="D66" s="37" t="s">
        <v>52</v>
      </c>
      <c r="E66" s="13" t="s">
        <v>1000</v>
      </c>
      <c r="F66" s="38" t="s">
        <v>92</v>
      </c>
      <c r="G66" s="39">
        <v>66</v>
      </c>
      <c r="H66" s="38">
        <v>0</v>
      </c>
      <c r="I66" s="38">
        <f>ROUND(G66*H66,6)</f>
        <v>0</v>
      </c>
      <c r="L66" s="40">
        <v>0</v>
      </c>
      <c r="M66" s="34">
        <f>ROUND(ROUND(L66,2)*ROUND(G66,3),2)</f>
        <v>0</v>
      </c>
      <c r="N66" s="38" t="s">
        <v>55</v>
      </c>
      <c r="O66">
        <f>(M66*21)/100</f>
        <v>0</v>
      </c>
      <c r="P66" t="s">
        <v>27</v>
      </c>
    </row>
    <row r="67" spans="1:16" x14ac:dyDescent="0.2">
      <c r="A67" s="37" t="s">
        <v>56</v>
      </c>
      <c r="E67" s="41" t="s">
        <v>52</v>
      </c>
    </row>
    <row r="68" spans="1:16" x14ac:dyDescent="0.2">
      <c r="A68" s="37" t="s">
        <v>57</v>
      </c>
      <c r="E68" s="42" t="s">
        <v>1260</v>
      </c>
    </row>
    <row r="69" spans="1:16" ht="114.75" x14ac:dyDescent="0.2">
      <c r="A69" t="s">
        <v>59</v>
      </c>
      <c r="E69" s="41" t="s">
        <v>1001</v>
      </c>
    </row>
    <row r="70" spans="1:16" ht="25.5" x14ac:dyDescent="0.2">
      <c r="A70" t="s">
        <v>49</v>
      </c>
      <c r="B70" s="36" t="s">
        <v>127</v>
      </c>
      <c r="C70" s="36" t="s">
        <v>1002</v>
      </c>
      <c r="D70" s="37" t="s">
        <v>52</v>
      </c>
      <c r="E70" s="13" t="s">
        <v>1003</v>
      </c>
      <c r="F70" s="38" t="s">
        <v>97</v>
      </c>
      <c r="G70" s="39">
        <v>935</v>
      </c>
      <c r="H70" s="38">
        <v>0</v>
      </c>
      <c r="I70" s="38">
        <f>ROUND(G70*H70,6)</f>
        <v>0</v>
      </c>
      <c r="L70" s="40">
        <v>0</v>
      </c>
      <c r="M70" s="34">
        <f>ROUND(ROUND(L70,2)*ROUND(G70,3),2)</f>
        <v>0</v>
      </c>
      <c r="N70" s="38" t="s">
        <v>55</v>
      </c>
      <c r="O70">
        <f>(M70*21)/100</f>
        <v>0</v>
      </c>
      <c r="P70" t="s">
        <v>27</v>
      </c>
    </row>
    <row r="71" spans="1:16" x14ac:dyDescent="0.2">
      <c r="A71" s="37" t="s">
        <v>56</v>
      </c>
      <c r="E71" s="41" t="s">
        <v>52</v>
      </c>
    </row>
    <row r="72" spans="1:16" x14ac:dyDescent="0.2">
      <c r="A72" s="37" t="s">
        <v>57</v>
      </c>
      <c r="E72" s="42" t="s">
        <v>1261</v>
      </c>
    </row>
    <row r="73" spans="1:16" ht="114.75" x14ac:dyDescent="0.2">
      <c r="A73" t="s">
        <v>59</v>
      </c>
      <c r="E73" s="41" t="s">
        <v>1005</v>
      </c>
    </row>
    <row r="74" spans="1:16" x14ac:dyDescent="0.2">
      <c r="A74" t="s">
        <v>49</v>
      </c>
      <c r="B74" s="36" t="s">
        <v>131</v>
      </c>
      <c r="C74" s="36" t="s">
        <v>1006</v>
      </c>
      <c r="D74" s="37" t="s">
        <v>52</v>
      </c>
      <c r="E74" s="13" t="s">
        <v>1007</v>
      </c>
      <c r="F74" s="38" t="s">
        <v>97</v>
      </c>
      <c r="G74" s="39">
        <v>935</v>
      </c>
      <c r="H74" s="38">
        <v>0</v>
      </c>
      <c r="I74" s="38">
        <f>ROUND(G74*H74,6)</f>
        <v>0</v>
      </c>
      <c r="L74" s="40">
        <v>0</v>
      </c>
      <c r="M74" s="34">
        <f>ROUND(ROUND(L74,2)*ROUND(G74,3),2)</f>
        <v>0</v>
      </c>
      <c r="N74" s="38" t="s">
        <v>55</v>
      </c>
      <c r="O74">
        <f>(M74*21)/100</f>
        <v>0</v>
      </c>
      <c r="P74" t="s">
        <v>27</v>
      </c>
    </row>
    <row r="75" spans="1:16" x14ac:dyDescent="0.2">
      <c r="A75" s="37" t="s">
        <v>56</v>
      </c>
      <c r="E75" s="41" t="s">
        <v>52</v>
      </c>
    </row>
    <row r="76" spans="1:16" x14ac:dyDescent="0.2">
      <c r="A76" s="37" t="s">
        <v>57</v>
      </c>
      <c r="E76" s="42" t="s">
        <v>1257</v>
      </c>
    </row>
    <row r="77" spans="1:16" ht="153" x14ac:dyDescent="0.2">
      <c r="A77" t="s">
        <v>59</v>
      </c>
      <c r="E77" s="41" t="s">
        <v>1008</v>
      </c>
    </row>
    <row r="78" spans="1:16" ht="25.5" x14ac:dyDescent="0.2">
      <c r="A78" t="s">
        <v>49</v>
      </c>
      <c r="B78" s="36" t="s">
        <v>70</v>
      </c>
      <c r="C78" s="36" t="s">
        <v>1009</v>
      </c>
      <c r="D78" s="37" t="s">
        <v>52</v>
      </c>
      <c r="E78" s="13" t="s">
        <v>1010</v>
      </c>
      <c r="F78" s="38" t="s">
        <v>92</v>
      </c>
      <c r="G78" s="39">
        <v>12</v>
      </c>
      <c r="H78" s="38">
        <v>0</v>
      </c>
      <c r="I78" s="38">
        <f>ROUND(G78*H78,6)</f>
        <v>0</v>
      </c>
      <c r="L78" s="40">
        <v>0</v>
      </c>
      <c r="M78" s="34">
        <f>ROUND(ROUND(L78,2)*ROUND(G78,3),2)</f>
        <v>0</v>
      </c>
      <c r="N78" s="38" t="s">
        <v>55</v>
      </c>
      <c r="O78">
        <f>(M78*21)/100</f>
        <v>0</v>
      </c>
      <c r="P78" t="s">
        <v>27</v>
      </c>
    </row>
    <row r="79" spans="1:16" x14ac:dyDescent="0.2">
      <c r="A79" s="37" t="s">
        <v>56</v>
      </c>
      <c r="E79" s="41" t="s">
        <v>52</v>
      </c>
    </row>
    <row r="80" spans="1:16" x14ac:dyDescent="0.2">
      <c r="A80" s="37" t="s">
        <v>57</v>
      </c>
      <c r="E80" s="42" t="s">
        <v>1257</v>
      </c>
    </row>
    <row r="81" spans="1:16" ht="102" x14ac:dyDescent="0.2">
      <c r="A81" t="s">
        <v>59</v>
      </c>
      <c r="E81" s="41" t="s">
        <v>1011</v>
      </c>
    </row>
    <row r="82" spans="1:16" x14ac:dyDescent="0.2">
      <c r="A82" t="s">
        <v>49</v>
      </c>
      <c r="B82" s="36" t="s">
        <v>80</v>
      </c>
      <c r="C82" s="36" t="s">
        <v>596</v>
      </c>
      <c r="D82" s="37" t="s">
        <v>52</v>
      </c>
      <c r="E82" s="13" t="s">
        <v>597</v>
      </c>
      <c r="F82" s="38" t="s">
        <v>97</v>
      </c>
      <c r="G82" s="39">
        <v>935</v>
      </c>
      <c r="H82" s="38">
        <v>0</v>
      </c>
      <c r="I82" s="38">
        <f>ROUND(G82*H82,6)</f>
        <v>0</v>
      </c>
      <c r="L82" s="40">
        <v>0</v>
      </c>
      <c r="M82" s="34">
        <f>ROUND(ROUND(L82,2)*ROUND(G82,3),2)</f>
        <v>0</v>
      </c>
      <c r="N82" s="38" t="s">
        <v>55</v>
      </c>
      <c r="O82">
        <f>(M82*21)/100</f>
        <v>0</v>
      </c>
      <c r="P82" t="s">
        <v>27</v>
      </c>
    </row>
    <row r="83" spans="1:16" x14ac:dyDescent="0.2">
      <c r="A83" s="37" t="s">
        <v>56</v>
      </c>
      <c r="E83" s="41" t="s">
        <v>52</v>
      </c>
    </row>
    <row r="84" spans="1:16" x14ac:dyDescent="0.2">
      <c r="A84" s="37" t="s">
        <v>57</v>
      </c>
      <c r="E84" s="42" t="s">
        <v>1257</v>
      </c>
    </row>
    <row r="85" spans="1:16" ht="127.5" x14ac:dyDescent="0.2">
      <c r="A85" t="s">
        <v>59</v>
      </c>
      <c r="E85" s="41" t="s">
        <v>1012</v>
      </c>
    </row>
    <row r="86" spans="1:16" x14ac:dyDescent="0.2">
      <c r="A86" t="s">
        <v>49</v>
      </c>
      <c r="B86" s="36" t="s">
        <v>139</v>
      </c>
      <c r="C86" s="36" t="s">
        <v>1013</v>
      </c>
      <c r="D86" s="37" t="s">
        <v>52</v>
      </c>
      <c r="E86" s="13" t="s">
        <v>1014</v>
      </c>
      <c r="F86" s="38" t="s">
        <v>1015</v>
      </c>
      <c r="G86" s="39">
        <v>120</v>
      </c>
      <c r="H86" s="38">
        <v>0</v>
      </c>
      <c r="I86" s="38">
        <f>ROUND(G86*H86,6)</f>
        <v>0</v>
      </c>
      <c r="L86" s="40">
        <v>0</v>
      </c>
      <c r="M86" s="34">
        <f>ROUND(ROUND(L86,2)*ROUND(G86,3),2)</f>
        <v>0</v>
      </c>
      <c r="N86" s="38" t="s">
        <v>55</v>
      </c>
      <c r="O86">
        <f>(M86*21)/100</f>
        <v>0</v>
      </c>
      <c r="P86" t="s">
        <v>27</v>
      </c>
    </row>
    <row r="87" spans="1:16" x14ac:dyDescent="0.2">
      <c r="A87" s="37" t="s">
        <v>56</v>
      </c>
      <c r="E87" s="41" t="s">
        <v>52</v>
      </c>
    </row>
    <row r="88" spans="1:16" x14ac:dyDescent="0.2">
      <c r="A88" s="37" t="s">
        <v>57</v>
      </c>
      <c r="E88" s="42" t="s">
        <v>1016</v>
      </c>
    </row>
    <row r="89" spans="1:16" ht="140.25" x14ac:dyDescent="0.2">
      <c r="A89" t="s">
        <v>59</v>
      </c>
      <c r="E89" s="41" t="s">
        <v>1017</v>
      </c>
    </row>
    <row r="90" spans="1:16" x14ac:dyDescent="0.2">
      <c r="A90" t="s">
        <v>49</v>
      </c>
      <c r="B90" s="36" t="s">
        <v>142</v>
      </c>
      <c r="C90" s="36" t="s">
        <v>1262</v>
      </c>
      <c r="D90" s="37" t="s">
        <v>52</v>
      </c>
      <c r="E90" s="13" t="s">
        <v>1019</v>
      </c>
      <c r="F90" s="38" t="s">
        <v>262</v>
      </c>
      <c r="G90" s="39">
        <v>18</v>
      </c>
      <c r="H90" s="38">
        <v>0</v>
      </c>
      <c r="I90" s="38">
        <f>ROUND(G90*H90,6)</f>
        <v>0</v>
      </c>
      <c r="L90" s="40">
        <v>0</v>
      </c>
      <c r="M90" s="34">
        <f>ROUND(ROUND(L90,2)*ROUND(G90,3),2)</f>
        <v>0</v>
      </c>
      <c r="N90" s="38" t="s">
        <v>204</v>
      </c>
      <c r="O90">
        <f>(M90*21)/100</f>
        <v>0</v>
      </c>
      <c r="P90" t="s">
        <v>27</v>
      </c>
    </row>
    <row r="91" spans="1:16" x14ac:dyDescent="0.2">
      <c r="A91" s="37" t="s">
        <v>56</v>
      </c>
      <c r="E91" s="41" t="s">
        <v>52</v>
      </c>
    </row>
    <row r="92" spans="1:16" x14ac:dyDescent="0.2">
      <c r="A92" s="37" t="s">
        <v>57</v>
      </c>
      <c r="E92" s="42" t="s">
        <v>1257</v>
      </c>
    </row>
    <row r="93" spans="1:16" ht="153" x14ac:dyDescent="0.2">
      <c r="A93" t="s">
        <v>59</v>
      </c>
      <c r="E93" s="41" t="s">
        <v>1020</v>
      </c>
    </row>
    <row r="94" spans="1:16" ht="25.5" x14ac:dyDescent="0.2">
      <c r="A94" t="s">
        <v>49</v>
      </c>
      <c r="B94" s="36" t="s">
        <v>145</v>
      </c>
      <c r="C94" s="36" t="s">
        <v>1263</v>
      </c>
      <c r="D94" s="37" t="s">
        <v>52</v>
      </c>
      <c r="E94" s="13" t="s">
        <v>1022</v>
      </c>
      <c r="F94" s="38" t="s">
        <v>944</v>
      </c>
      <c r="G94" s="39">
        <v>1</v>
      </c>
      <c r="H94" s="38">
        <v>0</v>
      </c>
      <c r="I94" s="38">
        <f>ROUND(G94*H94,6)</f>
        <v>0</v>
      </c>
      <c r="L94" s="40">
        <v>0</v>
      </c>
      <c r="M94" s="34">
        <f>ROUND(ROUND(L94,2)*ROUND(G94,3),2)</f>
        <v>0</v>
      </c>
      <c r="N94" s="38" t="s">
        <v>204</v>
      </c>
      <c r="O94">
        <f>(M94*21)/100</f>
        <v>0</v>
      </c>
      <c r="P94" t="s">
        <v>27</v>
      </c>
    </row>
    <row r="95" spans="1:16" x14ac:dyDescent="0.2">
      <c r="A95" s="37" t="s">
        <v>56</v>
      </c>
      <c r="E95" s="41" t="s">
        <v>52</v>
      </c>
    </row>
    <row r="96" spans="1:16" x14ac:dyDescent="0.2">
      <c r="A96" s="37" t="s">
        <v>57</v>
      </c>
      <c r="E96" s="42" t="s">
        <v>1257</v>
      </c>
    </row>
    <row r="97" spans="1:16" ht="165.75" x14ac:dyDescent="0.2">
      <c r="A97" t="s">
        <v>59</v>
      </c>
      <c r="E97" s="41" t="s">
        <v>1023</v>
      </c>
    </row>
    <row r="98" spans="1:16" x14ac:dyDescent="0.2">
      <c r="A98" t="s">
        <v>49</v>
      </c>
      <c r="B98" s="36" t="s">
        <v>148</v>
      </c>
      <c r="C98" s="36" t="s">
        <v>1264</v>
      </c>
      <c r="D98" s="37" t="s">
        <v>52</v>
      </c>
      <c r="E98" s="13" t="s">
        <v>1025</v>
      </c>
      <c r="F98" s="38" t="s">
        <v>92</v>
      </c>
      <c r="G98" s="39">
        <v>8</v>
      </c>
      <c r="H98" s="38">
        <v>0</v>
      </c>
      <c r="I98" s="38">
        <f>ROUND(G98*H98,6)</f>
        <v>0</v>
      </c>
      <c r="L98" s="40">
        <v>0</v>
      </c>
      <c r="M98" s="34">
        <f>ROUND(ROUND(L98,2)*ROUND(G98,3),2)</f>
        <v>0</v>
      </c>
      <c r="N98" s="38" t="s">
        <v>204</v>
      </c>
      <c r="O98">
        <f>(M98*21)/100</f>
        <v>0</v>
      </c>
      <c r="P98" t="s">
        <v>27</v>
      </c>
    </row>
    <row r="99" spans="1:16" x14ac:dyDescent="0.2">
      <c r="A99" s="37" t="s">
        <v>56</v>
      </c>
      <c r="E99" s="41" t="s">
        <v>52</v>
      </c>
    </row>
    <row r="100" spans="1:16" x14ac:dyDescent="0.2">
      <c r="A100" s="37" t="s">
        <v>57</v>
      </c>
      <c r="E100" s="42" t="s">
        <v>1265</v>
      </c>
    </row>
    <row r="101" spans="1:16" x14ac:dyDescent="0.2">
      <c r="A101" t="s">
        <v>59</v>
      </c>
      <c r="E101" s="41" t="s">
        <v>60</v>
      </c>
    </row>
    <row r="102" spans="1:16" x14ac:dyDescent="0.2">
      <c r="A102" t="s">
        <v>49</v>
      </c>
      <c r="B102" s="36" t="s">
        <v>152</v>
      </c>
      <c r="C102" s="36" t="s">
        <v>1266</v>
      </c>
      <c r="D102" s="37" t="s">
        <v>52</v>
      </c>
      <c r="E102" s="13" t="s">
        <v>1027</v>
      </c>
      <c r="F102" s="38" t="s">
        <v>92</v>
      </c>
      <c r="G102" s="39">
        <v>4</v>
      </c>
      <c r="H102" s="38">
        <v>0</v>
      </c>
      <c r="I102" s="38">
        <f>ROUND(G102*H102,6)</f>
        <v>0</v>
      </c>
      <c r="L102" s="40">
        <v>0</v>
      </c>
      <c r="M102" s="34">
        <f>ROUND(ROUND(L102,2)*ROUND(G102,3),2)</f>
        <v>0</v>
      </c>
      <c r="N102" s="38" t="s">
        <v>204</v>
      </c>
      <c r="O102">
        <f>(M102*21)/100</f>
        <v>0</v>
      </c>
      <c r="P102" t="s">
        <v>27</v>
      </c>
    </row>
    <row r="103" spans="1:16" x14ac:dyDescent="0.2">
      <c r="A103" s="37" t="s">
        <v>56</v>
      </c>
      <c r="E103" s="41" t="s">
        <v>52</v>
      </c>
    </row>
    <row r="104" spans="1:16" x14ac:dyDescent="0.2">
      <c r="A104" s="37" t="s">
        <v>57</v>
      </c>
      <c r="E104" s="42" t="s">
        <v>1265</v>
      </c>
    </row>
    <row r="105" spans="1:16" x14ac:dyDescent="0.2">
      <c r="A105" t="s">
        <v>59</v>
      </c>
      <c r="E105" s="41" t="s">
        <v>60</v>
      </c>
    </row>
    <row r="106" spans="1:16" x14ac:dyDescent="0.2">
      <c r="A106" t="s">
        <v>46</v>
      </c>
      <c r="C106" s="33" t="s">
        <v>105</v>
      </c>
      <c r="E106" s="35" t="s">
        <v>718</v>
      </c>
      <c r="J106" s="34">
        <f>0</f>
        <v>0</v>
      </c>
      <c r="K106" s="34">
        <f>0</f>
        <v>0</v>
      </c>
      <c r="L106" s="34">
        <f>0+L107+L111+L115+L119+L123+L127+L131+L135+L139+L143+L147+L151+L155+L159+L163+L167+L171+L175+L179+L183+L187+L191+L195</f>
        <v>0</v>
      </c>
      <c r="M106" s="34">
        <f>0+M107+M111+M115+M119+M123+M127+M131+M135+M139+M143+M147+M151+M155+M159+M163+M167+M171+M175+M179+M183+M187+M191+M195</f>
        <v>0</v>
      </c>
    </row>
    <row r="107" spans="1:16" x14ac:dyDescent="0.2">
      <c r="A107" t="s">
        <v>49</v>
      </c>
      <c r="B107" s="36" t="s">
        <v>155</v>
      </c>
      <c r="C107" s="36" t="s">
        <v>1013</v>
      </c>
      <c r="D107" s="37" t="s">
        <v>52</v>
      </c>
      <c r="E107" s="13" t="s">
        <v>1014</v>
      </c>
      <c r="F107" s="38" t="s">
        <v>1015</v>
      </c>
      <c r="G107" s="39">
        <v>2.6</v>
      </c>
      <c r="H107" s="38">
        <v>0</v>
      </c>
      <c r="I107" s="38">
        <f>ROUND(G107*H107,6)</f>
        <v>0</v>
      </c>
      <c r="L107" s="40">
        <v>0</v>
      </c>
      <c r="M107" s="34">
        <f>ROUND(ROUND(L107,2)*ROUND(G107,3),2)</f>
        <v>0</v>
      </c>
      <c r="N107" s="38" t="s">
        <v>55</v>
      </c>
      <c r="O107">
        <f>(M107*21)/100</f>
        <v>0</v>
      </c>
      <c r="P107" t="s">
        <v>27</v>
      </c>
    </row>
    <row r="108" spans="1:16" x14ac:dyDescent="0.2">
      <c r="A108" s="37" t="s">
        <v>56</v>
      </c>
      <c r="E108" s="41" t="s">
        <v>52</v>
      </c>
    </row>
    <row r="109" spans="1:16" x14ac:dyDescent="0.2">
      <c r="A109" s="37" t="s">
        <v>57</v>
      </c>
      <c r="E109" s="42" t="s">
        <v>1028</v>
      </c>
    </row>
    <row r="110" spans="1:16" ht="140.25" x14ac:dyDescent="0.2">
      <c r="A110" t="s">
        <v>59</v>
      </c>
      <c r="E110" s="41" t="s">
        <v>1017</v>
      </c>
    </row>
    <row r="111" spans="1:16" ht="25.5" x14ac:dyDescent="0.2">
      <c r="A111" t="s">
        <v>49</v>
      </c>
      <c r="B111" s="36" t="s">
        <v>158</v>
      </c>
      <c r="C111" s="36" t="s">
        <v>746</v>
      </c>
      <c r="D111" s="37" t="s">
        <v>52</v>
      </c>
      <c r="E111" s="13" t="s">
        <v>747</v>
      </c>
      <c r="F111" s="38" t="s">
        <v>97</v>
      </c>
      <c r="G111" s="39">
        <v>65</v>
      </c>
      <c r="H111" s="38">
        <v>0</v>
      </c>
      <c r="I111" s="38">
        <f>ROUND(G111*H111,6)</f>
        <v>0</v>
      </c>
      <c r="L111" s="40">
        <v>0</v>
      </c>
      <c r="M111" s="34">
        <f>ROUND(ROUND(L111,2)*ROUND(G111,3),2)</f>
        <v>0</v>
      </c>
      <c r="N111" s="38" t="s">
        <v>55</v>
      </c>
      <c r="O111">
        <f>(M111*21)/100</f>
        <v>0</v>
      </c>
      <c r="P111" t="s">
        <v>27</v>
      </c>
    </row>
    <row r="112" spans="1:16" x14ac:dyDescent="0.2">
      <c r="A112" s="37" t="s">
        <v>56</v>
      </c>
      <c r="E112" s="41" t="s">
        <v>52</v>
      </c>
    </row>
    <row r="113" spans="1:16" x14ac:dyDescent="0.2">
      <c r="A113" s="37" t="s">
        <v>57</v>
      </c>
      <c r="E113" s="42" t="s">
        <v>1267</v>
      </c>
    </row>
    <row r="114" spans="1:16" ht="89.25" x14ac:dyDescent="0.2">
      <c r="A114" t="s">
        <v>59</v>
      </c>
      <c r="E114" s="41" t="s">
        <v>737</v>
      </c>
    </row>
    <row r="115" spans="1:16" ht="25.5" x14ac:dyDescent="0.2">
      <c r="A115" t="s">
        <v>49</v>
      </c>
      <c r="B115" s="36" t="s">
        <v>161</v>
      </c>
      <c r="C115" s="36" t="s">
        <v>748</v>
      </c>
      <c r="D115" s="37" t="s">
        <v>52</v>
      </c>
      <c r="E115" s="13" t="s">
        <v>749</v>
      </c>
      <c r="F115" s="38" t="s">
        <v>97</v>
      </c>
      <c r="G115" s="39">
        <v>145</v>
      </c>
      <c r="H115" s="38">
        <v>0</v>
      </c>
      <c r="I115" s="38">
        <f>ROUND(G115*H115,6)</f>
        <v>0</v>
      </c>
      <c r="L115" s="40">
        <v>0</v>
      </c>
      <c r="M115" s="34">
        <f>ROUND(ROUND(L115,2)*ROUND(G115,3),2)</f>
        <v>0</v>
      </c>
      <c r="N115" s="38" t="s">
        <v>55</v>
      </c>
      <c r="O115">
        <f>(M115*21)/100</f>
        <v>0</v>
      </c>
      <c r="P115" t="s">
        <v>27</v>
      </c>
    </row>
    <row r="116" spans="1:16" x14ac:dyDescent="0.2">
      <c r="A116" s="37" t="s">
        <v>56</v>
      </c>
      <c r="E116" s="41" t="s">
        <v>52</v>
      </c>
    </row>
    <row r="117" spans="1:16" x14ac:dyDescent="0.2">
      <c r="A117" s="37" t="s">
        <v>57</v>
      </c>
      <c r="E117" s="42" t="s">
        <v>1268</v>
      </c>
    </row>
    <row r="118" spans="1:16" ht="89.25" x14ac:dyDescent="0.2">
      <c r="A118" t="s">
        <v>59</v>
      </c>
      <c r="E118" s="41" t="s">
        <v>737</v>
      </c>
    </row>
    <row r="119" spans="1:16" ht="25.5" x14ac:dyDescent="0.2">
      <c r="A119" t="s">
        <v>49</v>
      </c>
      <c r="B119" s="36" t="s">
        <v>164</v>
      </c>
      <c r="C119" s="36" t="s">
        <v>1269</v>
      </c>
      <c r="D119" s="37" t="s">
        <v>52</v>
      </c>
      <c r="E119" s="13" t="s">
        <v>1270</v>
      </c>
      <c r="F119" s="38" t="s">
        <v>97</v>
      </c>
      <c r="G119" s="39">
        <v>920</v>
      </c>
      <c r="H119" s="38">
        <v>0</v>
      </c>
      <c r="I119" s="38">
        <f>ROUND(G119*H119,6)</f>
        <v>0</v>
      </c>
      <c r="L119" s="40">
        <v>0</v>
      </c>
      <c r="M119" s="34">
        <f>ROUND(ROUND(L119,2)*ROUND(G119,3),2)</f>
        <v>0</v>
      </c>
      <c r="N119" s="38" t="s">
        <v>55</v>
      </c>
      <c r="O119">
        <f>(M119*21)/100</f>
        <v>0</v>
      </c>
      <c r="P119" t="s">
        <v>27</v>
      </c>
    </row>
    <row r="120" spans="1:16" x14ac:dyDescent="0.2">
      <c r="A120" s="37" t="s">
        <v>56</v>
      </c>
      <c r="E120" s="41" t="s">
        <v>52</v>
      </c>
    </row>
    <row r="121" spans="1:16" x14ac:dyDescent="0.2">
      <c r="A121" s="37" t="s">
        <v>57</v>
      </c>
      <c r="E121" s="42" t="s">
        <v>1271</v>
      </c>
    </row>
    <row r="122" spans="1:16" ht="89.25" x14ac:dyDescent="0.2">
      <c r="A122" t="s">
        <v>59</v>
      </c>
      <c r="E122" s="41" t="s">
        <v>737</v>
      </c>
    </row>
    <row r="123" spans="1:16" ht="25.5" x14ac:dyDescent="0.2">
      <c r="A123" t="s">
        <v>49</v>
      </c>
      <c r="B123" s="36" t="s">
        <v>167</v>
      </c>
      <c r="C123" s="36" t="s">
        <v>1272</v>
      </c>
      <c r="D123" s="37" t="s">
        <v>52</v>
      </c>
      <c r="E123" s="13" t="s">
        <v>1273</v>
      </c>
      <c r="F123" s="38" t="s">
        <v>97</v>
      </c>
      <c r="G123" s="39">
        <v>225</v>
      </c>
      <c r="H123" s="38">
        <v>0</v>
      </c>
      <c r="I123" s="38">
        <f>ROUND(G123*H123,6)</f>
        <v>0</v>
      </c>
      <c r="L123" s="40">
        <v>0</v>
      </c>
      <c r="M123" s="34">
        <f>ROUND(ROUND(L123,2)*ROUND(G123,3),2)</f>
        <v>0</v>
      </c>
      <c r="N123" s="38" t="s">
        <v>55</v>
      </c>
      <c r="O123">
        <f>(M123*21)/100</f>
        <v>0</v>
      </c>
      <c r="P123" t="s">
        <v>27</v>
      </c>
    </row>
    <row r="124" spans="1:16" x14ac:dyDescent="0.2">
      <c r="A124" s="37" t="s">
        <v>56</v>
      </c>
      <c r="E124" s="41" t="s">
        <v>52</v>
      </c>
    </row>
    <row r="125" spans="1:16" x14ac:dyDescent="0.2">
      <c r="A125" s="37" t="s">
        <v>57</v>
      </c>
      <c r="E125" s="42" t="s">
        <v>1274</v>
      </c>
    </row>
    <row r="126" spans="1:16" ht="38.25" x14ac:dyDescent="0.2">
      <c r="A126" t="s">
        <v>59</v>
      </c>
      <c r="E126" s="41" t="s">
        <v>1275</v>
      </c>
    </row>
    <row r="127" spans="1:16" ht="25.5" x14ac:dyDescent="0.2">
      <c r="A127" t="s">
        <v>49</v>
      </c>
      <c r="B127" s="36" t="s">
        <v>170</v>
      </c>
      <c r="C127" s="36" t="s">
        <v>1276</v>
      </c>
      <c r="D127" s="37" t="s">
        <v>52</v>
      </c>
      <c r="E127" s="13" t="s">
        <v>1277</v>
      </c>
      <c r="F127" s="38" t="s">
        <v>92</v>
      </c>
      <c r="G127" s="39">
        <v>20</v>
      </c>
      <c r="H127" s="38">
        <v>0</v>
      </c>
      <c r="I127" s="38">
        <f>ROUND(G127*H127,6)</f>
        <v>0</v>
      </c>
      <c r="L127" s="40">
        <v>0</v>
      </c>
      <c r="M127" s="34">
        <f>ROUND(ROUND(L127,2)*ROUND(G127,3),2)</f>
        <v>0</v>
      </c>
      <c r="N127" s="38" t="s">
        <v>55</v>
      </c>
      <c r="O127">
        <f>(M127*21)/100</f>
        <v>0</v>
      </c>
      <c r="P127" t="s">
        <v>27</v>
      </c>
    </row>
    <row r="128" spans="1:16" x14ac:dyDescent="0.2">
      <c r="A128" s="37" t="s">
        <v>56</v>
      </c>
      <c r="E128" s="41" t="s">
        <v>52</v>
      </c>
    </row>
    <row r="129" spans="1:16" x14ac:dyDescent="0.2">
      <c r="A129" s="37" t="s">
        <v>57</v>
      </c>
      <c r="E129" s="42" t="s">
        <v>1278</v>
      </c>
    </row>
    <row r="130" spans="1:16" ht="89.25" x14ac:dyDescent="0.2">
      <c r="A130" t="s">
        <v>59</v>
      </c>
      <c r="E130" s="41" t="s">
        <v>733</v>
      </c>
    </row>
    <row r="131" spans="1:16" ht="25.5" x14ac:dyDescent="0.2">
      <c r="A131" t="s">
        <v>49</v>
      </c>
      <c r="B131" s="36" t="s">
        <v>174</v>
      </c>
      <c r="C131" s="36" t="s">
        <v>1279</v>
      </c>
      <c r="D131" s="37" t="s">
        <v>52</v>
      </c>
      <c r="E131" s="13" t="s">
        <v>1280</v>
      </c>
      <c r="F131" s="38" t="s">
        <v>92</v>
      </c>
      <c r="G131" s="39">
        <v>14</v>
      </c>
      <c r="H131" s="38">
        <v>0</v>
      </c>
      <c r="I131" s="38">
        <f>ROUND(G131*H131,6)</f>
        <v>0</v>
      </c>
      <c r="L131" s="40">
        <v>0</v>
      </c>
      <c r="M131" s="34">
        <f>ROUND(ROUND(L131,2)*ROUND(G131,3),2)</f>
        <v>0</v>
      </c>
      <c r="N131" s="38" t="s">
        <v>55</v>
      </c>
      <c r="O131">
        <f>(M131*21)/100</f>
        <v>0</v>
      </c>
      <c r="P131" t="s">
        <v>27</v>
      </c>
    </row>
    <row r="132" spans="1:16" x14ac:dyDescent="0.2">
      <c r="A132" s="37" t="s">
        <v>56</v>
      </c>
      <c r="E132" s="41" t="s">
        <v>52</v>
      </c>
    </row>
    <row r="133" spans="1:16" x14ac:dyDescent="0.2">
      <c r="A133" s="37" t="s">
        <v>57</v>
      </c>
      <c r="E133" s="42" t="s">
        <v>1281</v>
      </c>
    </row>
    <row r="134" spans="1:16" ht="89.25" x14ac:dyDescent="0.2">
      <c r="A134" t="s">
        <v>59</v>
      </c>
      <c r="E134" s="41" t="s">
        <v>733</v>
      </c>
    </row>
    <row r="135" spans="1:16" x14ac:dyDescent="0.2">
      <c r="A135" t="s">
        <v>49</v>
      </c>
      <c r="B135" s="36" t="s">
        <v>179</v>
      </c>
      <c r="C135" s="36" t="s">
        <v>1282</v>
      </c>
      <c r="D135" s="37" t="s">
        <v>52</v>
      </c>
      <c r="E135" s="13" t="s">
        <v>1283</v>
      </c>
      <c r="F135" s="38" t="s">
        <v>92</v>
      </c>
      <c r="G135" s="39">
        <v>2</v>
      </c>
      <c r="H135" s="38">
        <v>0</v>
      </c>
      <c r="I135" s="38">
        <f>ROUND(G135*H135,6)</f>
        <v>0</v>
      </c>
      <c r="L135" s="40">
        <v>0</v>
      </c>
      <c r="M135" s="34">
        <f>ROUND(ROUND(L135,2)*ROUND(G135,3),2)</f>
        <v>0</v>
      </c>
      <c r="N135" s="38" t="s">
        <v>55</v>
      </c>
      <c r="O135">
        <f>(M135*21)/100</f>
        <v>0</v>
      </c>
      <c r="P135" t="s">
        <v>27</v>
      </c>
    </row>
    <row r="136" spans="1:16" x14ac:dyDescent="0.2">
      <c r="A136" s="37" t="s">
        <v>56</v>
      </c>
      <c r="E136" s="41" t="s">
        <v>52</v>
      </c>
    </row>
    <row r="137" spans="1:16" x14ac:dyDescent="0.2">
      <c r="A137" s="37" t="s">
        <v>57</v>
      </c>
      <c r="E137" s="42" t="s">
        <v>1274</v>
      </c>
    </row>
    <row r="138" spans="1:16" ht="89.25" x14ac:dyDescent="0.2">
      <c r="A138" t="s">
        <v>59</v>
      </c>
      <c r="E138" s="41" t="s">
        <v>733</v>
      </c>
    </row>
    <row r="139" spans="1:16" x14ac:dyDescent="0.2">
      <c r="A139" t="s">
        <v>49</v>
      </c>
      <c r="B139" s="36" t="s">
        <v>182</v>
      </c>
      <c r="C139" s="36" t="s">
        <v>1284</v>
      </c>
      <c r="D139" s="37" t="s">
        <v>52</v>
      </c>
      <c r="E139" s="13" t="s">
        <v>1285</v>
      </c>
      <c r="F139" s="38" t="s">
        <v>97</v>
      </c>
      <c r="G139" s="39">
        <v>50</v>
      </c>
      <c r="H139" s="38">
        <v>0</v>
      </c>
      <c r="I139" s="38">
        <f>ROUND(G139*H139,6)</f>
        <v>0</v>
      </c>
      <c r="L139" s="40">
        <v>0</v>
      </c>
      <c r="M139" s="34">
        <f>ROUND(ROUND(L139,2)*ROUND(G139,3),2)</f>
        <v>0</v>
      </c>
      <c r="N139" s="38" t="s">
        <v>55</v>
      </c>
      <c r="O139">
        <f>(M139*21)/100</f>
        <v>0</v>
      </c>
      <c r="P139" t="s">
        <v>27</v>
      </c>
    </row>
    <row r="140" spans="1:16" x14ac:dyDescent="0.2">
      <c r="A140" s="37" t="s">
        <v>56</v>
      </c>
      <c r="E140" s="41" t="s">
        <v>52</v>
      </c>
    </row>
    <row r="141" spans="1:16" ht="25.5" x14ac:dyDescent="0.2">
      <c r="A141" s="37" t="s">
        <v>57</v>
      </c>
      <c r="E141" s="42" t="s">
        <v>1286</v>
      </c>
    </row>
    <row r="142" spans="1:16" ht="76.5" x14ac:dyDescent="0.2">
      <c r="A142" t="s">
        <v>59</v>
      </c>
      <c r="E142" s="41" t="s">
        <v>1287</v>
      </c>
    </row>
    <row r="143" spans="1:16" x14ac:dyDescent="0.2">
      <c r="A143" t="s">
        <v>49</v>
      </c>
      <c r="B143" s="36" t="s">
        <v>289</v>
      </c>
      <c r="C143" s="36" t="s">
        <v>1288</v>
      </c>
      <c r="D143" s="37" t="s">
        <v>52</v>
      </c>
      <c r="E143" s="13" t="s">
        <v>1289</v>
      </c>
      <c r="F143" s="38" t="s">
        <v>97</v>
      </c>
      <c r="G143" s="39">
        <v>280</v>
      </c>
      <c r="H143" s="38">
        <v>0</v>
      </c>
      <c r="I143" s="38">
        <f>ROUND(G143*H143,6)</f>
        <v>0</v>
      </c>
      <c r="L143" s="40">
        <v>0</v>
      </c>
      <c r="M143" s="34">
        <f>ROUND(ROUND(L143,2)*ROUND(G143,3),2)</f>
        <v>0</v>
      </c>
      <c r="N143" s="38" t="s">
        <v>55</v>
      </c>
      <c r="O143">
        <f>(M143*21)/100</f>
        <v>0</v>
      </c>
      <c r="P143" t="s">
        <v>27</v>
      </c>
    </row>
    <row r="144" spans="1:16" x14ac:dyDescent="0.2">
      <c r="A144" s="37" t="s">
        <v>56</v>
      </c>
      <c r="E144" s="41" t="s">
        <v>52</v>
      </c>
    </row>
    <row r="145" spans="1:16" x14ac:dyDescent="0.2">
      <c r="A145" s="37" t="s">
        <v>57</v>
      </c>
      <c r="E145" s="42" t="s">
        <v>1290</v>
      </c>
    </row>
    <row r="146" spans="1:16" ht="127.5" x14ac:dyDescent="0.2">
      <c r="A146" t="s">
        <v>59</v>
      </c>
      <c r="E146" s="41" t="s">
        <v>1039</v>
      </c>
    </row>
    <row r="147" spans="1:16" ht="25.5" x14ac:dyDescent="0.2">
      <c r="A147" t="s">
        <v>49</v>
      </c>
      <c r="B147" s="36" t="s">
        <v>292</v>
      </c>
      <c r="C147" s="36" t="s">
        <v>1291</v>
      </c>
      <c r="D147" s="37" t="s">
        <v>52</v>
      </c>
      <c r="E147" s="13" t="s">
        <v>1292</v>
      </c>
      <c r="F147" s="38" t="s">
        <v>92</v>
      </c>
      <c r="G147" s="39">
        <v>2</v>
      </c>
      <c r="H147" s="38">
        <v>0</v>
      </c>
      <c r="I147" s="38">
        <f>ROUND(G147*H147,6)</f>
        <v>0</v>
      </c>
      <c r="L147" s="40">
        <v>0</v>
      </c>
      <c r="M147" s="34">
        <f>ROUND(ROUND(L147,2)*ROUND(G147,3),2)</f>
        <v>0</v>
      </c>
      <c r="N147" s="38" t="s">
        <v>55</v>
      </c>
      <c r="O147">
        <f>(M147*21)/100</f>
        <v>0</v>
      </c>
      <c r="P147" t="s">
        <v>27</v>
      </c>
    </row>
    <row r="148" spans="1:16" x14ac:dyDescent="0.2">
      <c r="A148" s="37" t="s">
        <v>56</v>
      </c>
      <c r="E148" s="41" t="s">
        <v>52</v>
      </c>
    </row>
    <row r="149" spans="1:16" x14ac:dyDescent="0.2">
      <c r="A149" s="37" t="s">
        <v>57</v>
      </c>
      <c r="E149" s="42" t="s">
        <v>1293</v>
      </c>
    </row>
    <row r="150" spans="1:16" ht="89.25" x14ac:dyDescent="0.2">
      <c r="A150" t="s">
        <v>59</v>
      </c>
      <c r="E150" s="41" t="s">
        <v>1294</v>
      </c>
    </row>
    <row r="151" spans="1:16" ht="25.5" x14ac:dyDescent="0.2">
      <c r="A151" t="s">
        <v>49</v>
      </c>
      <c r="B151" s="36" t="s">
        <v>295</v>
      </c>
      <c r="C151" s="36" t="s">
        <v>1295</v>
      </c>
      <c r="D151" s="37" t="s">
        <v>52</v>
      </c>
      <c r="E151" s="13" t="s">
        <v>1296</v>
      </c>
      <c r="F151" s="38" t="s">
        <v>92</v>
      </c>
      <c r="G151" s="39">
        <v>1</v>
      </c>
      <c r="H151" s="38">
        <v>0</v>
      </c>
      <c r="I151" s="38">
        <f>ROUND(G151*H151,6)</f>
        <v>0</v>
      </c>
      <c r="L151" s="40">
        <v>0</v>
      </c>
      <c r="M151" s="34">
        <f>ROUND(ROUND(L151,2)*ROUND(G151,3),2)</f>
        <v>0</v>
      </c>
      <c r="N151" s="38" t="s">
        <v>55</v>
      </c>
      <c r="O151">
        <f>(M151*21)/100</f>
        <v>0</v>
      </c>
      <c r="P151" t="s">
        <v>27</v>
      </c>
    </row>
    <row r="152" spans="1:16" x14ac:dyDescent="0.2">
      <c r="A152" s="37" t="s">
        <v>56</v>
      </c>
      <c r="E152" s="41" t="s">
        <v>52</v>
      </c>
    </row>
    <row r="153" spans="1:16" x14ac:dyDescent="0.2">
      <c r="A153" s="37" t="s">
        <v>57</v>
      </c>
      <c r="E153" s="42" t="s">
        <v>1297</v>
      </c>
    </row>
    <row r="154" spans="1:16" ht="102" x14ac:dyDescent="0.2">
      <c r="A154" t="s">
        <v>59</v>
      </c>
      <c r="E154" s="41" t="s">
        <v>1298</v>
      </c>
    </row>
    <row r="155" spans="1:16" ht="25.5" x14ac:dyDescent="0.2">
      <c r="A155" t="s">
        <v>49</v>
      </c>
      <c r="B155" s="36" t="s">
        <v>298</v>
      </c>
      <c r="C155" s="36" t="s">
        <v>521</v>
      </c>
      <c r="D155" s="37" t="s">
        <v>52</v>
      </c>
      <c r="E155" s="13" t="s">
        <v>1299</v>
      </c>
      <c r="F155" s="38" t="s">
        <v>92</v>
      </c>
      <c r="G155" s="39">
        <v>1</v>
      </c>
      <c r="H155" s="38">
        <v>0</v>
      </c>
      <c r="I155" s="38">
        <f>ROUND(G155*H155,6)</f>
        <v>0</v>
      </c>
      <c r="L155" s="40">
        <v>0</v>
      </c>
      <c r="M155" s="34">
        <f>ROUND(ROUND(L155,2)*ROUND(G155,3),2)</f>
        <v>0</v>
      </c>
      <c r="N155" s="38" t="s">
        <v>55</v>
      </c>
      <c r="O155">
        <f>(M155*21)/100</f>
        <v>0</v>
      </c>
      <c r="P155" t="s">
        <v>27</v>
      </c>
    </row>
    <row r="156" spans="1:16" x14ac:dyDescent="0.2">
      <c r="A156" s="37" t="s">
        <v>56</v>
      </c>
      <c r="E156" s="41" t="s">
        <v>52</v>
      </c>
    </row>
    <row r="157" spans="1:16" x14ac:dyDescent="0.2">
      <c r="A157" s="37" t="s">
        <v>57</v>
      </c>
      <c r="E157" s="42" t="s">
        <v>1257</v>
      </c>
    </row>
    <row r="158" spans="1:16" ht="140.25" x14ac:dyDescent="0.2">
      <c r="A158" t="s">
        <v>59</v>
      </c>
      <c r="E158" s="41" t="s">
        <v>1300</v>
      </c>
    </row>
    <row r="159" spans="1:16" x14ac:dyDescent="0.2">
      <c r="A159" t="s">
        <v>49</v>
      </c>
      <c r="B159" s="36" t="s">
        <v>301</v>
      </c>
      <c r="C159" s="36" t="s">
        <v>1301</v>
      </c>
      <c r="D159" s="37" t="s">
        <v>52</v>
      </c>
      <c r="E159" s="13" t="s">
        <v>1302</v>
      </c>
      <c r="F159" s="38" t="s">
        <v>92</v>
      </c>
      <c r="G159" s="39">
        <v>1</v>
      </c>
      <c r="H159" s="38">
        <v>0</v>
      </c>
      <c r="I159" s="38">
        <f>ROUND(G159*H159,6)</f>
        <v>0</v>
      </c>
      <c r="L159" s="40">
        <v>0</v>
      </c>
      <c r="M159" s="34">
        <f>ROUND(ROUND(L159,2)*ROUND(G159,3),2)</f>
        <v>0</v>
      </c>
      <c r="N159" s="38" t="s">
        <v>55</v>
      </c>
      <c r="O159">
        <f>(M159*21)/100</f>
        <v>0</v>
      </c>
      <c r="P159" t="s">
        <v>27</v>
      </c>
    </row>
    <row r="160" spans="1:16" x14ac:dyDescent="0.2">
      <c r="A160" s="37" t="s">
        <v>56</v>
      </c>
      <c r="E160" s="41" t="s">
        <v>52</v>
      </c>
    </row>
    <row r="161" spans="1:16" ht="51" x14ac:dyDescent="0.2">
      <c r="A161" s="37" t="s">
        <v>57</v>
      </c>
      <c r="E161" s="42" t="s">
        <v>1303</v>
      </c>
    </row>
    <row r="162" spans="1:16" ht="89.25" x14ac:dyDescent="0.2">
      <c r="A162" t="s">
        <v>59</v>
      </c>
      <c r="E162" s="41" t="s">
        <v>845</v>
      </c>
    </row>
    <row r="163" spans="1:16" ht="25.5" x14ac:dyDescent="0.2">
      <c r="A163" t="s">
        <v>49</v>
      </c>
      <c r="B163" s="36" t="s">
        <v>304</v>
      </c>
      <c r="C163" s="36" t="s">
        <v>553</v>
      </c>
      <c r="D163" s="37" t="s">
        <v>52</v>
      </c>
      <c r="E163" s="13" t="s">
        <v>554</v>
      </c>
      <c r="F163" s="38" t="s">
        <v>92</v>
      </c>
      <c r="G163" s="39">
        <v>1</v>
      </c>
      <c r="H163" s="38">
        <v>0</v>
      </c>
      <c r="I163" s="38">
        <f>ROUND(G163*H163,6)</f>
        <v>0</v>
      </c>
      <c r="L163" s="40">
        <v>0</v>
      </c>
      <c r="M163" s="34">
        <f>ROUND(ROUND(L163,2)*ROUND(G163,3),2)</f>
        <v>0</v>
      </c>
      <c r="N163" s="38" t="s">
        <v>55</v>
      </c>
      <c r="O163">
        <f>(M163*21)/100</f>
        <v>0</v>
      </c>
      <c r="P163" t="s">
        <v>27</v>
      </c>
    </row>
    <row r="164" spans="1:16" x14ac:dyDescent="0.2">
      <c r="A164" s="37" t="s">
        <v>56</v>
      </c>
      <c r="E164" s="41" t="s">
        <v>52</v>
      </c>
    </row>
    <row r="165" spans="1:16" x14ac:dyDescent="0.2">
      <c r="A165" s="37" t="s">
        <v>57</v>
      </c>
      <c r="E165" s="42" t="s">
        <v>1257</v>
      </c>
    </row>
    <row r="166" spans="1:16" ht="114.75" x14ac:dyDescent="0.2">
      <c r="A166" t="s">
        <v>59</v>
      </c>
      <c r="E166" s="41" t="s">
        <v>853</v>
      </c>
    </row>
    <row r="167" spans="1:16" ht="38.25" x14ac:dyDescent="0.2">
      <c r="A167" t="s">
        <v>49</v>
      </c>
      <c r="B167" s="36" t="s">
        <v>307</v>
      </c>
      <c r="C167" s="36" t="s">
        <v>610</v>
      </c>
      <c r="D167" s="37" t="s">
        <v>52</v>
      </c>
      <c r="E167" s="13" t="s">
        <v>1304</v>
      </c>
      <c r="F167" s="38" t="s">
        <v>92</v>
      </c>
      <c r="G167" s="39">
        <v>3</v>
      </c>
      <c r="H167" s="38">
        <v>0</v>
      </c>
      <c r="I167" s="38">
        <f>ROUND(G167*H167,6)</f>
        <v>0</v>
      </c>
      <c r="L167" s="40">
        <v>0</v>
      </c>
      <c r="M167" s="34">
        <f>ROUND(ROUND(L167,2)*ROUND(G167,3),2)</f>
        <v>0</v>
      </c>
      <c r="N167" s="38" t="s">
        <v>55</v>
      </c>
      <c r="O167">
        <f>(M167*21)/100</f>
        <v>0</v>
      </c>
      <c r="P167" t="s">
        <v>27</v>
      </c>
    </row>
    <row r="168" spans="1:16" x14ac:dyDescent="0.2">
      <c r="A168" s="37" t="s">
        <v>56</v>
      </c>
      <c r="E168" s="41" t="s">
        <v>52</v>
      </c>
    </row>
    <row r="169" spans="1:16" x14ac:dyDescent="0.2">
      <c r="A169" s="37" t="s">
        <v>57</v>
      </c>
      <c r="E169" s="42" t="s">
        <v>1257</v>
      </c>
    </row>
    <row r="170" spans="1:16" ht="114.75" x14ac:dyDescent="0.2">
      <c r="A170" t="s">
        <v>59</v>
      </c>
      <c r="E170" s="41" t="s">
        <v>853</v>
      </c>
    </row>
    <row r="171" spans="1:16" ht="25.5" x14ac:dyDescent="0.2">
      <c r="A171" t="s">
        <v>49</v>
      </c>
      <c r="B171" s="36" t="s">
        <v>310</v>
      </c>
      <c r="C171" s="36" t="s">
        <v>558</v>
      </c>
      <c r="D171" s="37" t="s">
        <v>52</v>
      </c>
      <c r="E171" s="13" t="s">
        <v>559</v>
      </c>
      <c r="F171" s="38" t="s">
        <v>92</v>
      </c>
      <c r="G171" s="39">
        <v>1</v>
      </c>
      <c r="H171" s="38">
        <v>0</v>
      </c>
      <c r="I171" s="38">
        <f>ROUND(G171*H171,6)</f>
        <v>0</v>
      </c>
      <c r="L171" s="40">
        <v>0</v>
      </c>
      <c r="M171" s="34">
        <f>ROUND(ROUND(L171,2)*ROUND(G171,3),2)</f>
        <v>0</v>
      </c>
      <c r="N171" s="38" t="s">
        <v>55</v>
      </c>
      <c r="O171">
        <f>(M171*21)/100</f>
        <v>0</v>
      </c>
      <c r="P171" t="s">
        <v>27</v>
      </c>
    </row>
    <row r="172" spans="1:16" x14ac:dyDescent="0.2">
      <c r="A172" s="37" t="s">
        <v>56</v>
      </c>
      <c r="E172" s="41" t="s">
        <v>52</v>
      </c>
    </row>
    <row r="173" spans="1:16" x14ac:dyDescent="0.2">
      <c r="A173" s="37" t="s">
        <v>57</v>
      </c>
      <c r="E173" s="42" t="s">
        <v>1257</v>
      </c>
    </row>
    <row r="174" spans="1:16" ht="89.25" x14ac:dyDescent="0.2">
      <c r="A174" t="s">
        <v>59</v>
      </c>
      <c r="E174" s="41" t="s">
        <v>854</v>
      </c>
    </row>
    <row r="175" spans="1:16" x14ac:dyDescent="0.2">
      <c r="A175" t="s">
        <v>49</v>
      </c>
      <c r="B175" s="36" t="s">
        <v>313</v>
      </c>
      <c r="C175" s="36" t="s">
        <v>562</v>
      </c>
      <c r="D175" s="37" t="s">
        <v>52</v>
      </c>
      <c r="E175" s="13" t="s">
        <v>563</v>
      </c>
      <c r="F175" s="38" t="s">
        <v>262</v>
      </c>
      <c r="G175" s="39">
        <v>68</v>
      </c>
      <c r="H175" s="38">
        <v>0</v>
      </c>
      <c r="I175" s="38">
        <f>ROUND(G175*H175,6)</f>
        <v>0</v>
      </c>
      <c r="L175" s="40">
        <v>0</v>
      </c>
      <c r="M175" s="34">
        <f>ROUND(ROUND(L175,2)*ROUND(G175,3),2)</f>
        <v>0</v>
      </c>
      <c r="N175" s="38" t="s">
        <v>55</v>
      </c>
      <c r="O175">
        <f>(M175*21)/100</f>
        <v>0</v>
      </c>
      <c r="P175" t="s">
        <v>27</v>
      </c>
    </row>
    <row r="176" spans="1:16" x14ac:dyDescent="0.2">
      <c r="A176" s="37" t="s">
        <v>56</v>
      </c>
      <c r="E176" s="41" t="s">
        <v>52</v>
      </c>
    </row>
    <row r="177" spans="1:16" x14ac:dyDescent="0.2">
      <c r="A177" s="37" t="s">
        <v>57</v>
      </c>
      <c r="E177" s="42" t="s">
        <v>1305</v>
      </c>
    </row>
    <row r="178" spans="1:16" ht="89.25" x14ac:dyDescent="0.2">
      <c r="A178" t="s">
        <v>59</v>
      </c>
      <c r="E178" s="41" t="s">
        <v>880</v>
      </c>
    </row>
    <row r="179" spans="1:16" x14ac:dyDescent="0.2">
      <c r="A179" t="s">
        <v>49</v>
      </c>
      <c r="B179" s="36" t="s">
        <v>316</v>
      </c>
      <c r="C179" s="36" t="s">
        <v>1306</v>
      </c>
      <c r="D179" s="37" t="s">
        <v>52</v>
      </c>
      <c r="E179" s="13" t="s">
        <v>1307</v>
      </c>
      <c r="F179" s="38" t="s">
        <v>262</v>
      </c>
      <c r="G179" s="39">
        <v>68</v>
      </c>
      <c r="H179" s="38">
        <v>0</v>
      </c>
      <c r="I179" s="38">
        <f>ROUND(G179*H179,6)</f>
        <v>0</v>
      </c>
      <c r="L179" s="40">
        <v>0</v>
      </c>
      <c r="M179" s="34">
        <f>ROUND(ROUND(L179,2)*ROUND(G179,3),2)</f>
        <v>0</v>
      </c>
      <c r="N179" s="38" t="s">
        <v>55</v>
      </c>
      <c r="O179">
        <f>(M179*21)/100</f>
        <v>0</v>
      </c>
      <c r="P179" t="s">
        <v>27</v>
      </c>
    </row>
    <row r="180" spans="1:16" x14ac:dyDescent="0.2">
      <c r="A180" s="37" t="s">
        <v>56</v>
      </c>
      <c r="E180" s="41" t="s">
        <v>52</v>
      </c>
    </row>
    <row r="181" spans="1:16" x14ac:dyDescent="0.2">
      <c r="A181" s="37" t="s">
        <v>57</v>
      </c>
      <c r="E181" s="42" t="s">
        <v>1308</v>
      </c>
    </row>
    <row r="182" spans="1:16" ht="102" x14ac:dyDescent="0.2">
      <c r="A182" t="s">
        <v>59</v>
      </c>
      <c r="E182" s="41" t="s">
        <v>1309</v>
      </c>
    </row>
    <row r="183" spans="1:16" x14ac:dyDescent="0.2">
      <c r="A183" t="s">
        <v>49</v>
      </c>
      <c r="B183" s="36" t="s">
        <v>319</v>
      </c>
      <c r="C183" s="36" t="s">
        <v>566</v>
      </c>
      <c r="D183" s="37" t="s">
        <v>52</v>
      </c>
      <c r="E183" s="13" t="s">
        <v>567</v>
      </c>
      <c r="F183" s="38" t="s">
        <v>262</v>
      </c>
      <c r="G183" s="39">
        <v>120</v>
      </c>
      <c r="H183" s="38">
        <v>0</v>
      </c>
      <c r="I183" s="38">
        <f>ROUND(G183*H183,6)</f>
        <v>0</v>
      </c>
      <c r="L183" s="40">
        <v>0</v>
      </c>
      <c r="M183" s="34">
        <f>ROUND(ROUND(L183,2)*ROUND(G183,3),2)</f>
        <v>0</v>
      </c>
      <c r="N183" s="38" t="s">
        <v>55</v>
      </c>
      <c r="O183">
        <f>(M183*21)/100</f>
        <v>0</v>
      </c>
      <c r="P183" t="s">
        <v>27</v>
      </c>
    </row>
    <row r="184" spans="1:16" x14ac:dyDescent="0.2">
      <c r="A184" s="37" t="s">
        <v>56</v>
      </c>
      <c r="E184" s="41" t="s">
        <v>52</v>
      </c>
    </row>
    <row r="185" spans="1:16" x14ac:dyDescent="0.2">
      <c r="A185" s="37" t="s">
        <v>57</v>
      </c>
      <c r="E185" s="42" t="s">
        <v>1310</v>
      </c>
    </row>
    <row r="186" spans="1:16" ht="89.25" x14ac:dyDescent="0.2">
      <c r="A186" t="s">
        <v>59</v>
      </c>
      <c r="E186" s="41" t="s">
        <v>882</v>
      </c>
    </row>
    <row r="187" spans="1:16" x14ac:dyDescent="0.2">
      <c r="A187" t="s">
        <v>49</v>
      </c>
      <c r="B187" s="36" t="s">
        <v>322</v>
      </c>
      <c r="C187" s="36" t="s">
        <v>612</v>
      </c>
      <c r="D187" s="37" t="s">
        <v>52</v>
      </c>
      <c r="E187" s="13" t="s">
        <v>613</v>
      </c>
      <c r="F187" s="38" t="s">
        <v>262</v>
      </c>
      <c r="G187" s="39">
        <v>24</v>
      </c>
      <c r="H187" s="38">
        <v>0</v>
      </c>
      <c r="I187" s="38">
        <f>ROUND(G187*H187,6)</f>
        <v>0</v>
      </c>
      <c r="L187" s="40">
        <v>0</v>
      </c>
      <c r="M187" s="34">
        <f>ROUND(ROUND(L187,2)*ROUND(G187,3),2)</f>
        <v>0</v>
      </c>
      <c r="N187" s="38" t="s">
        <v>55</v>
      </c>
      <c r="O187">
        <f>(M187*21)/100</f>
        <v>0</v>
      </c>
      <c r="P187" t="s">
        <v>27</v>
      </c>
    </row>
    <row r="188" spans="1:16" x14ac:dyDescent="0.2">
      <c r="A188" s="37" t="s">
        <v>56</v>
      </c>
      <c r="E188" s="41" t="s">
        <v>52</v>
      </c>
    </row>
    <row r="189" spans="1:16" ht="51" x14ac:dyDescent="0.2">
      <c r="A189" s="37" t="s">
        <v>57</v>
      </c>
      <c r="E189" s="42" t="s">
        <v>1035</v>
      </c>
    </row>
    <row r="190" spans="1:16" ht="102" x14ac:dyDescent="0.2">
      <c r="A190" t="s">
        <v>59</v>
      </c>
      <c r="E190" s="41" t="s">
        <v>885</v>
      </c>
    </row>
    <row r="191" spans="1:16" x14ac:dyDescent="0.2">
      <c r="A191" t="s">
        <v>49</v>
      </c>
      <c r="B191" s="36" t="s">
        <v>325</v>
      </c>
      <c r="C191" s="36" t="s">
        <v>1311</v>
      </c>
      <c r="D191" s="37" t="s">
        <v>52</v>
      </c>
      <c r="E191" s="13" t="s">
        <v>1312</v>
      </c>
      <c r="F191" s="38" t="s">
        <v>262</v>
      </c>
      <c r="G191" s="39">
        <v>20</v>
      </c>
      <c r="H191" s="38">
        <v>0</v>
      </c>
      <c r="I191" s="38">
        <f>ROUND(G191*H191,6)</f>
        <v>0</v>
      </c>
      <c r="L191" s="40">
        <v>0</v>
      </c>
      <c r="M191" s="34">
        <f>ROUND(ROUND(L191,2)*ROUND(G191,3),2)</f>
        <v>0</v>
      </c>
      <c r="N191" s="38" t="s">
        <v>55</v>
      </c>
      <c r="O191">
        <f>(M191*21)/100</f>
        <v>0</v>
      </c>
      <c r="P191" t="s">
        <v>27</v>
      </c>
    </row>
    <row r="192" spans="1:16" x14ac:dyDescent="0.2">
      <c r="A192" s="37" t="s">
        <v>56</v>
      </c>
      <c r="E192" s="41" t="s">
        <v>52</v>
      </c>
    </row>
    <row r="193" spans="1:16" x14ac:dyDescent="0.2">
      <c r="A193" s="37" t="s">
        <v>57</v>
      </c>
      <c r="E193" s="42" t="s">
        <v>1313</v>
      </c>
    </row>
    <row r="194" spans="1:16" x14ac:dyDescent="0.2">
      <c r="A194" t="s">
        <v>59</v>
      </c>
      <c r="E194" s="41" t="s">
        <v>60</v>
      </c>
    </row>
    <row r="195" spans="1:16" x14ac:dyDescent="0.2">
      <c r="A195" t="s">
        <v>49</v>
      </c>
      <c r="B195" s="36" t="s">
        <v>328</v>
      </c>
      <c r="C195" s="36" t="s">
        <v>1314</v>
      </c>
      <c r="D195" s="37" t="s">
        <v>52</v>
      </c>
      <c r="E195" s="13" t="s">
        <v>1315</v>
      </c>
      <c r="F195" s="38" t="s">
        <v>262</v>
      </c>
      <c r="G195" s="39">
        <v>120</v>
      </c>
      <c r="H195" s="38">
        <v>0</v>
      </c>
      <c r="I195" s="38">
        <f>ROUND(G195*H195,6)</f>
        <v>0</v>
      </c>
      <c r="L195" s="40">
        <v>0</v>
      </c>
      <c r="M195" s="34">
        <f>ROUND(ROUND(L195,2)*ROUND(G195,3),2)</f>
        <v>0</v>
      </c>
      <c r="N195" s="38" t="s">
        <v>55</v>
      </c>
      <c r="O195">
        <f>(M195*21)/100</f>
        <v>0</v>
      </c>
      <c r="P195" t="s">
        <v>27</v>
      </c>
    </row>
    <row r="196" spans="1:16" x14ac:dyDescent="0.2">
      <c r="A196" s="37" t="s">
        <v>56</v>
      </c>
      <c r="E196" s="41" t="s">
        <v>52</v>
      </c>
    </row>
    <row r="197" spans="1:16" x14ac:dyDescent="0.2">
      <c r="A197" s="37" t="s">
        <v>57</v>
      </c>
      <c r="E197" s="42" t="s">
        <v>1316</v>
      </c>
    </row>
    <row r="198" spans="1:16" ht="89.25" x14ac:dyDescent="0.2">
      <c r="A198" t="s">
        <v>59</v>
      </c>
      <c r="E198" s="41" t="s">
        <v>1317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9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1248</v>
      </c>
      <c r="M3" s="43">
        <f>Rekapitulace!C27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1248</v>
      </c>
      <c r="D4" s="9"/>
      <c r="E4" s="3" t="s">
        <v>1249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COUNTIFS(L8:L106,"=0",A8:A106,"P")+COUNTIFS(L8:L106,"",A8:A106,"P")+SUM(Q8:Q106)</f>
        <v>24</v>
      </c>
    </row>
    <row r="8" spans="1:20" x14ac:dyDescent="0.2">
      <c r="A8" t="s">
        <v>44</v>
      </c>
      <c r="C8" s="30" t="s">
        <v>1320</v>
      </c>
      <c r="E8" s="32" t="s">
        <v>1319</v>
      </c>
      <c r="J8" s="31">
        <f>0+J9+J30+J43+J48+J61</f>
        <v>0</v>
      </c>
      <c r="K8" s="31">
        <f>0+K9+K30+K43+K48+K61</f>
        <v>0</v>
      </c>
      <c r="L8" s="31">
        <f>0+L9+L30+L43+L48+L61</f>
        <v>0</v>
      </c>
      <c r="M8" s="31">
        <f>0+M9+M30+M43+M48+M61</f>
        <v>0</v>
      </c>
    </row>
    <row r="9" spans="1:20" x14ac:dyDescent="0.2">
      <c r="A9" t="s">
        <v>46</v>
      </c>
      <c r="C9" s="33" t="s">
        <v>61</v>
      </c>
      <c r="E9" s="35" t="s">
        <v>62</v>
      </c>
      <c r="J9" s="34">
        <f>0</f>
        <v>0</v>
      </c>
      <c r="K9" s="34">
        <f>0</f>
        <v>0</v>
      </c>
      <c r="L9" s="34">
        <f>0+L10+L14+L18+L22+L26</f>
        <v>0</v>
      </c>
      <c r="M9" s="34">
        <f>0+M10+M14+M18+M22+M26</f>
        <v>0</v>
      </c>
    </row>
    <row r="10" spans="1:20" x14ac:dyDescent="0.2">
      <c r="A10" t="s">
        <v>49</v>
      </c>
      <c r="B10" s="36" t="s">
        <v>50</v>
      </c>
      <c r="C10" s="36" t="s">
        <v>974</v>
      </c>
      <c r="D10" s="37" t="s">
        <v>52</v>
      </c>
      <c r="E10" s="13" t="s">
        <v>975</v>
      </c>
      <c r="F10" s="38" t="s">
        <v>65</v>
      </c>
      <c r="G10" s="39">
        <v>3.375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55</v>
      </c>
      <c r="O10">
        <f>(M10*21)/100</f>
        <v>0</v>
      </c>
      <c r="P10" t="s">
        <v>27</v>
      </c>
    </row>
    <row r="11" spans="1:20" x14ac:dyDescent="0.2">
      <c r="A11" s="37" t="s">
        <v>56</v>
      </c>
      <c r="E11" s="41" t="s">
        <v>52</v>
      </c>
    </row>
    <row r="12" spans="1:20" x14ac:dyDescent="0.2">
      <c r="A12" s="37" t="s">
        <v>57</v>
      </c>
      <c r="E12" s="42" t="s">
        <v>1321</v>
      </c>
    </row>
    <row r="13" spans="1:20" ht="357" x14ac:dyDescent="0.2">
      <c r="A13" t="s">
        <v>59</v>
      </c>
      <c r="E13" s="41" t="s">
        <v>977</v>
      </c>
    </row>
    <row r="14" spans="1:20" x14ac:dyDescent="0.2">
      <c r="A14" t="s">
        <v>49</v>
      </c>
      <c r="B14" s="36" t="s">
        <v>27</v>
      </c>
      <c r="C14" s="36" t="s">
        <v>978</v>
      </c>
      <c r="D14" s="37" t="s">
        <v>52</v>
      </c>
      <c r="E14" s="13" t="s">
        <v>979</v>
      </c>
      <c r="F14" s="38" t="s">
        <v>65</v>
      </c>
      <c r="G14" s="39">
        <v>1.6879999999999999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55</v>
      </c>
      <c r="O14">
        <f>(M14*21)/100</f>
        <v>0</v>
      </c>
      <c r="P14" t="s">
        <v>27</v>
      </c>
    </row>
    <row r="15" spans="1:20" x14ac:dyDescent="0.2">
      <c r="A15" s="37" t="s">
        <v>56</v>
      </c>
      <c r="E15" s="41" t="s">
        <v>52</v>
      </c>
    </row>
    <row r="16" spans="1:20" x14ac:dyDescent="0.2">
      <c r="A16" s="37" t="s">
        <v>57</v>
      </c>
      <c r="E16" s="42" t="s">
        <v>1322</v>
      </c>
    </row>
    <row r="17" spans="1:16" ht="357" x14ac:dyDescent="0.2">
      <c r="A17" t="s">
        <v>59</v>
      </c>
      <c r="E17" s="41" t="s">
        <v>977</v>
      </c>
    </row>
    <row r="18" spans="1:16" x14ac:dyDescent="0.2">
      <c r="A18" t="s">
        <v>49</v>
      </c>
      <c r="B18" s="36" t="s">
        <v>26</v>
      </c>
      <c r="C18" s="36" t="s">
        <v>980</v>
      </c>
      <c r="D18" s="37" t="s">
        <v>52</v>
      </c>
      <c r="E18" s="13" t="s">
        <v>981</v>
      </c>
      <c r="F18" s="38" t="s">
        <v>65</v>
      </c>
      <c r="G18" s="39">
        <v>84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55</v>
      </c>
      <c r="O18">
        <f>(M18*21)/100</f>
        <v>0</v>
      </c>
      <c r="P18" t="s">
        <v>27</v>
      </c>
    </row>
    <row r="19" spans="1:16" x14ac:dyDescent="0.2">
      <c r="A19" s="37" t="s">
        <v>56</v>
      </c>
      <c r="E19" s="41" t="s">
        <v>52</v>
      </c>
    </row>
    <row r="20" spans="1:16" x14ac:dyDescent="0.2">
      <c r="A20" s="37" t="s">
        <v>57</v>
      </c>
      <c r="E20" s="42" t="s">
        <v>1323</v>
      </c>
    </row>
    <row r="21" spans="1:16" ht="357" x14ac:dyDescent="0.2">
      <c r="A21" t="s">
        <v>59</v>
      </c>
      <c r="E21" s="41" t="s">
        <v>977</v>
      </c>
    </row>
    <row r="22" spans="1:16" x14ac:dyDescent="0.2">
      <c r="A22" t="s">
        <v>49</v>
      </c>
      <c r="B22" s="36" t="s">
        <v>72</v>
      </c>
      <c r="C22" s="36" t="s">
        <v>982</v>
      </c>
      <c r="D22" s="37" t="s">
        <v>52</v>
      </c>
      <c r="E22" s="13" t="s">
        <v>983</v>
      </c>
      <c r="F22" s="38" t="s">
        <v>65</v>
      </c>
      <c r="G22" s="39">
        <v>42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55</v>
      </c>
      <c r="O22">
        <f>(M22*21)/100</f>
        <v>0</v>
      </c>
      <c r="P22" t="s">
        <v>27</v>
      </c>
    </row>
    <row r="23" spans="1:16" x14ac:dyDescent="0.2">
      <c r="A23" s="37" t="s">
        <v>56</v>
      </c>
      <c r="E23" s="41" t="s">
        <v>52</v>
      </c>
    </row>
    <row r="24" spans="1:16" x14ac:dyDescent="0.2">
      <c r="A24" s="37" t="s">
        <v>57</v>
      </c>
      <c r="E24" s="42" t="s">
        <v>1324</v>
      </c>
    </row>
    <row r="25" spans="1:16" ht="357" x14ac:dyDescent="0.2">
      <c r="A25" t="s">
        <v>59</v>
      </c>
      <c r="E25" s="41" t="s">
        <v>977</v>
      </c>
    </row>
    <row r="26" spans="1:16" x14ac:dyDescent="0.2">
      <c r="A26" t="s">
        <v>49</v>
      </c>
      <c r="B26" s="36" t="s">
        <v>76</v>
      </c>
      <c r="C26" s="36" t="s">
        <v>984</v>
      </c>
      <c r="D26" s="37" t="s">
        <v>52</v>
      </c>
      <c r="E26" s="13" t="s">
        <v>985</v>
      </c>
      <c r="F26" s="38" t="s">
        <v>65</v>
      </c>
      <c r="G26" s="39">
        <v>21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55</v>
      </c>
      <c r="O26">
        <f>(M26*21)/100</f>
        <v>0</v>
      </c>
      <c r="P26" t="s">
        <v>27</v>
      </c>
    </row>
    <row r="27" spans="1:16" x14ac:dyDescent="0.2">
      <c r="A27" s="37" t="s">
        <v>56</v>
      </c>
      <c r="E27" s="41" t="s">
        <v>52</v>
      </c>
    </row>
    <row r="28" spans="1:16" x14ac:dyDescent="0.2">
      <c r="A28" s="37" t="s">
        <v>57</v>
      </c>
      <c r="E28" s="42" t="s">
        <v>1258</v>
      </c>
    </row>
    <row r="29" spans="1:16" ht="25.5" x14ac:dyDescent="0.2">
      <c r="A29" t="s">
        <v>59</v>
      </c>
      <c r="E29" s="41" t="s">
        <v>986</v>
      </c>
    </row>
    <row r="30" spans="1:16" x14ac:dyDescent="0.2">
      <c r="A30" t="s">
        <v>46</v>
      </c>
      <c r="C30" s="33" t="s">
        <v>127</v>
      </c>
      <c r="E30" s="35" t="s">
        <v>679</v>
      </c>
      <c r="J30" s="34">
        <f>0</f>
        <v>0</v>
      </c>
      <c r="K30" s="34">
        <f>0</f>
        <v>0</v>
      </c>
      <c r="L30" s="34">
        <f>0+L31+L35+L39</f>
        <v>0</v>
      </c>
      <c r="M30" s="34">
        <f>0+M31+M35+M39</f>
        <v>0</v>
      </c>
    </row>
    <row r="31" spans="1:16" ht="25.5" x14ac:dyDescent="0.2">
      <c r="A31" t="s">
        <v>49</v>
      </c>
      <c r="B31" s="36" t="s">
        <v>82</v>
      </c>
      <c r="C31" s="36" t="s">
        <v>680</v>
      </c>
      <c r="D31" s="37" t="s">
        <v>52</v>
      </c>
      <c r="E31" s="13" t="s">
        <v>681</v>
      </c>
      <c r="F31" s="38" t="s">
        <v>54</v>
      </c>
      <c r="G31" s="39">
        <v>3.6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55</v>
      </c>
      <c r="O31">
        <f>(M31*21)/100</f>
        <v>0</v>
      </c>
      <c r="P31" t="s">
        <v>27</v>
      </c>
    </row>
    <row r="32" spans="1:16" x14ac:dyDescent="0.2">
      <c r="A32" s="37" t="s">
        <v>56</v>
      </c>
      <c r="E32" s="41" t="s">
        <v>52</v>
      </c>
    </row>
    <row r="33" spans="1:16" x14ac:dyDescent="0.2">
      <c r="A33" s="37" t="s">
        <v>57</v>
      </c>
      <c r="E33" s="42" t="s">
        <v>1258</v>
      </c>
    </row>
    <row r="34" spans="1:16" ht="89.25" x14ac:dyDescent="0.2">
      <c r="A34" t="s">
        <v>59</v>
      </c>
      <c r="E34" s="41" t="s">
        <v>683</v>
      </c>
    </row>
    <row r="35" spans="1:16" ht="25.5" x14ac:dyDescent="0.2">
      <c r="A35" t="s">
        <v>49</v>
      </c>
      <c r="B35" s="36" t="s">
        <v>89</v>
      </c>
      <c r="C35" s="36" t="s">
        <v>684</v>
      </c>
      <c r="D35" s="37" t="s">
        <v>52</v>
      </c>
      <c r="E35" s="13" t="s">
        <v>685</v>
      </c>
      <c r="F35" s="38" t="s">
        <v>54</v>
      </c>
      <c r="G35" s="39">
        <v>0.5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55</v>
      </c>
      <c r="O35">
        <f>(M35*21)/100</f>
        <v>0</v>
      </c>
      <c r="P35" t="s">
        <v>27</v>
      </c>
    </row>
    <row r="36" spans="1:16" x14ac:dyDescent="0.2">
      <c r="A36" s="37" t="s">
        <v>56</v>
      </c>
      <c r="E36" s="41" t="s">
        <v>686</v>
      </c>
    </row>
    <row r="37" spans="1:16" x14ac:dyDescent="0.2">
      <c r="A37" s="37" t="s">
        <v>57</v>
      </c>
      <c r="E37" s="42" t="s">
        <v>1258</v>
      </c>
    </row>
    <row r="38" spans="1:16" ht="89.25" x14ac:dyDescent="0.2">
      <c r="A38" t="s">
        <v>59</v>
      </c>
      <c r="E38" s="41" t="s">
        <v>683</v>
      </c>
    </row>
    <row r="39" spans="1:16" ht="25.5" x14ac:dyDescent="0.2">
      <c r="A39" t="s">
        <v>49</v>
      </c>
      <c r="B39" s="36" t="s">
        <v>94</v>
      </c>
      <c r="C39" s="36" t="s">
        <v>687</v>
      </c>
      <c r="D39" s="37" t="s">
        <v>52</v>
      </c>
      <c r="E39" s="13" t="s">
        <v>688</v>
      </c>
      <c r="F39" s="38" t="s">
        <v>54</v>
      </c>
      <c r="G39" s="39">
        <v>1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55</v>
      </c>
      <c r="O39">
        <f>(M39*21)/100</f>
        <v>0</v>
      </c>
      <c r="P39" t="s">
        <v>27</v>
      </c>
    </row>
    <row r="40" spans="1:16" x14ac:dyDescent="0.2">
      <c r="A40" s="37" t="s">
        <v>56</v>
      </c>
      <c r="E40" s="41" t="s">
        <v>52</v>
      </c>
    </row>
    <row r="41" spans="1:16" x14ac:dyDescent="0.2">
      <c r="A41" s="37" t="s">
        <v>57</v>
      </c>
      <c r="E41" s="42" t="s">
        <v>1258</v>
      </c>
    </row>
    <row r="42" spans="1:16" ht="140.25" x14ac:dyDescent="0.2">
      <c r="A42" t="s">
        <v>59</v>
      </c>
      <c r="E42" s="41" t="s">
        <v>689</v>
      </c>
    </row>
    <row r="43" spans="1:16" x14ac:dyDescent="0.2">
      <c r="A43" t="s">
        <v>46</v>
      </c>
      <c r="C43" s="33" t="s">
        <v>70</v>
      </c>
      <c r="E43" s="35" t="s">
        <v>71</v>
      </c>
      <c r="J43" s="34">
        <f>0</f>
        <v>0</v>
      </c>
      <c r="K43" s="34">
        <f>0</f>
        <v>0</v>
      </c>
      <c r="L43" s="34">
        <f>0+L44</f>
        <v>0</v>
      </c>
      <c r="M43" s="34">
        <f>0+M44</f>
        <v>0</v>
      </c>
    </row>
    <row r="44" spans="1:16" x14ac:dyDescent="0.2">
      <c r="A44" t="s">
        <v>49</v>
      </c>
      <c r="B44" s="36" t="s">
        <v>98</v>
      </c>
      <c r="C44" s="36" t="s">
        <v>73</v>
      </c>
      <c r="D44" s="37" t="s">
        <v>52</v>
      </c>
      <c r="E44" s="13" t="s">
        <v>74</v>
      </c>
      <c r="F44" s="38" t="s">
        <v>65</v>
      </c>
      <c r="G44" s="39">
        <v>87.375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55</v>
      </c>
      <c r="O44">
        <f>(M44*21)/100</f>
        <v>0</v>
      </c>
      <c r="P44" t="s">
        <v>27</v>
      </c>
    </row>
    <row r="45" spans="1:16" x14ac:dyDescent="0.2">
      <c r="A45" s="37" t="s">
        <v>56</v>
      </c>
      <c r="E45" s="41" t="s">
        <v>52</v>
      </c>
    </row>
    <row r="46" spans="1:16" x14ac:dyDescent="0.2">
      <c r="A46" s="37" t="s">
        <v>57</v>
      </c>
      <c r="E46" s="42" t="s">
        <v>1325</v>
      </c>
    </row>
    <row r="47" spans="1:16" ht="229.5" x14ac:dyDescent="0.2">
      <c r="A47" t="s">
        <v>59</v>
      </c>
      <c r="E47" s="41" t="s">
        <v>987</v>
      </c>
    </row>
    <row r="48" spans="1:16" x14ac:dyDescent="0.2">
      <c r="A48" t="s">
        <v>46</v>
      </c>
      <c r="C48" s="33" t="s">
        <v>80</v>
      </c>
      <c r="E48" s="35" t="s">
        <v>81</v>
      </c>
      <c r="J48" s="34">
        <f>0</f>
        <v>0</v>
      </c>
      <c r="K48" s="34">
        <f>0</f>
        <v>0</v>
      </c>
      <c r="L48" s="34">
        <f>0+L49+L53+L57</f>
        <v>0</v>
      </c>
      <c r="M48" s="34">
        <f>0+M49+M53+M57</f>
        <v>0</v>
      </c>
    </row>
    <row r="49" spans="1:16" x14ac:dyDescent="0.2">
      <c r="A49" t="s">
        <v>49</v>
      </c>
      <c r="B49" s="36" t="s">
        <v>101</v>
      </c>
      <c r="C49" s="36" t="s">
        <v>988</v>
      </c>
      <c r="D49" s="37" t="s">
        <v>52</v>
      </c>
      <c r="E49" s="13" t="s">
        <v>989</v>
      </c>
      <c r="F49" s="38" t="s">
        <v>85</v>
      </c>
      <c r="G49" s="39">
        <v>120</v>
      </c>
      <c r="H49" s="38">
        <v>0</v>
      </c>
      <c r="I49" s="38">
        <f>ROUND(G49*H49,6)</f>
        <v>0</v>
      </c>
      <c r="L49" s="40">
        <v>0</v>
      </c>
      <c r="M49" s="34">
        <f>ROUND(ROUND(L49,2)*ROUND(G49,3),2)</f>
        <v>0</v>
      </c>
      <c r="N49" s="38" t="s">
        <v>55</v>
      </c>
      <c r="O49">
        <f>(M49*21)/100</f>
        <v>0</v>
      </c>
      <c r="P49" t="s">
        <v>27</v>
      </c>
    </row>
    <row r="50" spans="1:16" x14ac:dyDescent="0.2">
      <c r="A50" s="37" t="s">
        <v>56</v>
      </c>
      <c r="E50" s="41" t="s">
        <v>52</v>
      </c>
    </row>
    <row r="51" spans="1:16" x14ac:dyDescent="0.2">
      <c r="A51" s="37" t="s">
        <v>57</v>
      </c>
      <c r="E51" s="42" t="s">
        <v>1258</v>
      </c>
    </row>
    <row r="52" spans="1:16" ht="38.25" x14ac:dyDescent="0.2">
      <c r="A52" t="s">
        <v>59</v>
      </c>
      <c r="E52" s="41" t="s">
        <v>990</v>
      </c>
    </row>
    <row r="53" spans="1:16" x14ac:dyDescent="0.2">
      <c r="A53" t="s">
        <v>49</v>
      </c>
      <c r="B53" s="36" t="s">
        <v>107</v>
      </c>
      <c r="C53" s="36" t="s">
        <v>991</v>
      </c>
      <c r="D53" s="37" t="s">
        <v>52</v>
      </c>
      <c r="E53" s="13" t="s">
        <v>992</v>
      </c>
      <c r="F53" s="38" t="s">
        <v>85</v>
      </c>
      <c r="G53" s="39">
        <v>50</v>
      </c>
      <c r="H53" s="38">
        <v>0</v>
      </c>
      <c r="I53" s="38">
        <f>ROUND(G53*H53,6)</f>
        <v>0</v>
      </c>
      <c r="L53" s="40">
        <v>0</v>
      </c>
      <c r="M53" s="34">
        <f>ROUND(ROUND(L53,2)*ROUND(G53,3),2)</f>
        <v>0</v>
      </c>
      <c r="N53" s="38" t="s">
        <v>204</v>
      </c>
      <c r="O53">
        <f>(M53*21)/100</f>
        <v>0</v>
      </c>
      <c r="P53" t="s">
        <v>27</v>
      </c>
    </row>
    <row r="54" spans="1:16" x14ac:dyDescent="0.2">
      <c r="A54" s="37" t="s">
        <v>56</v>
      </c>
      <c r="E54" s="41" t="s">
        <v>52</v>
      </c>
    </row>
    <row r="55" spans="1:16" x14ac:dyDescent="0.2">
      <c r="A55" s="37" t="s">
        <v>57</v>
      </c>
      <c r="E55" s="42" t="s">
        <v>1258</v>
      </c>
    </row>
    <row r="56" spans="1:16" ht="25.5" x14ac:dyDescent="0.2">
      <c r="A56" t="s">
        <v>59</v>
      </c>
      <c r="E56" s="41" t="s">
        <v>993</v>
      </c>
    </row>
    <row r="57" spans="1:16" x14ac:dyDescent="0.2">
      <c r="A57" t="s">
        <v>49</v>
      </c>
      <c r="B57" s="36" t="s">
        <v>114</v>
      </c>
      <c r="C57" s="36" t="s">
        <v>994</v>
      </c>
      <c r="D57" s="37" t="s">
        <v>52</v>
      </c>
      <c r="E57" s="13" t="s">
        <v>995</v>
      </c>
      <c r="F57" s="38" t="s">
        <v>85</v>
      </c>
      <c r="G57" s="39">
        <v>50</v>
      </c>
      <c r="H57" s="38">
        <v>0</v>
      </c>
      <c r="I57" s="38">
        <f>ROUND(G57*H57,6)</f>
        <v>0</v>
      </c>
      <c r="L57" s="40">
        <v>0</v>
      </c>
      <c r="M57" s="34">
        <f>ROUND(ROUND(L57,2)*ROUND(G57,3),2)</f>
        <v>0</v>
      </c>
      <c r="N57" s="38" t="s">
        <v>204</v>
      </c>
      <c r="O57">
        <f>(M57*21)/100</f>
        <v>0</v>
      </c>
      <c r="P57" t="s">
        <v>27</v>
      </c>
    </row>
    <row r="58" spans="1:16" x14ac:dyDescent="0.2">
      <c r="A58" s="37" t="s">
        <v>56</v>
      </c>
      <c r="E58" s="41" t="s">
        <v>52</v>
      </c>
    </row>
    <row r="59" spans="1:16" x14ac:dyDescent="0.2">
      <c r="A59" s="37" t="s">
        <v>57</v>
      </c>
      <c r="E59" s="42" t="s">
        <v>1258</v>
      </c>
    </row>
    <row r="60" spans="1:16" ht="25.5" x14ac:dyDescent="0.2">
      <c r="A60" t="s">
        <v>59</v>
      </c>
      <c r="E60" s="41" t="s">
        <v>996</v>
      </c>
    </row>
    <row r="61" spans="1:16" x14ac:dyDescent="0.2">
      <c r="A61" t="s">
        <v>46</v>
      </c>
      <c r="C61" s="33" t="s">
        <v>105</v>
      </c>
      <c r="E61" s="35" t="s">
        <v>718</v>
      </c>
      <c r="J61" s="34">
        <f>0</f>
        <v>0</v>
      </c>
      <c r="K61" s="34">
        <f>0</f>
        <v>0</v>
      </c>
      <c r="L61" s="34">
        <f>0+L62+L66+L70+L74+L78+L82+L86+L90+L94+L98+L102+L106</f>
        <v>0</v>
      </c>
      <c r="M61" s="34">
        <f>0+M62+M66+M70+M74+M78+M82+M86+M90+M94+M98+M102+M106</f>
        <v>0</v>
      </c>
    </row>
    <row r="62" spans="1:16" x14ac:dyDescent="0.2">
      <c r="A62" t="s">
        <v>49</v>
      </c>
      <c r="B62" s="36" t="s">
        <v>61</v>
      </c>
      <c r="C62" s="36" t="s">
        <v>1326</v>
      </c>
      <c r="D62" s="37" t="s">
        <v>52</v>
      </c>
      <c r="E62" s="13" t="s">
        <v>1327</v>
      </c>
      <c r="F62" s="38" t="s">
        <v>97</v>
      </c>
      <c r="G62" s="39">
        <v>480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55</v>
      </c>
      <c r="O62">
        <f>(M62*21)/100</f>
        <v>0</v>
      </c>
      <c r="P62" t="s">
        <v>27</v>
      </c>
    </row>
    <row r="63" spans="1:16" x14ac:dyDescent="0.2">
      <c r="A63" s="37" t="s">
        <v>56</v>
      </c>
      <c r="E63" s="41" t="s">
        <v>52</v>
      </c>
    </row>
    <row r="64" spans="1:16" x14ac:dyDescent="0.2">
      <c r="A64" s="37" t="s">
        <v>57</v>
      </c>
      <c r="E64" s="42" t="s">
        <v>1328</v>
      </c>
    </row>
    <row r="65" spans="1:16" ht="127.5" x14ac:dyDescent="0.2">
      <c r="A65" t="s">
        <v>59</v>
      </c>
      <c r="E65" s="41" t="s">
        <v>1329</v>
      </c>
    </row>
    <row r="66" spans="1:16" x14ac:dyDescent="0.2">
      <c r="A66" t="s">
        <v>49</v>
      </c>
      <c r="B66" s="36" t="s">
        <v>122</v>
      </c>
      <c r="C66" s="36" t="s">
        <v>1330</v>
      </c>
      <c r="D66" s="37" t="s">
        <v>52</v>
      </c>
      <c r="E66" s="13" t="s">
        <v>1331</v>
      </c>
      <c r="F66" s="38" t="s">
        <v>92</v>
      </c>
      <c r="G66" s="39">
        <v>11</v>
      </c>
      <c r="H66" s="38">
        <v>0</v>
      </c>
      <c r="I66" s="38">
        <f>ROUND(G66*H66,6)</f>
        <v>0</v>
      </c>
      <c r="L66" s="40">
        <v>0</v>
      </c>
      <c r="M66" s="34">
        <f>ROUND(ROUND(L66,2)*ROUND(G66,3),2)</f>
        <v>0</v>
      </c>
      <c r="N66" s="38" t="s">
        <v>55</v>
      </c>
      <c r="O66">
        <f>(M66*21)/100</f>
        <v>0</v>
      </c>
      <c r="P66" t="s">
        <v>27</v>
      </c>
    </row>
    <row r="67" spans="1:16" x14ac:dyDescent="0.2">
      <c r="A67" s="37" t="s">
        <v>56</v>
      </c>
      <c r="E67" s="41" t="s">
        <v>52</v>
      </c>
    </row>
    <row r="68" spans="1:16" x14ac:dyDescent="0.2">
      <c r="A68" s="37" t="s">
        <v>57</v>
      </c>
      <c r="E68" s="42" t="s">
        <v>1332</v>
      </c>
    </row>
    <row r="69" spans="1:16" ht="102" x14ac:dyDescent="0.2">
      <c r="A69" t="s">
        <v>59</v>
      </c>
      <c r="E69" s="41" t="s">
        <v>1333</v>
      </c>
    </row>
    <row r="70" spans="1:16" x14ac:dyDescent="0.2">
      <c r="A70" t="s">
        <v>49</v>
      </c>
      <c r="B70" s="36" t="s">
        <v>127</v>
      </c>
      <c r="C70" s="36" t="s">
        <v>405</v>
      </c>
      <c r="D70" s="37" t="s">
        <v>52</v>
      </c>
      <c r="E70" s="13" t="s">
        <v>406</v>
      </c>
      <c r="F70" s="38" t="s">
        <v>92</v>
      </c>
      <c r="G70" s="39">
        <v>28</v>
      </c>
      <c r="H70" s="38">
        <v>0</v>
      </c>
      <c r="I70" s="38">
        <f>ROUND(G70*H70,6)</f>
        <v>0</v>
      </c>
      <c r="L70" s="40">
        <v>0</v>
      </c>
      <c r="M70" s="34">
        <f>ROUND(ROUND(L70,2)*ROUND(G70,3),2)</f>
        <v>0</v>
      </c>
      <c r="N70" s="38" t="s">
        <v>55</v>
      </c>
      <c r="O70">
        <f>(M70*21)/100</f>
        <v>0</v>
      </c>
      <c r="P70" t="s">
        <v>27</v>
      </c>
    </row>
    <row r="71" spans="1:16" x14ac:dyDescent="0.2">
      <c r="A71" s="37" t="s">
        <v>56</v>
      </c>
      <c r="E71" s="41" t="s">
        <v>52</v>
      </c>
    </row>
    <row r="72" spans="1:16" x14ac:dyDescent="0.2">
      <c r="A72" s="37" t="s">
        <v>57</v>
      </c>
      <c r="E72" s="42" t="s">
        <v>1334</v>
      </c>
    </row>
    <row r="73" spans="1:16" ht="76.5" x14ac:dyDescent="0.2">
      <c r="A73" t="s">
        <v>59</v>
      </c>
      <c r="E73" s="41" t="s">
        <v>816</v>
      </c>
    </row>
    <row r="74" spans="1:16" x14ac:dyDescent="0.2">
      <c r="A74" t="s">
        <v>49</v>
      </c>
      <c r="B74" s="36" t="s">
        <v>131</v>
      </c>
      <c r="C74" s="36" t="s">
        <v>727</v>
      </c>
      <c r="D74" s="37" t="s">
        <v>52</v>
      </c>
      <c r="E74" s="13" t="s">
        <v>728</v>
      </c>
      <c r="F74" s="38" t="s">
        <v>92</v>
      </c>
      <c r="G74" s="39">
        <v>35</v>
      </c>
      <c r="H74" s="38">
        <v>0</v>
      </c>
      <c r="I74" s="38">
        <f>ROUND(G74*H74,6)</f>
        <v>0</v>
      </c>
      <c r="L74" s="40">
        <v>0</v>
      </c>
      <c r="M74" s="34">
        <f>ROUND(ROUND(L74,2)*ROUND(G74,3),2)</f>
        <v>0</v>
      </c>
      <c r="N74" s="38" t="s">
        <v>55</v>
      </c>
      <c r="O74">
        <f>(M74*21)/100</f>
        <v>0</v>
      </c>
      <c r="P74" t="s">
        <v>27</v>
      </c>
    </row>
    <row r="75" spans="1:16" x14ac:dyDescent="0.2">
      <c r="A75" s="37" t="s">
        <v>56</v>
      </c>
      <c r="E75" s="41" t="s">
        <v>52</v>
      </c>
    </row>
    <row r="76" spans="1:16" x14ac:dyDescent="0.2">
      <c r="A76" s="37" t="s">
        <v>57</v>
      </c>
      <c r="E76" s="42" t="s">
        <v>1335</v>
      </c>
    </row>
    <row r="77" spans="1:16" ht="102" x14ac:dyDescent="0.2">
      <c r="A77" t="s">
        <v>59</v>
      </c>
      <c r="E77" s="41" t="s">
        <v>729</v>
      </c>
    </row>
    <row r="78" spans="1:16" x14ac:dyDescent="0.2">
      <c r="A78" t="s">
        <v>49</v>
      </c>
      <c r="B78" s="36" t="s">
        <v>70</v>
      </c>
      <c r="C78" s="36" t="s">
        <v>1336</v>
      </c>
      <c r="D78" s="37" t="s">
        <v>52</v>
      </c>
      <c r="E78" s="13" t="s">
        <v>1337</v>
      </c>
      <c r="F78" s="38" t="s">
        <v>944</v>
      </c>
      <c r="G78" s="39">
        <v>1</v>
      </c>
      <c r="H78" s="38">
        <v>0</v>
      </c>
      <c r="I78" s="38">
        <f>ROUND(G78*H78,6)</f>
        <v>0</v>
      </c>
      <c r="L78" s="40">
        <v>0</v>
      </c>
      <c r="M78" s="34">
        <f>ROUND(ROUND(L78,2)*ROUND(G78,3),2)</f>
        <v>0</v>
      </c>
      <c r="N78" s="38" t="s">
        <v>55</v>
      </c>
      <c r="O78">
        <f>(M78*21)/100</f>
        <v>0</v>
      </c>
      <c r="P78" t="s">
        <v>27</v>
      </c>
    </row>
    <row r="79" spans="1:16" x14ac:dyDescent="0.2">
      <c r="A79" s="37" t="s">
        <v>56</v>
      </c>
      <c r="E79" s="41" t="s">
        <v>52</v>
      </c>
    </row>
    <row r="80" spans="1:16" x14ac:dyDescent="0.2">
      <c r="A80" s="37" t="s">
        <v>57</v>
      </c>
      <c r="E80" s="42" t="s">
        <v>1338</v>
      </c>
    </row>
    <row r="81" spans="1:16" ht="165.75" x14ac:dyDescent="0.2">
      <c r="A81" t="s">
        <v>59</v>
      </c>
      <c r="E81" s="41" t="s">
        <v>1339</v>
      </c>
    </row>
    <row r="82" spans="1:16" x14ac:dyDescent="0.2">
      <c r="A82" t="s">
        <v>49</v>
      </c>
      <c r="B82" s="36" t="s">
        <v>80</v>
      </c>
      <c r="C82" s="36" t="s">
        <v>1340</v>
      </c>
      <c r="D82" s="37" t="s">
        <v>52</v>
      </c>
      <c r="E82" s="13" t="s">
        <v>1341</v>
      </c>
      <c r="F82" s="38" t="s">
        <v>92</v>
      </c>
      <c r="G82" s="39">
        <v>4</v>
      </c>
      <c r="H82" s="38">
        <v>0</v>
      </c>
      <c r="I82" s="38">
        <f>ROUND(G82*H82,6)</f>
        <v>0</v>
      </c>
      <c r="L82" s="40">
        <v>0</v>
      </c>
      <c r="M82" s="34">
        <f>ROUND(ROUND(L82,2)*ROUND(G82,3),2)</f>
        <v>0</v>
      </c>
      <c r="N82" s="38" t="s">
        <v>55</v>
      </c>
      <c r="O82">
        <f>(M82*21)/100</f>
        <v>0</v>
      </c>
      <c r="P82" t="s">
        <v>27</v>
      </c>
    </row>
    <row r="83" spans="1:16" x14ac:dyDescent="0.2">
      <c r="A83" s="37" t="s">
        <v>56</v>
      </c>
      <c r="E83" s="41" t="s">
        <v>52</v>
      </c>
    </row>
    <row r="84" spans="1:16" x14ac:dyDescent="0.2">
      <c r="A84" s="37" t="s">
        <v>57</v>
      </c>
      <c r="E84" s="42" t="s">
        <v>1338</v>
      </c>
    </row>
    <row r="85" spans="1:16" ht="89.25" x14ac:dyDescent="0.2">
      <c r="A85" t="s">
        <v>59</v>
      </c>
      <c r="E85" s="41" t="s">
        <v>790</v>
      </c>
    </row>
    <row r="86" spans="1:16" ht="25.5" x14ac:dyDescent="0.2">
      <c r="A86" t="s">
        <v>49</v>
      </c>
      <c r="B86" s="36" t="s">
        <v>139</v>
      </c>
      <c r="C86" s="36" t="s">
        <v>1342</v>
      </c>
      <c r="D86" s="37" t="s">
        <v>52</v>
      </c>
      <c r="E86" s="13" t="s">
        <v>1343</v>
      </c>
      <c r="F86" s="38" t="s">
        <v>92</v>
      </c>
      <c r="G86" s="39">
        <v>1</v>
      </c>
      <c r="H86" s="38">
        <v>0</v>
      </c>
      <c r="I86" s="38">
        <f>ROUND(G86*H86,6)</f>
        <v>0</v>
      </c>
      <c r="L86" s="40">
        <v>0</v>
      </c>
      <c r="M86" s="34">
        <f>ROUND(ROUND(L86,2)*ROUND(G86,3),2)</f>
        <v>0</v>
      </c>
      <c r="N86" s="38" t="s">
        <v>55</v>
      </c>
      <c r="O86">
        <f>(M86*21)/100</f>
        <v>0</v>
      </c>
      <c r="P86" t="s">
        <v>27</v>
      </c>
    </row>
    <row r="87" spans="1:16" x14ac:dyDescent="0.2">
      <c r="A87" s="37" t="s">
        <v>56</v>
      </c>
      <c r="E87" s="41" t="s">
        <v>52</v>
      </c>
    </row>
    <row r="88" spans="1:16" x14ac:dyDescent="0.2">
      <c r="A88" s="37" t="s">
        <v>57</v>
      </c>
      <c r="E88" s="42" t="s">
        <v>1258</v>
      </c>
    </row>
    <row r="89" spans="1:16" ht="114.75" x14ac:dyDescent="0.2">
      <c r="A89" t="s">
        <v>59</v>
      </c>
      <c r="E89" s="41" t="s">
        <v>853</v>
      </c>
    </row>
    <row r="90" spans="1:16" ht="25.5" x14ac:dyDescent="0.2">
      <c r="A90" t="s">
        <v>49</v>
      </c>
      <c r="B90" s="36" t="s">
        <v>142</v>
      </c>
      <c r="C90" s="36" t="s">
        <v>558</v>
      </c>
      <c r="D90" s="37" t="s">
        <v>52</v>
      </c>
      <c r="E90" s="13" t="s">
        <v>559</v>
      </c>
      <c r="F90" s="38" t="s">
        <v>92</v>
      </c>
      <c r="G90" s="39">
        <v>1</v>
      </c>
      <c r="H90" s="38">
        <v>0</v>
      </c>
      <c r="I90" s="38">
        <f>ROUND(G90*H90,6)</f>
        <v>0</v>
      </c>
      <c r="L90" s="40">
        <v>0</v>
      </c>
      <c r="M90" s="34">
        <f>ROUND(ROUND(L90,2)*ROUND(G90,3),2)</f>
        <v>0</v>
      </c>
      <c r="N90" s="38" t="s">
        <v>55</v>
      </c>
      <c r="O90">
        <f>(M90*21)/100</f>
        <v>0</v>
      </c>
      <c r="P90" t="s">
        <v>27</v>
      </c>
    </row>
    <row r="91" spans="1:16" x14ac:dyDescent="0.2">
      <c r="A91" s="37" t="s">
        <v>56</v>
      </c>
      <c r="E91" s="41" t="s">
        <v>52</v>
      </c>
    </row>
    <row r="92" spans="1:16" x14ac:dyDescent="0.2">
      <c r="A92" s="37" t="s">
        <v>57</v>
      </c>
      <c r="E92" s="42" t="s">
        <v>1258</v>
      </c>
    </row>
    <row r="93" spans="1:16" ht="89.25" x14ac:dyDescent="0.2">
      <c r="A93" t="s">
        <v>59</v>
      </c>
      <c r="E93" s="41" t="s">
        <v>854</v>
      </c>
    </row>
    <row r="94" spans="1:16" ht="25.5" x14ac:dyDescent="0.2">
      <c r="A94" t="s">
        <v>49</v>
      </c>
      <c r="B94" s="36" t="s">
        <v>145</v>
      </c>
      <c r="C94" s="36" t="s">
        <v>1344</v>
      </c>
      <c r="D94" s="37" t="s">
        <v>52</v>
      </c>
      <c r="E94" s="13" t="s">
        <v>1345</v>
      </c>
      <c r="F94" s="38" t="s">
        <v>92</v>
      </c>
      <c r="G94" s="39">
        <v>1</v>
      </c>
      <c r="H94" s="38">
        <v>0</v>
      </c>
      <c r="I94" s="38">
        <f>ROUND(G94*H94,6)</f>
        <v>0</v>
      </c>
      <c r="L94" s="40">
        <v>0</v>
      </c>
      <c r="M94" s="34">
        <f>ROUND(ROUND(L94,2)*ROUND(G94,3),2)</f>
        <v>0</v>
      </c>
      <c r="N94" s="38" t="s">
        <v>55</v>
      </c>
      <c r="O94">
        <f>(M94*21)/100</f>
        <v>0</v>
      </c>
      <c r="P94" t="s">
        <v>27</v>
      </c>
    </row>
    <row r="95" spans="1:16" x14ac:dyDescent="0.2">
      <c r="A95" s="37" t="s">
        <v>56</v>
      </c>
      <c r="E95" s="41" t="s">
        <v>52</v>
      </c>
    </row>
    <row r="96" spans="1:16" x14ac:dyDescent="0.2">
      <c r="A96" s="37" t="s">
        <v>57</v>
      </c>
      <c r="E96" s="42" t="s">
        <v>1258</v>
      </c>
    </row>
    <row r="97" spans="1:16" ht="76.5" x14ac:dyDescent="0.2">
      <c r="A97" t="s">
        <v>59</v>
      </c>
      <c r="E97" s="41" t="s">
        <v>872</v>
      </c>
    </row>
    <row r="98" spans="1:16" ht="25.5" x14ac:dyDescent="0.2">
      <c r="A98" t="s">
        <v>49</v>
      </c>
      <c r="B98" s="36" t="s">
        <v>148</v>
      </c>
      <c r="C98" s="36" t="s">
        <v>1346</v>
      </c>
      <c r="D98" s="37" t="s">
        <v>52</v>
      </c>
      <c r="E98" s="13" t="s">
        <v>1347</v>
      </c>
      <c r="F98" s="38" t="s">
        <v>92</v>
      </c>
      <c r="G98" s="39">
        <v>1</v>
      </c>
      <c r="H98" s="38">
        <v>0</v>
      </c>
      <c r="I98" s="38">
        <f>ROUND(G98*H98,6)</f>
        <v>0</v>
      </c>
      <c r="L98" s="40">
        <v>0</v>
      </c>
      <c r="M98" s="34">
        <f>ROUND(ROUND(L98,2)*ROUND(G98,3),2)</f>
        <v>0</v>
      </c>
      <c r="N98" s="38" t="s">
        <v>55</v>
      </c>
      <c r="O98">
        <f>(M98*21)/100</f>
        <v>0</v>
      </c>
      <c r="P98" t="s">
        <v>27</v>
      </c>
    </row>
    <row r="99" spans="1:16" x14ac:dyDescent="0.2">
      <c r="A99" s="37" t="s">
        <v>56</v>
      </c>
      <c r="E99" s="41" t="s">
        <v>52</v>
      </c>
    </row>
    <row r="100" spans="1:16" x14ac:dyDescent="0.2">
      <c r="A100" s="37" t="s">
        <v>57</v>
      </c>
      <c r="E100" s="42" t="s">
        <v>1258</v>
      </c>
    </row>
    <row r="101" spans="1:16" ht="76.5" x14ac:dyDescent="0.2">
      <c r="A101" t="s">
        <v>59</v>
      </c>
      <c r="E101" s="41" t="s">
        <v>872</v>
      </c>
    </row>
    <row r="102" spans="1:16" x14ac:dyDescent="0.2">
      <c r="A102" t="s">
        <v>49</v>
      </c>
      <c r="B102" s="36" t="s">
        <v>152</v>
      </c>
      <c r="C102" s="36" t="s">
        <v>612</v>
      </c>
      <c r="D102" s="37" t="s">
        <v>52</v>
      </c>
      <c r="E102" s="13" t="s">
        <v>613</v>
      </c>
      <c r="F102" s="38" t="s">
        <v>262</v>
      </c>
      <c r="G102" s="39">
        <v>120</v>
      </c>
      <c r="H102" s="38">
        <v>0</v>
      </c>
      <c r="I102" s="38">
        <f>ROUND(G102*H102,6)</f>
        <v>0</v>
      </c>
      <c r="L102" s="40">
        <v>0</v>
      </c>
      <c r="M102" s="34">
        <f>ROUND(ROUND(L102,2)*ROUND(G102,3),2)</f>
        <v>0</v>
      </c>
      <c r="N102" s="38" t="s">
        <v>55</v>
      </c>
      <c r="O102">
        <f>(M102*21)/100</f>
        <v>0</v>
      </c>
      <c r="P102" t="s">
        <v>27</v>
      </c>
    </row>
    <row r="103" spans="1:16" x14ac:dyDescent="0.2">
      <c r="A103" s="37" t="s">
        <v>56</v>
      </c>
      <c r="E103" s="41" t="s">
        <v>52</v>
      </c>
    </row>
    <row r="104" spans="1:16" ht="51" x14ac:dyDescent="0.2">
      <c r="A104" s="37" t="s">
        <v>57</v>
      </c>
      <c r="E104" s="42" t="s">
        <v>1035</v>
      </c>
    </row>
    <row r="105" spans="1:16" ht="102" x14ac:dyDescent="0.2">
      <c r="A105" t="s">
        <v>59</v>
      </c>
      <c r="E105" s="41" t="s">
        <v>885</v>
      </c>
    </row>
    <row r="106" spans="1:16" x14ac:dyDescent="0.2">
      <c r="A106" t="s">
        <v>49</v>
      </c>
      <c r="B106" s="36" t="s">
        <v>155</v>
      </c>
      <c r="C106" s="36" t="s">
        <v>1018</v>
      </c>
      <c r="D106" s="37" t="s">
        <v>52</v>
      </c>
      <c r="E106" s="13" t="s">
        <v>1348</v>
      </c>
      <c r="F106" s="38" t="s">
        <v>262</v>
      </c>
      <c r="G106" s="39">
        <v>6</v>
      </c>
      <c r="H106" s="38">
        <v>0</v>
      </c>
      <c r="I106" s="38">
        <f>ROUND(G106*H106,6)</f>
        <v>0</v>
      </c>
      <c r="L106" s="40">
        <v>0</v>
      </c>
      <c r="M106" s="34">
        <f>ROUND(ROUND(L106,2)*ROUND(G106,3),2)</f>
        <v>0</v>
      </c>
      <c r="N106" s="38" t="s">
        <v>204</v>
      </c>
      <c r="O106">
        <f>(M106*21)/100</f>
        <v>0</v>
      </c>
      <c r="P106" t="s">
        <v>27</v>
      </c>
    </row>
    <row r="107" spans="1:16" x14ac:dyDescent="0.2">
      <c r="A107" s="37" t="s">
        <v>56</v>
      </c>
      <c r="E107" s="41" t="s">
        <v>52</v>
      </c>
    </row>
    <row r="108" spans="1:16" x14ac:dyDescent="0.2">
      <c r="A108" s="37" t="s">
        <v>57</v>
      </c>
      <c r="E108" s="42" t="s">
        <v>1258</v>
      </c>
    </row>
    <row r="109" spans="1:16" ht="153" x14ac:dyDescent="0.2">
      <c r="A109" t="s">
        <v>59</v>
      </c>
      <c r="E109" s="41" t="s">
        <v>1020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COUNTIFS(L8:L140,"=0",A8:A140,"P")+COUNTIFS(L8:L140,"",A8:A140,"P")+SUM(Q8:Q140)</f>
        <v>32</v>
      </c>
    </row>
    <row r="8" spans="1:20" x14ac:dyDescent="0.2">
      <c r="A8" t="s">
        <v>44</v>
      </c>
      <c r="C8" s="30" t="s">
        <v>45</v>
      </c>
      <c r="E8" s="32" t="s">
        <v>17</v>
      </c>
      <c r="J8" s="31">
        <f>0+J9+J14+J23+J32+J37+J54+J59</f>
        <v>0</v>
      </c>
      <c r="K8" s="31">
        <f>0+K9+K14+K23+K32+K37+K54+K59</f>
        <v>0</v>
      </c>
      <c r="L8" s="31">
        <f>0+L9+L14+L23+L32+L37+L54+L59</f>
        <v>0</v>
      </c>
      <c r="M8" s="31">
        <f>0+M9+M14+M23+M32+M37+M54+M59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</f>
        <v>0</v>
      </c>
      <c r="M9" s="34">
        <f>0+M10</f>
        <v>0</v>
      </c>
    </row>
    <row r="10" spans="1:20" ht="25.5" x14ac:dyDescent="0.2">
      <c r="A10" t="s">
        <v>49</v>
      </c>
      <c r="B10" s="36" t="s">
        <v>50</v>
      </c>
      <c r="C10" s="36" t="s">
        <v>51</v>
      </c>
      <c r="D10" s="37" t="s">
        <v>52</v>
      </c>
      <c r="E10" s="13" t="s">
        <v>53</v>
      </c>
      <c r="F10" s="38" t="s">
        <v>54</v>
      </c>
      <c r="G10" s="39">
        <v>5.5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55</v>
      </c>
      <c r="O10">
        <f>(M10*21)/100</f>
        <v>0</v>
      </c>
      <c r="P10" t="s">
        <v>27</v>
      </c>
    </row>
    <row r="11" spans="1:20" x14ac:dyDescent="0.2">
      <c r="A11" s="37" t="s">
        <v>56</v>
      </c>
      <c r="E11" s="41" t="s">
        <v>52</v>
      </c>
    </row>
    <row r="12" spans="1:20" x14ac:dyDescent="0.2">
      <c r="A12" s="37" t="s">
        <v>57</v>
      </c>
      <c r="E12" s="42" t="s">
        <v>58</v>
      </c>
    </row>
    <row r="13" spans="1:20" x14ac:dyDescent="0.2">
      <c r="A13" t="s">
        <v>59</v>
      </c>
      <c r="E13" s="41" t="s">
        <v>60</v>
      </c>
    </row>
    <row r="14" spans="1:20" x14ac:dyDescent="0.2">
      <c r="A14" t="s">
        <v>46</v>
      </c>
      <c r="C14" s="33" t="s">
        <v>61</v>
      </c>
      <c r="E14" s="35" t="s">
        <v>62</v>
      </c>
      <c r="J14" s="34">
        <f>0</f>
        <v>0</v>
      </c>
      <c r="K14" s="34">
        <f>0</f>
        <v>0</v>
      </c>
      <c r="L14" s="34">
        <f>0+L15+L19</f>
        <v>0</v>
      </c>
      <c r="M14" s="34">
        <f>0+M15+M19</f>
        <v>0</v>
      </c>
    </row>
    <row r="15" spans="1:20" x14ac:dyDescent="0.2">
      <c r="A15" t="s">
        <v>49</v>
      </c>
      <c r="B15" s="36" t="s">
        <v>27</v>
      </c>
      <c r="C15" s="36" t="s">
        <v>63</v>
      </c>
      <c r="D15" s="37" t="s">
        <v>52</v>
      </c>
      <c r="E15" s="13" t="s">
        <v>64</v>
      </c>
      <c r="F15" s="38" t="s">
        <v>65</v>
      </c>
      <c r="G15" s="39">
        <v>93</v>
      </c>
      <c r="H15" s="38">
        <v>0</v>
      </c>
      <c r="I15" s="38">
        <f>ROUND(G15*H15,6)</f>
        <v>0</v>
      </c>
      <c r="L15" s="40">
        <v>0</v>
      </c>
      <c r="M15" s="34">
        <f>ROUND(ROUND(L15,2)*ROUND(G15,3),2)</f>
        <v>0</v>
      </c>
      <c r="N15" s="38" t="s">
        <v>55</v>
      </c>
      <c r="O15">
        <f>(M15*21)/100</f>
        <v>0</v>
      </c>
      <c r="P15" t="s">
        <v>27</v>
      </c>
    </row>
    <row r="16" spans="1:20" x14ac:dyDescent="0.2">
      <c r="A16" s="37" t="s">
        <v>56</v>
      </c>
      <c r="E16" s="41" t="s">
        <v>52</v>
      </c>
    </row>
    <row r="17" spans="1:16" x14ac:dyDescent="0.2">
      <c r="A17" s="37" t="s">
        <v>57</v>
      </c>
      <c r="E17" s="42" t="s">
        <v>66</v>
      </c>
    </row>
    <row r="18" spans="1:16" x14ac:dyDescent="0.2">
      <c r="A18" t="s">
        <v>59</v>
      </c>
      <c r="E18" s="41" t="s">
        <v>60</v>
      </c>
    </row>
    <row r="19" spans="1:16" x14ac:dyDescent="0.2">
      <c r="A19" t="s">
        <v>49</v>
      </c>
      <c r="B19" s="36" t="s">
        <v>26</v>
      </c>
      <c r="C19" s="36" t="s">
        <v>67</v>
      </c>
      <c r="D19" s="37" t="s">
        <v>52</v>
      </c>
      <c r="E19" s="13" t="s">
        <v>68</v>
      </c>
      <c r="F19" s="38" t="s">
        <v>65</v>
      </c>
      <c r="G19" s="39">
        <v>30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55</v>
      </c>
      <c r="O19">
        <f>(M19*21)/100</f>
        <v>0</v>
      </c>
      <c r="P19" t="s">
        <v>27</v>
      </c>
    </row>
    <row r="20" spans="1:16" x14ac:dyDescent="0.2">
      <c r="A20" s="37" t="s">
        <v>56</v>
      </c>
      <c r="E20" s="41" t="s">
        <v>52</v>
      </c>
    </row>
    <row r="21" spans="1:16" x14ac:dyDescent="0.2">
      <c r="A21" s="37" t="s">
        <v>57</v>
      </c>
      <c r="E21" s="42" t="s">
        <v>69</v>
      </c>
    </row>
    <row r="22" spans="1:16" x14ac:dyDescent="0.2">
      <c r="A22" t="s">
        <v>59</v>
      </c>
      <c r="E22" s="41" t="s">
        <v>60</v>
      </c>
    </row>
    <row r="23" spans="1:16" x14ac:dyDescent="0.2">
      <c r="A23" t="s">
        <v>46</v>
      </c>
      <c r="C23" s="33" t="s">
        <v>70</v>
      </c>
      <c r="E23" s="35" t="s">
        <v>71</v>
      </c>
      <c r="J23" s="34">
        <f>0</f>
        <v>0</v>
      </c>
      <c r="K23" s="34">
        <f>0</f>
        <v>0</v>
      </c>
      <c r="L23" s="34">
        <f>0+L24+L28</f>
        <v>0</v>
      </c>
      <c r="M23" s="34">
        <f>0+M24+M28</f>
        <v>0</v>
      </c>
    </row>
    <row r="24" spans="1:16" x14ac:dyDescent="0.2">
      <c r="A24" t="s">
        <v>49</v>
      </c>
      <c r="B24" s="36" t="s">
        <v>72</v>
      </c>
      <c r="C24" s="36" t="s">
        <v>73</v>
      </c>
      <c r="D24" s="37" t="s">
        <v>52</v>
      </c>
      <c r="E24" s="13" t="s">
        <v>74</v>
      </c>
      <c r="F24" s="38" t="s">
        <v>65</v>
      </c>
      <c r="G24" s="39">
        <v>81</v>
      </c>
      <c r="H24" s="38">
        <v>0</v>
      </c>
      <c r="I24" s="38">
        <f>ROUND(G24*H24,6)</f>
        <v>0</v>
      </c>
      <c r="L24" s="40">
        <v>0</v>
      </c>
      <c r="M24" s="34">
        <f>ROUND(ROUND(L24,2)*ROUND(G24,3),2)</f>
        <v>0</v>
      </c>
      <c r="N24" s="38" t="s">
        <v>55</v>
      </c>
      <c r="O24">
        <f>(M24*21)/100</f>
        <v>0</v>
      </c>
      <c r="P24" t="s">
        <v>27</v>
      </c>
    </row>
    <row r="25" spans="1:16" x14ac:dyDescent="0.2">
      <c r="A25" s="37" t="s">
        <v>56</v>
      </c>
      <c r="E25" s="41" t="s">
        <v>52</v>
      </c>
    </row>
    <row r="26" spans="1:16" x14ac:dyDescent="0.2">
      <c r="A26" s="37" t="s">
        <v>57</v>
      </c>
      <c r="E26" s="42" t="s">
        <v>75</v>
      </c>
    </row>
    <row r="27" spans="1:16" x14ac:dyDescent="0.2">
      <c r="A27" t="s">
        <v>59</v>
      </c>
      <c r="E27" s="41" t="s">
        <v>60</v>
      </c>
    </row>
    <row r="28" spans="1:16" x14ac:dyDescent="0.2">
      <c r="A28" t="s">
        <v>49</v>
      </c>
      <c r="B28" s="36" t="s">
        <v>76</v>
      </c>
      <c r="C28" s="36" t="s">
        <v>77</v>
      </c>
      <c r="D28" s="37" t="s">
        <v>52</v>
      </c>
      <c r="E28" s="13" t="s">
        <v>78</v>
      </c>
      <c r="F28" s="38" t="s">
        <v>65</v>
      </c>
      <c r="G28" s="39">
        <v>10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55</v>
      </c>
      <c r="O28">
        <f>(M28*21)/100</f>
        <v>0</v>
      </c>
      <c r="P28" t="s">
        <v>27</v>
      </c>
    </row>
    <row r="29" spans="1:16" x14ac:dyDescent="0.2">
      <c r="A29" s="37" t="s">
        <v>56</v>
      </c>
      <c r="E29" s="41" t="s">
        <v>52</v>
      </c>
    </row>
    <row r="30" spans="1:16" x14ac:dyDescent="0.2">
      <c r="A30" s="37" t="s">
        <v>57</v>
      </c>
      <c r="E30" s="42" t="s">
        <v>79</v>
      </c>
    </row>
    <row r="31" spans="1:16" x14ac:dyDescent="0.2">
      <c r="A31" t="s">
        <v>59</v>
      </c>
      <c r="E31" s="41" t="s">
        <v>60</v>
      </c>
    </row>
    <row r="32" spans="1:16" x14ac:dyDescent="0.2">
      <c r="A32" t="s">
        <v>46</v>
      </c>
      <c r="C32" s="33" t="s">
        <v>80</v>
      </c>
      <c r="E32" s="35" t="s">
        <v>81</v>
      </c>
      <c r="J32" s="34">
        <f>0</f>
        <v>0</v>
      </c>
      <c r="K32" s="34">
        <f>0</f>
        <v>0</v>
      </c>
      <c r="L32" s="34">
        <f>0+L33</f>
        <v>0</v>
      </c>
      <c r="M32" s="34">
        <f>0+M33</f>
        <v>0</v>
      </c>
    </row>
    <row r="33" spans="1:16" x14ac:dyDescent="0.2">
      <c r="A33" t="s">
        <v>49</v>
      </c>
      <c r="B33" s="36" t="s">
        <v>82</v>
      </c>
      <c r="C33" s="36" t="s">
        <v>83</v>
      </c>
      <c r="D33" s="37" t="s">
        <v>52</v>
      </c>
      <c r="E33" s="13" t="s">
        <v>84</v>
      </c>
      <c r="F33" s="38" t="s">
        <v>85</v>
      </c>
      <c r="G33" s="39">
        <v>296</v>
      </c>
      <c r="H33" s="38">
        <v>0</v>
      </c>
      <c r="I33" s="38">
        <f>ROUND(G33*H33,6)</f>
        <v>0</v>
      </c>
      <c r="L33" s="40">
        <v>0</v>
      </c>
      <c r="M33" s="34">
        <f>ROUND(ROUND(L33,2)*ROUND(G33,3),2)</f>
        <v>0</v>
      </c>
      <c r="N33" s="38" t="s">
        <v>55</v>
      </c>
      <c r="O33">
        <f>(M33*21)/100</f>
        <v>0</v>
      </c>
      <c r="P33" t="s">
        <v>27</v>
      </c>
    </row>
    <row r="34" spans="1:16" x14ac:dyDescent="0.2">
      <c r="A34" s="37" t="s">
        <v>56</v>
      </c>
      <c r="E34" s="41" t="s">
        <v>52</v>
      </c>
    </row>
    <row r="35" spans="1:16" x14ac:dyDescent="0.2">
      <c r="A35" s="37" t="s">
        <v>57</v>
      </c>
      <c r="E35" s="42" t="s">
        <v>86</v>
      </c>
    </row>
    <row r="36" spans="1:16" x14ac:dyDescent="0.2">
      <c r="A36" t="s">
        <v>59</v>
      </c>
      <c r="E36" s="41" t="s">
        <v>60</v>
      </c>
    </row>
    <row r="37" spans="1:16" x14ac:dyDescent="0.2">
      <c r="A37" t="s">
        <v>46</v>
      </c>
      <c r="C37" s="33" t="s">
        <v>87</v>
      </c>
      <c r="E37" s="35" t="s">
        <v>88</v>
      </c>
      <c r="J37" s="34">
        <f>0</f>
        <v>0</v>
      </c>
      <c r="K37" s="34">
        <f>0</f>
        <v>0</v>
      </c>
      <c r="L37" s="34">
        <f>0+L38+L42+L46+L50</f>
        <v>0</v>
      </c>
      <c r="M37" s="34">
        <f>0+M38+M42+M46+M50</f>
        <v>0</v>
      </c>
    </row>
    <row r="38" spans="1:16" ht="25.5" x14ac:dyDescent="0.2">
      <c r="A38" t="s">
        <v>49</v>
      </c>
      <c r="B38" s="36" t="s">
        <v>89</v>
      </c>
      <c r="C38" s="36" t="s">
        <v>90</v>
      </c>
      <c r="D38" s="37" t="s">
        <v>52</v>
      </c>
      <c r="E38" s="13" t="s">
        <v>91</v>
      </c>
      <c r="F38" s="38" t="s">
        <v>92</v>
      </c>
      <c r="G38" s="39">
        <v>4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55</v>
      </c>
      <c r="O38">
        <f>(M38*21)/100</f>
        <v>0</v>
      </c>
      <c r="P38" t="s">
        <v>27</v>
      </c>
    </row>
    <row r="39" spans="1:16" x14ac:dyDescent="0.2">
      <c r="A39" s="37" t="s">
        <v>56</v>
      </c>
      <c r="E39" s="41" t="s">
        <v>52</v>
      </c>
    </row>
    <row r="40" spans="1:16" x14ac:dyDescent="0.2">
      <c r="A40" s="37" t="s">
        <v>57</v>
      </c>
      <c r="E40" s="42" t="s">
        <v>93</v>
      </c>
    </row>
    <row r="41" spans="1:16" x14ac:dyDescent="0.2">
      <c r="A41" t="s">
        <v>59</v>
      </c>
      <c r="E41" s="41" t="s">
        <v>60</v>
      </c>
    </row>
    <row r="42" spans="1:16" x14ac:dyDescent="0.2">
      <c r="A42" t="s">
        <v>49</v>
      </c>
      <c r="B42" s="36" t="s">
        <v>94</v>
      </c>
      <c r="C42" s="36" t="s">
        <v>95</v>
      </c>
      <c r="D42" s="37" t="s">
        <v>52</v>
      </c>
      <c r="E42" s="13" t="s">
        <v>96</v>
      </c>
      <c r="F42" s="38" t="s">
        <v>97</v>
      </c>
      <c r="G42" s="39">
        <v>296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55</v>
      </c>
      <c r="O42">
        <f>(M42*21)/100</f>
        <v>0</v>
      </c>
      <c r="P42" t="s">
        <v>27</v>
      </c>
    </row>
    <row r="43" spans="1:16" x14ac:dyDescent="0.2">
      <c r="A43" s="37" t="s">
        <v>56</v>
      </c>
      <c r="E43" s="41" t="s">
        <v>52</v>
      </c>
    </row>
    <row r="44" spans="1:16" x14ac:dyDescent="0.2">
      <c r="A44" s="37" t="s">
        <v>57</v>
      </c>
      <c r="E44" s="42" t="s">
        <v>86</v>
      </c>
    </row>
    <row r="45" spans="1:16" x14ac:dyDescent="0.2">
      <c r="A45" t="s">
        <v>59</v>
      </c>
      <c r="E45" s="41" t="s">
        <v>60</v>
      </c>
    </row>
    <row r="46" spans="1:16" x14ac:dyDescent="0.2">
      <c r="A46" t="s">
        <v>49</v>
      </c>
      <c r="B46" s="36" t="s">
        <v>98</v>
      </c>
      <c r="C46" s="36" t="s">
        <v>99</v>
      </c>
      <c r="D46" s="37" t="s">
        <v>52</v>
      </c>
      <c r="E46" s="13" t="s">
        <v>100</v>
      </c>
      <c r="F46" s="38" t="s">
        <v>97</v>
      </c>
      <c r="G46" s="39">
        <v>296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55</v>
      </c>
      <c r="O46">
        <f>(M46*21)/100</f>
        <v>0</v>
      </c>
      <c r="P46" t="s">
        <v>27</v>
      </c>
    </row>
    <row r="47" spans="1:16" x14ac:dyDescent="0.2">
      <c r="A47" s="37" t="s">
        <v>56</v>
      </c>
      <c r="E47" s="41" t="s">
        <v>52</v>
      </c>
    </row>
    <row r="48" spans="1:16" x14ac:dyDescent="0.2">
      <c r="A48" s="37" t="s">
        <v>57</v>
      </c>
      <c r="E48" s="42" t="s">
        <v>86</v>
      </c>
    </row>
    <row r="49" spans="1:16" x14ac:dyDescent="0.2">
      <c r="A49" t="s">
        <v>59</v>
      </c>
      <c r="E49" s="41" t="s">
        <v>60</v>
      </c>
    </row>
    <row r="50" spans="1:16" ht="25.5" x14ac:dyDescent="0.2">
      <c r="A50" t="s">
        <v>49</v>
      </c>
      <c r="B50" s="36" t="s">
        <v>101</v>
      </c>
      <c r="C50" s="36" t="s">
        <v>102</v>
      </c>
      <c r="D50" s="37" t="s">
        <v>52</v>
      </c>
      <c r="E50" s="13" t="s">
        <v>103</v>
      </c>
      <c r="F50" s="38" t="s">
        <v>92</v>
      </c>
      <c r="G50" s="39">
        <v>5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55</v>
      </c>
      <c r="O50">
        <f>(M50*21)/100</f>
        <v>0</v>
      </c>
      <c r="P50" t="s">
        <v>27</v>
      </c>
    </row>
    <row r="51" spans="1:16" x14ac:dyDescent="0.2">
      <c r="A51" s="37" t="s">
        <v>56</v>
      </c>
      <c r="E51" s="41" t="s">
        <v>52</v>
      </c>
    </row>
    <row r="52" spans="1:16" x14ac:dyDescent="0.2">
      <c r="A52" s="37" t="s">
        <v>57</v>
      </c>
      <c r="E52" s="42" t="s">
        <v>104</v>
      </c>
    </row>
    <row r="53" spans="1:16" x14ac:dyDescent="0.2">
      <c r="A53" t="s">
        <v>59</v>
      </c>
      <c r="E53" s="41" t="s">
        <v>60</v>
      </c>
    </row>
    <row r="54" spans="1:16" x14ac:dyDescent="0.2">
      <c r="A54" t="s">
        <v>46</v>
      </c>
      <c r="C54" s="33" t="s">
        <v>105</v>
      </c>
      <c r="E54" s="35" t="s">
        <v>106</v>
      </c>
      <c r="J54" s="34">
        <f>0</f>
        <v>0</v>
      </c>
      <c r="K54" s="34">
        <f>0</f>
        <v>0</v>
      </c>
      <c r="L54" s="34">
        <f>0+L55</f>
        <v>0</v>
      </c>
      <c r="M54" s="34">
        <f>0+M55</f>
        <v>0</v>
      </c>
    </row>
    <row r="55" spans="1:16" x14ac:dyDescent="0.2">
      <c r="A55" t="s">
        <v>49</v>
      </c>
      <c r="B55" s="36" t="s">
        <v>107</v>
      </c>
      <c r="C55" s="36" t="s">
        <v>108</v>
      </c>
      <c r="D55" s="37" t="s">
        <v>52</v>
      </c>
      <c r="E55" s="13" t="s">
        <v>109</v>
      </c>
      <c r="F55" s="38" t="s">
        <v>92</v>
      </c>
      <c r="G55" s="39">
        <v>1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55</v>
      </c>
      <c r="O55">
        <f>(M55*21)/100</f>
        <v>0</v>
      </c>
      <c r="P55" t="s">
        <v>27</v>
      </c>
    </row>
    <row r="56" spans="1:16" x14ac:dyDescent="0.2">
      <c r="A56" s="37" t="s">
        <v>56</v>
      </c>
      <c r="E56" s="41" t="s">
        <v>110</v>
      </c>
    </row>
    <row r="57" spans="1:16" x14ac:dyDescent="0.2">
      <c r="A57" s="37" t="s">
        <v>57</v>
      </c>
      <c r="E57" s="42" t="s">
        <v>111</v>
      </c>
    </row>
    <row r="58" spans="1:16" x14ac:dyDescent="0.2">
      <c r="A58" t="s">
        <v>59</v>
      </c>
      <c r="E58" s="41" t="s">
        <v>60</v>
      </c>
    </row>
    <row r="59" spans="1:16" x14ac:dyDescent="0.2">
      <c r="A59" t="s">
        <v>46</v>
      </c>
      <c r="C59" s="33" t="s">
        <v>112</v>
      </c>
      <c r="E59" s="35" t="s">
        <v>113</v>
      </c>
      <c r="J59" s="34">
        <f>0</f>
        <v>0</v>
      </c>
      <c r="K59" s="34">
        <f>0</f>
        <v>0</v>
      </c>
      <c r="L59" s="34">
        <f>0+L60+L64+L68+L72+L76+L80+L84+L88+L92+L96+L100+L104+L108+L112+L116+L120+L124+L128+L132+L136+L140</f>
        <v>0</v>
      </c>
      <c r="M59" s="34">
        <f>0+M60+M64+M68+M72+M76+M80+M84+M88+M92+M96+M100+M104+M108+M112+M116+M120+M124+M128+M132+M136+M140</f>
        <v>0</v>
      </c>
    </row>
    <row r="60" spans="1:16" ht="25.5" x14ac:dyDescent="0.2">
      <c r="A60" t="s">
        <v>49</v>
      </c>
      <c r="B60" s="36" t="s">
        <v>114</v>
      </c>
      <c r="C60" s="36" t="s">
        <v>115</v>
      </c>
      <c r="D60" s="37" t="s">
        <v>52</v>
      </c>
      <c r="E60" s="13" t="s">
        <v>116</v>
      </c>
      <c r="F60" s="38" t="s">
        <v>117</v>
      </c>
      <c r="G60" s="39">
        <v>0.89</v>
      </c>
      <c r="H60" s="38">
        <v>0</v>
      </c>
      <c r="I60" s="38">
        <f>ROUND(G60*H60,6)</f>
        <v>0</v>
      </c>
      <c r="L60" s="40">
        <v>0</v>
      </c>
      <c r="M60" s="34">
        <f>ROUND(ROUND(L60,2)*ROUND(G60,3),2)</f>
        <v>0</v>
      </c>
      <c r="N60" s="38" t="s">
        <v>55</v>
      </c>
      <c r="O60">
        <f>(M60*21)/100</f>
        <v>0</v>
      </c>
      <c r="P60" t="s">
        <v>27</v>
      </c>
    </row>
    <row r="61" spans="1:16" x14ac:dyDescent="0.2">
      <c r="A61" s="37" t="s">
        <v>56</v>
      </c>
      <c r="E61" s="41" t="s">
        <v>52</v>
      </c>
    </row>
    <row r="62" spans="1:16" x14ac:dyDescent="0.2">
      <c r="A62" s="37" t="s">
        <v>57</v>
      </c>
      <c r="E62" s="42" t="s">
        <v>118</v>
      </c>
    </row>
    <row r="63" spans="1:16" x14ac:dyDescent="0.2">
      <c r="A63" t="s">
        <v>59</v>
      </c>
      <c r="E63" s="41" t="s">
        <v>60</v>
      </c>
    </row>
    <row r="64" spans="1:16" ht="25.5" x14ac:dyDescent="0.2">
      <c r="A64" t="s">
        <v>49</v>
      </c>
      <c r="B64" s="36" t="s">
        <v>61</v>
      </c>
      <c r="C64" s="36" t="s">
        <v>119</v>
      </c>
      <c r="D64" s="37" t="s">
        <v>52</v>
      </c>
      <c r="E64" s="13" t="s">
        <v>120</v>
      </c>
      <c r="F64" s="38" t="s">
        <v>97</v>
      </c>
      <c r="G64" s="39">
        <v>296</v>
      </c>
      <c r="H64" s="38">
        <v>0</v>
      </c>
      <c r="I64" s="38">
        <f>ROUND(G64*H64,6)</f>
        <v>0</v>
      </c>
      <c r="L64" s="40">
        <v>0</v>
      </c>
      <c r="M64" s="34">
        <f>ROUND(ROUND(L64,2)*ROUND(G64,3),2)</f>
        <v>0</v>
      </c>
      <c r="N64" s="38" t="s">
        <v>55</v>
      </c>
      <c r="O64">
        <f>(M64*21)/100</f>
        <v>0</v>
      </c>
      <c r="P64" t="s">
        <v>27</v>
      </c>
    </row>
    <row r="65" spans="1:16" x14ac:dyDescent="0.2">
      <c r="A65" s="37" t="s">
        <v>56</v>
      </c>
      <c r="E65" s="41" t="s">
        <v>52</v>
      </c>
    </row>
    <row r="66" spans="1:16" x14ac:dyDescent="0.2">
      <c r="A66" s="37" t="s">
        <v>57</v>
      </c>
      <c r="E66" s="42" t="s">
        <v>121</v>
      </c>
    </row>
    <row r="67" spans="1:16" x14ac:dyDescent="0.2">
      <c r="A67" t="s">
        <v>59</v>
      </c>
      <c r="E67" s="41" t="s">
        <v>60</v>
      </c>
    </row>
    <row r="68" spans="1:16" x14ac:dyDescent="0.2">
      <c r="A68" t="s">
        <v>49</v>
      </c>
      <c r="B68" s="36" t="s">
        <v>122</v>
      </c>
      <c r="C68" s="36" t="s">
        <v>123</v>
      </c>
      <c r="D68" s="37" t="s">
        <v>52</v>
      </c>
      <c r="E68" s="13" t="s">
        <v>124</v>
      </c>
      <c r="F68" s="38" t="s">
        <v>125</v>
      </c>
      <c r="G68" s="39">
        <v>4.32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55</v>
      </c>
      <c r="O68">
        <f>(M68*21)/100</f>
        <v>0</v>
      </c>
      <c r="P68" t="s">
        <v>27</v>
      </c>
    </row>
    <row r="69" spans="1:16" x14ac:dyDescent="0.2">
      <c r="A69" s="37" t="s">
        <v>56</v>
      </c>
      <c r="E69" s="41" t="s">
        <v>52</v>
      </c>
    </row>
    <row r="70" spans="1:16" x14ac:dyDescent="0.2">
      <c r="A70" s="37" t="s">
        <v>57</v>
      </c>
      <c r="E70" s="42" t="s">
        <v>126</v>
      </c>
    </row>
    <row r="71" spans="1:16" x14ac:dyDescent="0.2">
      <c r="A71" t="s">
        <v>59</v>
      </c>
      <c r="E71" s="41" t="s">
        <v>60</v>
      </c>
    </row>
    <row r="72" spans="1:16" x14ac:dyDescent="0.2">
      <c r="A72" t="s">
        <v>49</v>
      </c>
      <c r="B72" s="36" t="s">
        <v>127</v>
      </c>
      <c r="C72" s="36" t="s">
        <v>128</v>
      </c>
      <c r="D72" s="37" t="s">
        <v>52</v>
      </c>
      <c r="E72" s="13" t="s">
        <v>129</v>
      </c>
      <c r="F72" s="38" t="s">
        <v>97</v>
      </c>
      <c r="G72" s="39">
        <v>360</v>
      </c>
      <c r="H72" s="38">
        <v>0</v>
      </c>
      <c r="I72" s="38">
        <f>ROUND(G72*H72,6)</f>
        <v>0</v>
      </c>
      <c r="L72" s="40">
        <v>0</v>
      </c>
      <c r="M72" s="34">
        <f>ROUND(ROUND(L72,2)*ROUND(G72,3),2)</f>
        <v>0</v>
      </c>
      <c r="N72" s="38" t="s">
        <v>55</v>
      </c>
      <c r="O72">
        <f>(M72*21)/100</f>
        <v>0</v>
      </c>
      <c r="P72" t="s">
        <v>27</v>
      </c>
    </row>
    <row r="73" spans="1:16" x14ac:dyDescent="0.2">
      <c r="A73" s="37" t="s">
        <v>56</v>
      </c>
      <c r="E73" s="41" t="s">
        <v>52</v>
      </c>
    </row>
    <row r="74" spans="1:16" x14ac:dyDescent="0.2">
      <c r="A74" s="37" t="s">
        <v>57</v>
      </c>
      <c r="E74" s="42" t="s">
        <v>130</v>
      </c>
    </row>
    <row r="75" spans="1:16" x14ac:dyDescent="0.2">
      <c r="A75" t="s">
        <v>59</v>
      </c>
      <c r="E75" s="41" t="s">
        <v>60</v>
      </c>
    </row>
    <row r="76" spans="1:16" x14ac:dyDescent="0.2">
      <c r="A76" t="s">
        <v>49</v>
      </c>
      <c r="B76" s="36" t="s">
        <v>131</v>
      </c>
      <c r="C76" s="36" t="s">
        <v>132</v>
      </c>
      <c r="D76" s="37" t="s">
        <v>52</v>
      </c>
      <c r="E76" s="13" t="s">
        <v>133</v>
      </c>
      <c r="F76" s="38" t="s">
        <v>92</v>
      </c>
      <c r="G76" s="39">
        <v>1</v>
      </c>
      <c r="H76" s="38">
        <v>0</v>
      </c>
      <c r="I76" s="38">
        <f>ROUND(G76*H76,6)</f>
        <v>0</v>
      </c>
      <c r="L76" s="40">
        <v>0</v>
      </c>
      <c r="M76" s="34">
        <f>ROUND(ROUND(L76,2)*ROUND(G76,3),2)</f>
        <v>0</v>
      </c>
      <c r="N76" s="38" t="s">
        <v>55</v>
      </c>
      <c r="O76">
        <f>(M76*21)/100</f>
        <v>0</v>
      </c>
      <c r="P76" t="s">
        <v>27</v>
      </c>
    </row>
    <row r="77" spans="1:16" x14ac:dyDescent="0.2">
      <c r="A77" s="37" t="s">
        <v>56</v>
      </c>
      <c r="E77" s="41" t="s">
        <v>52</v>
      </c>
    </row>
    <row r="78" spans="1:16" x14ac:dyDescent="0.2">
      <c r="A78" s="37" t="s">
        <v>57</v>
      </c>
      <c r="E78" s="42" t="s">
        <v>110</v>
      </c>
    </row>
    <row r="79" spans="1:16" x14ac:dyDescent="0.2">
      <c r="A79" t="s">
        <v>59</v>
      </c>
      <c r="E79" s="41" t="s">
        <v>60</v>
      </c>
    </row>
    <row r="80" spans="1:16" x14ac:dyDescent="0.2">
      <c r="A80" t="s">
        <v>49</v>
      </c>
      <c r="B80" s="36" t="s">
        <v>70</v>
      </c>
      <c r="C80" s="36" t="s">
        <v>134</v>
      </c>
      <c r="D80" s="37" t="s">
        <v>52</v>
      </c>
      <c r="E80" s="13" t="s">
        <v>135</v>
      </c>
      <c r="F80" s="38" t="s">
        <v>92</v>
      </c>
      <c r="G80" s="39">
        <v>1</v>
      </c>
      <c r="H80" s="38">
        <v>0</v>
      </c>
      <c r="I80" s="38">
        <f>ROUND(G80*H80,6)</f>
        <v>0</v>
      </c>
      <c r="L80" s="40">
        <v>0</v>
      </c>
      <c r="M80" s="34">
        <f>ROUND(ROUND(L80,2)*ROUND(G80,3),2)</f>
        <v>0</v>
      </c>
      <c r="N80" s="38" t="s">
        <v>55</v>
      </c>
      <c r="O80">
        <f>(M80*21)/100</f>
        <v>0</v>
      </c>
      <c r="P80" t="s">
        <v>27</v>
      </c>
    </row>
    <row r="81" spans="1:16" x14ac:dyDescent="0.2">
      <c r="A81" s="37" t="s">
        <v>56</v>
      </c>
      <c r="E81" s="41" t="s">
        <v>52</v>
      </c>
    </row>
    <row r="82" spans="1:16" x14ac:dyDescent="0.2">
      <c r="A82" s="37" t="s">
        <v>57</v>
      </c>
      <c r="E82" s="42" t="s">
        <v>111</v>
      </c>
    </row>
    <row r="83" spans="1:16" x14ac:dyDescent="0.2">
      <c r="A83" t="s">
        <v>59</v>
      </c>
      <c r="E83" s="41" t="s">
        <v>110</v>
      </c>
    </row>
    <row r="84" spans="1:16" x14ac:dyDescent="0.2">
      <c r="A84" t="s">
        <v>49</v>
      </c>
      <c r="B84" s="36" t="s">
        <v>80</v>
      </c>
      <c r="C84" s="36" t="s">
        <v>136</v>
      </c>
      <c r="D84" s="37" t="s">
        <v>52</v>
      </c>
      <c r="E84" s="13" t="s">
        <v>137</v>
      </c>
      <c r="F84" s="38" t="s">
        <v>97</v>
      </c>
      <c r="G84" s="39">
        <v>330</v>
      </c>
      <c r="H84" s="38">
        <v>0</v>
      </c>
      <c r="I84" s="38">
        <f>ROUND(G84*H84,6)</f>
        <v>0</v>
      </c>
      <c r="L84" s="40">
        <v>0</v>
      </c>
      <c r="M84" s="34">
        <f>ROUND(ROUND(L84,2)*ROUND(G84,3),2)</f>
        <v>0</v>
      </c>
      <c r="N84" s="38" t="s">
        <v>55</v>
      </c>
      <c r="O84">
        <f>(M84*21)/100</f>
        <v>0</v>
      </c>
      <c r="P84" t="s">
        <v>27</v>
      </c>
    </row>
    <row r="85" spans="1:16" x14ac:dyDescent="0.2">
      <c r="A85" s="37" t="s">
        <v>56</v>
      </c>
      <c r="E85" s="41" t="s">
        <v>52</v>
      </c>
    </row>
    <row r="86" spans="1:16" x14ac:dyDescent="0.2">
      <c r="A86" s="37" t="s">
        <v>57</v>
      </c>
      <c r="E86" s="42" t="s">
        <v>138</v>
      </c>
    </row>
    <row r="87" spans="1:16" x14ac:dyDescent="0.2">
      <c r="A87" t="s">
        <v>59</v>
      </c>
      <c r="E87" s="41" t="s">
        <v>60</v>
      </c>
    </row>
    <row r="88" spans="1:16" x14ac:dyDescent="0.2">
      <c r="A88" t="s">
        <v>49</v>
      </c>
      <c r="B88" s="36" t="s">
        <v>139</v>
      </c>
      <c r="C88" s="36" t="s">
        <v>140</v>
      </c>
      <c r="D88" s="37" t="s">
        <v>52</v>
      </c>
      <c r="E88" s="13" t="s">
        <v>141</v>
      </c>
      <c r="F88" s="38" t="s">
        <v>97</v>
      </c>
      <c r="G88" s="39">
        <v>330</v>
      </c>
      <c r="H88" s="38">
        <v>0</v>
      </c>
      <c r="I88" s="38">
        <f>ROUND(G88*H88,6)</f>
        <v>0</v>
      </c>
      <c r="L88" s="40">
        <v>0</v>
      </c>
      <c r="M88" s="34">
        <f>ROUND(ROUND(L88,2)*ROUND(G88,3),2)</f>
        <v>0</v>
      </c>
      <c r="N88" s="38" t="s">
        <v>55</v>
      </c>
      <c r="O88">
        <f>(M88*21)/100</f>
        <v>0</v>
      </c>
      <c r="P88" t="s">
        <v>27</v>
      </c>
    </row>
    <row r="89" spans="1:16" x14ac:dyDescent="0.2">
      <c r="A89" s="37" t="s">
        <v>56</v>
      </c>
      <c r="E89" s="41" t="s">
        <v>52</v>
      </c>
    </row>
    <row r="90" spans="1:16" x14ac:dyDescent="0.2">
      <c r="A90" s="37" t="s">
        <v>57</v>
      </c>
      <c r="E90" s="42" t="s">
        <v>138</v>
      </c>
    </row>
    <row r="91" spans="1:16" x14ac:dyDescent="0.2">
      <c r="A91" t="s">
        <v>59</v>
      </c>
      <c r="E91" s="41" t="s">
        <v>60</v>
      </c>
    </row>
    <row r="92" spans="1:16" x14ac:dyDescent="0.2">
      <c r="A92" t="s">
        <v>49</v>
      </c>
      <c r="B92" s="36" t="s">
        <v>142</v>
      </c>
      <c r="C92" s="36" t="s">
        <v>143</v>
      </c>
      <c r="D92" s="37" t="s">
        <v>52</v>
      </c>
      <c r="E92" s="13" t="s">
        <v>144</v>
      </c>
      <c r="F92" s="38" t="s">
        <v>92</v>
      </c>
      <c r="G92" s="39">
        <v>1</v>
      </c>
      <c r="H92" s="38">
        <v>0</v>
      </c>
      <c r="I92" s="38">
        <f>ROUND(G92*H92,6)</f>
        <v>0</v>
      </c>
      <c r="L92" s="40">
        <v>0</v>
      </c>
      <c r="M92" s="34">
        <f>ROUND(ROUND(L92,2)*ROUND(G92,3),2)</f>
        <v>0</v>
      </c>
      <c r="N92" s="38" t="s">
        <v>55</v>
      </c>
      <c r="O92">
        <f>(M92*21)/100</f>
        <v>0</v>
      </c>
      <c r="P92" t="s">
        <v>27</v>
      </c>
    </row>
    <row r="93" spans="1:16" x14ac:dyDescent="0.2">
      <c r="A93" s="37" t="s">
        <v>56</v>
      </c>
      <c r="E93" s="41" t="s">
        <v>52</v>
      </c>
    </row>
    <row r="94" spans="1:16" x14ac:dyDescent="0.2">
      <c r="A94" s="37" t="s">
        <v>57</v>
      </c>
      <c r="E94" s="42" t="s">
        <v>111</v>
      </c>
    </row>
    <row r="95" spans="1:16" x14ac:dyDescent="0.2">
      <c r="A95" t="s">
        <v>59</v>
      </c>
      <c r="E95" s="41" t="s">
        <v>110</v>
      </c>
    </row>
    <row r="96" spans="1:16" x14ac:dyDescent="0.2">
      <c r="A96" t="s">
        <v>49</v>
      </c>
      <c r="B96" s="36" t="s">
        <v>145</v>
      </c>
      <c r="C96" s="36" t="s">
        <v>146</v>
      </c>
      <c r="D96" s="37" t="s">
        <v>52</v>
      </c>
      <c r="E96" s="13" t="s">
        <v>147</v>
      </c>
      <c r="F96" s="38" t="s">
        <v>97</v>
      </c>
      <c r="G96" s="39">
        <v>330</v>
      </c>
      <c r="H96" s="38">
        <v>0</v>
      </c>
      <c r="I96" s="38">
        <f>ROUND(G96*H96,6)</f>
        <v>0</v>
      </c>
      <c r="L96" s="40">
        <v>0</v>
      </c>
      <c r="M96" s="34">
        <f>ROUND(ROUND(L96,2)*ROUND(G96,3),2)</f>
        <v>0</v>
      </c>
      <c r="N96" s="38" t="s">
        <v>55</v>
      </c>
      <c r="O96">
        <f>(M96*21)/100</f>
        <v>0</v>
      </c>
      <c r="P96" t="s">
        <v>27</v>
      </c>
    </row>
    <row r="97" spans="1:16" x14ac:dyDescent="0.2">
      <c r="A97" s="37" t="s">
        <v>56</v>
      </c>
      <c r="E97" s="41" t="s">
        <v>52</v>
      </c>
    </row>
    <row r="98" spans="1:16" x14ac:dyDescent="0.2">
      <c r="A98" s="37" t="s">
        <v>57</v>
      </c>
      <c r="E98" s="42" t="s">
        <v>138</v>
      </c>
    </row>
    <row r="99" spans="1:16" x14ac:dyDescent="0.2">
      <c r="A99" t="s">
        <v>59</v>
      </c>
      <c r="E99" s="41" t="s">
        <v>60</v>
      </c>
    </row>
    <row r="100" spans="1:16" x14ac:dyDescent="0.2">
      <c r="A100" t="s">
        <v>49</v>
      </c>
      <c r="B100" s="36" t="s">
        <v>148</v>
      </c>
      <c r="C100" s="36" t="s">
        <v>149</v>
      </c>
      <c r="D100" s="37" t="s">
        <v>52</v>
      </c>
      <c r="E100" s="13" t="s">
        <v>150</v>
      </c>
      <c r="F100" s="38" t="s">
        <v>92</v>
      </c>
      <c r="G100" s="39">
        <v>2</v>
      </c>
      <c r="H100" s="38">
        <v>0</v>
      </c>
      <c r="I100" s="38">
        <f>ROUND(G100*H100,6)</f>
        <v>0</v>
      </c>
      <c r="L100" s="40">
        <v>0</v>
      </c>
      <c r="M100" s="34">
        <f>ROUND(ROUND(L100,2)*ROUND(G100,3),2)</f>
        <v>0</v>
      </c>
      <c r="N100" s="38" t="s">
        <v>55</v>
      </c>
      <c r="O100">
        <f>(M100*21)/100</f>
        <v>0</v>
      </c>
      <c r="P100" t="s">
        <v>27</v>
      </c>
    </row>
    <row r="101" spans="1:16" x14ac:dyDescent="0.2">
      <c r="A101" s="37" t="s">
        <v>56</v>
      </c>
      <c r="E101" s="41" t="s">
        <v>52</v>
      </c>
    </row>
    <row r="102" spans="1:16" x14ac:dyDescent="0.2">
      <c r="A102" s="37" t="s">
        <v>57</v>
      </c>
      <c r="E102" s="42" t="s">
        <v>111</v>
      </c>
    </row>
    <row r="103" spans="1:16" x14ac:dyDescent="0.2">
      <c r="A103" t="s">
        <v>59</v>
      </c>
      <c r="E103" s="41" t="s">
        <v>151</v>
      </c>
    </row>
    <row r="104" spans="1:16" x14ac:dyDescent="0.2">
      <c r="A104" t="s">
        <v>49</v>
      </c>
      <c r="B104" s="36" t="s">
        <v>152</v>
      </c>
      <c r="C104" s="36" t="s">
        <v>153</v>
      </c>
      <c r="D104" s="37" t="s">
        <v>52</v>
      </c>
      <c r="E104" s="13" t="s">
        <v>154</v>
      </c>
      <c r="F104" s="38" t="s">
        <v>92</v>
      </c>
      <c r="G104" s="39">
        <v>2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55</v>
      </c>
      <c r="O104">
        <f>(M104*21)/100</f>
        <v>0</v>
      </c>
      <c r="P104" t="s">
        <v>27</v>
      </c>
    </row>
    <row r="105" spans="1:16" x14ac:dyDescent="0.2">
      <c r="A105" s="37" t="s">
        <v>56</v>
      </c>
      <c r="E105" s="41" t="s">
        <v>52</v>
      </c>
    </row>
    <row r="106" spans="1:16" x14ac:dyDescent="0.2">
      <c r="A106" s="37" t="s">
        <v>57</v>
      </c>
      <c r="E106" s="42" t="s">
        <v>151</v>
      </c>
    </row>
    <row r="107" spans="1:16" x14ac:dyDescent="0.2">
      <c r="A107" t="s">
        <v>59</v>
      </c>
      <c r="E107" s="41" t="s">
        <v>60</v>
      </c>
    </row>
    <row r="108" spans="1:16" x14ac:dyDescent="0.2">
      <c r="A108" t="s">
        <v>49</v>
      </c>
      <c r="B108" s="36" t="s">
        <v>155</v>
      </c>
      <c r="C108" s="36" t="s">
        <v>156</v>
      </c>
      <c r="D108" s="37" t="s">
        <v>52</v>
      </c>
      <c r="E108" s="13" t="s">
        <v>157</v>
      </c>
      <c r="F108" s="38" t="s">
        <v>92</v>
      </c>
      <c r="G108" s="39">
        <v>2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55</v>
      </c>
      <c r="O108">
        <f>(M108*21)/100</f>
        <v>0</v>
      </c>
      <c r="P108" t="s">
        <v>27</v>
      </c>
    </row>
    <row r="109" spans="1:16" x14ac:dyDescent="0.2">
      <c r="A109" s="37" t="s">
        <v>56</v>
      </c>
      <c r="E109" s="41" t="s">
        <v>52</v>
      </c>
    </row>
    <row r="110" spans="1:16" x14ac:dyDescent="0.2">
      <c r="A110" s="37" t="s">
        <v>57</v>
      </c>
      <c r="E110" s="42" t="s">
        <v>111</v>
      </c>
    </row>
    <row r="111" spans="1:16" x14ac:dyDescent="0.2">
      <c r="A111" t="s">
        <v>59</v>
      </c>
      <c r="E111" s="41" t="s">
        <v>151</v>
      </c>
    </row>
    <row r="112" spans="1:16" x14ac:dyDescent="0.2">
      <c r="A112" t="s">
        <v>49</v>
      </c>
      <c r="B112" s="36" t="s">
        <v>158</v>
      </c>
      <c r="C112" s="36" t="s">
        <v>159</v>
      </c>
      <c r="D112" s="37" t="s">
        <v>52</v>
      </c>
      <c r="E112" s="13" t="s">
        <v>160</v>
      </c>
      <c r="F112" s="38" t="s">
        <v>92</v>
      </c>
      <c r="G112" s="39">
        <v>2</v>
      </c>
      <c r="H112" s="38">
        <v>0</v>
      </c>
      <c r="I112" s="38">
        <f>ROUND(G112*H112,6)</f>
        <v>0</v>
      </c>
      <c r="L112" s="40">
        <v>0</v>
      </c>
      <c r="M112" s="34">
        <f>ROUND(ROUND(L112,2)*ROUND(G112,3),2)</f>
        <v>0</v>
      </c>
      <c r="N112" s="38" t="s">
        <v>55</v>
      </c>
      <c r="O112">
        <f>(M112*21)/100</f>
        <v>0</v>
      </c>
      <c r="P112" t="s">
        <v>27</v>
      </c>
    </row>
    <row r="113" spans="1:16" x14ac:dyDescent="0.2">
      <c r="A113" s="37" t="s">
        <v>56</v>
      </c>
      <c r="E113" s="41" t="s">
        <v>52</v>
      </c>
    </row>
    <row r="114" spans="1:16" x14ac:dyDescent="0.2">
      <c r="A114" s="37" t="s">
        <v>57</v>
      </c>
      <c r="E114" s="42" t="s">
        <v>151</v>
      </c>
    </row>
    <row r="115" spans="1:16" x14ac:dyDescent="0.2">
      <c r="A115" t="s">
        <v>59</v>
      </c>
      <c r="E115" s="41" t="s">
        <v>60</v>
      </c>
    </row>
    <row r="116" spans="1:16" x14ac:dyDescent="0.2">
      <c r="A116" t="s">
        <v>49</v>
      </c>
      <c r="B116" s="36" t="s">
        <v>161</v>
      </c>
      <c r="C116" s="36" t="s">
        <v>162</v>
      </c>
      <c r="D116" s="37" t="s">
        <v>52</v>
      </c>
      <c r="E116" s="13" t="s">
        <v>163</v>
      </c>
      <c r="F116" s="38" t="s">
        <v>92</v>
      </c>
      <c r="G116" s="39">
        <v>1</v>
      </c>
      <c r="H116" s="38">
        <v>0</v>
      </c>
      <c r="I116" s="38">
        <f>ROUND(G116*H116,6)</f>
        <v>0</v>
      </c>
      <c r="L116" s="40">
        <v>0</v>
      </c>
      <c r="M116" s="34">
        <f>ROUND(ROUND(L116,2)*ROUND(G116,3),2)</f>
        <v>0</v>
      </c>
      <c r="N116" s="38" t="s">
        <v>55</v>
      </c>
      <c r="O116">
        <f>(M116*21)/100</f>
        <v>0</v>
      </c>
      <c r="P116" t="s">
        <v>27</v>
      </c>
    </row>
    <row r="117" spans="1:16" x14ac:dyDescent="0.2">
      <c r="A117" s="37" t="s">
        <v>56</v>
      </c>
      <c r="E117" s="41" t="s">
        <v>52</v>
      </c>
    </row>
    <row r="118" spans="1:16" x14ac:dyDescent="0.2">
      <c r="A118" s="37" t="s">
        <v>57</v>
      </c>
      <c r="E118" s="42" t="s">
        <v>110</v>
      </c>
    </row>
    <row r="119" spans="1:16" x14ac:dyDescent="0.2">
      <c r="A119" t="s">
        <v>59</v>
      </c>
      <c r="E119" s="41" t="s">
        <v>60</v>
      </c>
    </row>
    <row r="120" spans="1:16" x14ac:dyDescent="0.2">
      <c r="A120" t="s">
        <v>49</v>
      </c>
      <c r="B120" s="36" t="s">
        <v>164</v>
      </c>
      <c r="C120" s="36" t="s">
        <v>165</v>
      </c>
      <c r="D120" s="37" t="s">
        <v>52</v>
      </c>
      <c r="E120" s="13" t="s">
        <v>166</v>
      </c>
      <c r="F120" s="38" t="s">
        <v>92</v>
      </c>
      <c r="G120" s="39">
        <v>1</v>
      </c>
      <c r="H120" s="38">
        <v>0</v>
      </c>
      <c r="I120" s="38">
        <f>ROUND(G120*H120,6)</f>
        <v>0</v>
      </c>
      <c r="L120" s="40">
        <v>0</v>
      </c>
      <c r="M120" s="34">
        <f>ROUND(ROUND(L120,2)*ROUND(G120,3),2)</f>
        <v>0</v>
      </c>
      <c r="N120" s="38" t="s">
        <v>55</v>
      </c>
      <c r="O120">
        <f>(M120*21)/100</f>
        <v>0</v>
      </c>
      <c r="P120" t="s">
        <v>27</v>
      </c>
    </row>
    <row r="121" spans="1:16" x14ac:dyDescent="0.2">
      <c r="A121" s="37" t="s">
        <v>56</v>
      </c>
      <c r="E121" s="41" t="s">
        <v>52</v>
      </c>
    </row>
    <row r="122" spans="1:16" x14ac:dyDescent="0.2">
      <c r="A122" s="37" t="s">
        <v>57</v>
      </c>
      <c r="E122" s="42" t="s">
        <v>110</v>
      </c>
    </row>
    <row r="123" spans="1:16" x14ac:dyDescent="0.2">
      <c r="A123" t="s">
        <v>59</v>
      </c>
      <c r="E123" s="41" t="s">
        <v>60</v>
      </c>
    </row>
    <row r="124" spans="1:16" x14ac:dyDescent="0.2">
      <c r="A124" t="s">
        <v>49</v>
      </c>
      <c r="B124" s="36" t="s">
        <v>167</v>
      </c>
      <c r="C124" s="36" t="s">
        <v>168</v>
      </c>
      <c r="D124" s="37" t="s">
        <v>52</v>
      </c>
      <c r="E124" s="13" t="s">
        <v>169</v>
      </c>
      <c r="F124" s="38" t="s">
        <v>92</v>
      </c>
      <c r="G124" s="39">
        <v>2</v>
      </c>
      <c r="H124" s="38">
        <v>0</v>
      </c>
      <c r="I124" s="38">
        <f>ROUND(G124*H124,6)</f>
        <v>0</v>
      </c>
      <c r="L124" s="40">
        <v>0</v>
      </c>
      <c r="M124" s="34">
        <f>ROUND(ROUND(L124,2)*ROUND(G124,3),2)</f>
        <v>0</v>
      </c>
      <c r="N124" s="38" t="s">
        <v>55</v>
      </c>
      <c r="O124">
        <f>(M124*21)/100</f>
        <v>0</v>
      </c>
      <c r="P124" t="s">
        <v>27</v>
      </c>
    </row>
    <row r="125" spans="1:16" x14ac:dyDescent="0.2">
      <c r="A125" s="37" t="s">
        <v>56</v>
      </c>
      <c r="E125" s="41" t="s">
        <v>52</v>
      </c>
    </row>
    <row r="126" spans="1:16" x14ac:dyDescent="0.2">
      <c r="A126" s="37" t="s">
        <v>57</v>
      </c>
      <c r="E126" s="42" t="s">
        <v>151</v>
      </c>
    </row>
    <row r="127" spans="1:16" x14ac:dyDescent="0.2">
      <c r="A127" t="s">
        <v>59</v>
      </c>
      <c r="E127" s="41" t="s">
        <v>60</v>
      </c>
    </row>
    <row r="128" spans="1:16" x14ac:dyDescent="0.2">
      <c r="A128" t="s">
        <v>49</v>
      </c>
      <c r="B128" s="36" t="s">
        <v>170</v>
      </c>
      <c r="C128" s="36" t="s">
        <v>171</v>
      </c>
      <c r="D128" s="37" t="s">
        <v>52</v>
      </c>
      <c r="E128" s="13" t="s">
        <v>172</v>
      </c>
      <c r="F128" s="38" t="s">
        <v>92</v>
      </c>
      <c r="G128" s="39">
        <v>3</v>
      </c>
      <c r="H128" s="38">
        <v>0</v>
      </c>
      <c r="I128" s="38">
        <f>ROUND(G128*H128,6)</f>
        <v>0</v>
      </c>
      <c r="L128" s="40">
        <v>0</v>
      </c>
      <c r="M128" s="34">
        <f>ROUND(ROUND(L128,2)*ROUND(G128,3),2)</f>
        <v>0</v>
      </c>
      <c r="N128" s="38" t="s">
        <v>55</v>
      </c>
      <c r="O128">
        <f>(M128*21)/100</f>
        <v>0</v>
      </c>
      <c r="P128" t="s">
        <v>27</v>
      </c>
    </row>
    <row r="129" spans="1:16" x14ac:dyDescent="0.2">
      <c r="A129" s="37" t="s">
        <v>56</v>
      </c>
      <c r="E129" s="41" t="s">
        <v>52</v>
      </c>
    </row>
    <row r="130" spans="1:16" x14ac:dyDescent="0.2">
      <c r="A130" s="37" t="s">
        <v>57</v>
      </c>
      <c r="E130" s="42" t="s">
        <v>173</v>
      </c>
    </row>
    <row r="131" spans="1:16" x14ac:dyDescent="0.2">
      <c r="A131" t="s">
        <v>59</v>
      </c>
      <c r="E131" s="41" t="s">
        <v>60</v>
      </c>
    </row>
    <row r="132" spans="1:16" x14ac:dyDescent="0.2">
      <c r="A132" t="s">
        <v>49</v>
      </c>
      <c r="B132" s="36" t="s">
        <v>174</v>
      </c>
      <c r="C132" s="36" t="s">
        <v>175</v>
      </c>
      <c r="D132" s="37" t="s">
        <v>52</v>
      </c>
      <c r="E132" s="13" t="s">
        <v>176</v>
      </c>
      <c r="F132" s="38" t="s">
        <v>177</v>
      </c>
      <c r="G132" s="39">
        <v>12</v>
      </c>
      <c r="H132" s="38">
        <v>0</v>
      </c>
      <c r="I132" s="38">
        <f>ROUND(G132*H132,6)</f>
        <v>0</v>
      </c>
      <c r="L132" s="40">
        <v>0</v>
      </c>
      <c r="M132" s="34">
        <f>ROUND(ROUND(L132,2)*ROUND(G132,3),2)</f>
        <v>0</v>
      </c>
      <c r="N132" s="38" t="s">
        <v>55</v>
      </c>
      <c r="O132">
        <f>(M132*21)/100</f>
        <v>0</v>
      </c>
      <c r="P132" t="s">
        <v>27</v>
      </c>
    </row>
    <row r="133" spans="1:16" x14ac:dyDescent="0.2">
      <c r="A133" s="37" t="s">
        <v>56</v>
      </c>
      <c r="E133" s="41" t="s">
        <v>52</v>
      </c>
    </row>
    <row r="134" spans="1:16" x14ac:dyDescent="0.2">
      <c r="A134" s="37" t="s">
        <v>57</v>
      </c>
      <c r="E134" s="42" t="s">
        <v>178</v>
      </c>
    </row>
    <row r="135" spans="1:16" x14ac:dyDescent="0.2">
      <c r="A135" t="s">
        <v>59</v>
      </c>
      <c r="E135" s="41" t="s">
        <v>60</v>
      </c>
    </row>
    <row r="136" spans="1:16" x14ac:dyDescent="0.2">
      <c r="A136" t="s">
        <v>49</v>
      </c>
      <c r="B136" s="36" t="s">
        <v>179</v>
      </c>
      <c r="C136" s="36" t="s">
        <v>180</v>
      </c>
      <c r="D136" s="37" t="s">
        <v>52</v>
      </c>
      <c r="E136" s="13" t="s">
        <v>181</v>
      </c>
      <c r="F136" s="38" t="s">
        <v>92</v>
      </c>
      <c r="G136" s="39">
        <v>1</v>
      </c>
      <c r="H136" s="38">
        <v>0</v>
      </c>
      <c r="I136" s="38">
        <f>ROUND(G136*H136,6)</f>
        <v>0</v>
      </c>
      <c r="L136" s="40">
        <v>0</v>
      </c>
      <c r="M136" s="34">
        <f>ROUND(ROUND(L136,2)*ROUND(G136,3),2)</f>
        <v>0</v>
      </c>
      <c r="N136" s="38" t="s">
        <v>55</v>
      </c>
      <c r="O136">
        <f>(M136*21)/100</f>
        <v>0</v>
      </c>
      <c r="P136" t="s">
        <v>27</v>
      </c>
    </row>
    <row r="137" spans="1:16" x14ac:dyDescent="0.2">
      <c r="A137" s="37" t="s">
        <v>56</v>
      </c>
      <c r="E137" s="41" t="s">
        <v>52</v>
      </c>
    </row>
    <row r="138" spans="1:16" x14ac:dyDescent="0.2">
      <c r="A138" s="37" t="s">
        <v>57</v>
      </c>
      <c r="E138" s="42" t="s">
        <v>110</v>
      </c>
    </row>
    <row r="139" spans="1:16" x14ac:dyDescent="0.2">
      <c r="A139" t="s">
        <v>59</v>
      </c>
      <c r="E139" s="41" t="s">
        <v>60</v>
      </c>
    </row>
    <row r="140" spans="1:16" x14ac:dyDescent="0.2">
      <c r="A140" t="s">
        <v>49</v>
      </c>
      <c r="B140" s="36" t="s">
        <v>182</v>
      </c>
      <c r="C140" s="36" t="s">
        <v>183</v>
      </c>
      <c r="D140" s="37" t="s">
        <v>52</v>
      </c>
      <c r="E140" s="13" t="s">
        <v>184</v>
      </c>
      <c r="F140" s="38" t="s">
        <v>92</v>
      </c>
      <c r="G140" s="39">
        <v>1</v>
      </c>
      <c r="H140" s="38">
        <v>0</v>
      </c>
      <c r="I140" s="38">
        <f>ROUND(G140*H140,6)</f>
        <v>0</v>
      </c>
      <c r="L140" s="40">
        <v>0</v>
      </c>
      <c r="M140" s="34">
        <f>ROUND(ROUND(L140,2)*ROUND(G140,3),2)</f>
        <v>0</v>
      </c>
      <c r="N140" s="38" t="s">
        <v>55</v>
      </c>
      <c r="O140">
        <f>(M140*21)/100</f>
        <v>0</v>
      </c>
      <c r="P140" t="s">
        <v>27</v>
      </c>
    </row>
    <row r="141" spans="1:16" x14ac:dyDescent="0.2">
      <c r="A141" s="37" t="s">
        <v>56</v>
      </c>
      <c r="E141" s="41" t="s">
        <v>52</v>
      </c>
    </row>
    <row r="142" spans="1:16" x14ac:dyDescent="0.2">
      <c r="A142" s="37" t="s">
        <v>57</v>
      </c>
      <c r="E142" s="42" t="s">
        <v>110</v>
      </c>
    </row>
    <row r="143" spans="1:16" x14ac:dyDescent="0.2">
      <c r="A143" t="s">
        <v>59</v>
      </c>
      <c r="E143" s="41" t="s">
        <v>60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COUNTIFS(L8:L46,"=0",A8:A46,"P")+COUNTIFS(L8:L46,"",A8:A46,"P")+SUM(Q8:Q46)</f>
        <v>10</v>
      </c>
    </row>
    <row r="8" spans="1:20" x14ac:dyDescent="0.2">
      <c r="A8" t="s">
        <v>44</v>
      </c>
      <c r="C8" s="30" t="s">
        <v>186</v>
      </c>
      <c r="E8" s="32" t="s">
        <v>3</v>
      </c>
      <c r="J8" s="31">
        <f>0+J9</f>
        <v>0</v>
      </c>
      <c r="K8" s="31">
        <f>0+K9</f>
        <v>0</v>
      </c>
      <c r="L8" s="31">
        <f>0+L9</f>
        <v>0</v>
      </c>
      <c r="M8" s="31">
        <f>0+M9</f>
        <v>0</v>
      </c>
    </row>
    <row r="9" spans="1:20" x14ac:dyDescent="0.2">
      <c r="A9" t="s">
        <v>46</v>
      </c>
      <c r="C9" s="33" t="s">
        <v>112</v>
      </c>
      <c r="E9" s="35" t="s">
        <v>113</v>
      </c>
      <c r="J9" s="34">
        <f>0</f>
        <v>0</v>
      </c>
      <c r="K9" s="34">
        <f>0</f>
        <v>0</v>
      </c>
      <c r="L9" s="34">
        <f>0+L10+L14+L18+L22+L26+L30+L34+L38+L42+L46</f>
        <v>0</v>
      </c>
      <c r="M9" s="34">
        <f>0+M10+M14+M18+M22+M26+M30+M34+M38+M42+M46</f>
        <v>0</v>
      </c>
    </row>
    <row r="10" spans="1:20" x14ac:dyDescent="0.2">
      <c r="A10" t="s">
        <v>49</v>
      </c>
      <c r="B10" s="36" t="s">
        <v>50</v>
      </c>
      <c r="C10" s="36" t="s">
        <v>187</v>
      </c>
      <c r="D10" s="37" t="s">
        <v>52</v>
      </c>
      <c r="E10" s="13" t="s">
        <v>188</v>
      </c>
      <c r="F10" s="38" t="s">
        <v>92</v>
      </c>
      <c r="G10" s="39">
        <v>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55</v>
      </c>
      <c r="O10">
        <f>(M10*21)/100</f>
        <v>0</v>
      </c>
      <c r="P10" t="s">
        <v>27</v>
      </c>
    </row>
    <row r="11" spans="1:20" x14ac:dyDescent="0.2">
      <c r="A11" s="37" t="s">
        <v>56</v>
      </c>
      <c r="E11" s="41" t="s">
        <v>52</v>
      </c>
    </row>
    <row r="12" spans="1:20" x14ac:dyDescent="0.2">
      <c r="A12" s="37" t="s">
        <v>57</v>
      </c>
      <c r="E12" s="42" t="s">
        <v>189</v>
      </c>
    </row>
    <row r="13" spans="1:20" x14ac:dyDescent="0.2">
      <c r="A13" t="s">
        <v>59</v>
      </c>
      <c r="E13" s="41" t="s">
        <v>60</v>
      </c>
    </row>
    <row r="14" spans="1:20" x14ac:dyDescent="0.2">
      <c r="A14" t="s">
        <v>49</v>
      </c>
      <c r="B14" s="36" t="s">
        <v>27</v>
      </c>
      <c r="C14" s="36" t="s">
        <v>190</v>
      </c>
      <c r="D14" s="37" t="s">
        <v>52</v>
      </c>
      <c r="E14" s="13" t="s">
        <v>191</v>
      </c>
      <c r="F14" s="38" t="s">
        <v>92</v>
      </c>
      <c r="G14" s="39">
        <v>2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55</v>
      </c>
      <c r="O14">
        <f>(M14*21)/100</f>
        <v>0</v>
      </c>
      <c r="P14" t="s">
        <v>27</v>
      </c>
    </row>
    <row r="15" spans="1:20" x14ac:dyDescent="0.2">
      <c r="A15" s="37" t="s">
        <v>56</v>
      </c>
      <c r="E15" s="41" t="s">
        <v>52</v>
      </c>
    </row>
    <row r="16" spans="1:20" x14ac:dyDescent="0.2">
      <c r="A16" s="37" t="s">
        <v>57</v>
      </c>
      <c r="E16" s="42" t="s">
        <v>189</v>
      </c>
    </row>
    <row r="17" spans="1:16" x14ac:dyDescent="0.2">
      <c r="A17" t="s">
        <v>59</v>
      </c>
      <c r="E17" s="41" t="s">
        <v>60</v>
      </c>
    </row>
    <row r="18" spans="1:16" x14ac:dyDescent="0.2">
      <c r="A18" t="s">
        <v>49</v>
      </c>
      <c r="B18" s="36" t="s">
        <v>26</v>
      </c>
      <c r="C18" s="36" t="s">
        <v>192</v>
      </c>
      <c r="D18" s="37" t="s">
        <v>52</v>
      </c>
      <c r="E18" s="13" t="s">
        <v>193</v>
      </c>
      <c r="F18" s="38" t="s">
        <v>92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55</v>
      </c>
      <c r="O18">
        <f>(M18*21)/100</f>
        <v>0</v>
      </c>
      <c r="P18" t="s">
        <v>27</v>
      </c>
    </row>
    <row r="19" spans="1:16" x14ac:dyDescent="0.2">
      <c r="A19" s="37" t="s">
        <v>56</v>
      </c>
      <c r="E19" s="41" t="s">
        <v>52</v>
      </c>
    </row>
    <row r="20" spans="1:16" x14ac:dyDescent="0.2">
      <c r="A20" s="37" t="s">
        <v>57</v>
      </c>
      <c r="E20" s="42" t="s">
        <v>110</v>
      </c>
    </row>
    <row r="21" spans="1:16" x14ac:dyDescent="0.2">
      <c r="A21" t="s">
        <v>59</v>
      </c>
      <c r="E21" s="41" t="s">
        <v>60</v>
      </c>
    </row>
    <row r="22" spans="1:16" x14ac:dyDescent="0.2">
      <c r="A22" t="s">
        <v>49</v>
      </c>
      <c r="B22" s="36" t="s">
        <v>72</v>
      </c>
      <c r="C22" s="36" t="s">
        <v>194</v>
      </c>
      <c r="D22" s="37" t="s">
        <v>52</v>
      </c>
      <c r="E22" s="13" t="s">
        <v>195</v>
      </c>
      <c r="F22" s="38" t="s">
        <v>92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55</v>
      </c>
      <c r="O22">
        <f>(M22*21)/100</f>
        <v>0</v>
      </c>
      <c r="P22" t="s">
        <v>27</v>
      </c>
    </row>
    <row r="23" spans="1:16" x14ac:dyDescent="0.2">
      <c r="A23" s="37" t="s">
        <v>56</v>
      </c>
      <c r="E23" s="41" t="s">
        <v>52</v>
      </c>
    </row>
    <row r="24" spans="1:16" x14ac:dyDescent="0.2">
      <c r="A24" s="37" t="s">
        <v>57</v>
      </c>
      <c r="E24" s="42" t="s">
        <v>110</v>
      </c>
    </row>
    <row r="25" spans="1:16" x14ac:dyDescent="0.2">
      <c r="A25" t="s">
        <v>59</v>
      </c>
      <c r="E25" s="41" t="s">
        <v>60</v>
      </c>
    </row>
    <row r="26" spans="1:16" ht="25.5" x14ac:dyDescent="0.2">
      <c r="A26" t="s">
        <v>49</v>
      </c>
      <c r="B26" s="36" t="s">
        <v>76</v>
      </c>
      <c r="C26" s="36" t="s">
        <v>196</v>
      </c>
      <c r="D26" s="37" t="s">
        <v>52</v>
      </c>
      <c r="E26" s="13" t="s">
        <v>197</v>
      </c>
      <c r="F26" s="38" t="s">
        <v>92</v>
      </c>
      <c r="G26" s="39">
        <v>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55</v>
      </c>
      <c r="O26">
        <f>(M26*21)/100</f>
        <v>0</v>
      </c>
      <c r="P26" t="s">
        <v>27</v>
      </c>
    </row>
    <row r="27" spans="1:16" x14ac:dyDescent="0.2">
      <c r="A27" s="37" t="s">
        <v>56</v>
      </c>
      <c r="E27" s="41" t="s">
        <v>52</v>
      </c>
    </row>
    <row r="28" spans="1:16" x14ac:dyDescent="0.2">
      <c r="A28" s="37" t="s">
        <v>57</v>
      </c>
      <c r="E28" s="42" t="s">
        <v>110</v>
      </c>
    </row>
    <row r="29" spans="1:16" x14ac:dyDescent="0.2">
      <c r="A29" t="s">
        <v>59</v>
      </c>
      <c r="E29" s="41" t="s">
        <v>60</v>
      </c>
    </row>
    <row r="30" spans="1:16" ht="25.5" x14ac:dyDescent="0.2">
      <c r="A30" t="s">
        <v>49</v>
      </c>
      <c r="B30" s="36" t="s">
        <v>82</v>
      </c>
      <c r="C30" s="36" t="s">
        <v>198</v>
      </c>
      <c r="D30" s="37" t="s">
        <v>52</v>
      </c>
      <c r="E30" s="13" t="s">
        <v>199</v>
      </c>
      <c r="F30" s="38" t="s">
        <v>92</v>
      </c>
      <c r="G30" s="39">
        <v>2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55</v>
      </c>
      <c r="O30">
        <f>(M30*21)/100</f>
        <v>0</v>
      </c>
      <c r="P30" t="s">
        <v>27</v>
      </c>
    </row>
    <row r="31" spans="1:16" x14ac:dyDescent="0.2">
      <c r="A31" s="37" t="s">
        <v>56</v>
      </c>
      <c r="E31" s="41" t="s">
        <v>52</v>
      </c>
    </row>
    <row r="32" spans="1:16" x14ac:dyDescent="0.2">
      <c r="A32" s="37" t="s">
        <v>57</v>
      </c>
      <c r="E32" s="42" t="s">
        <v>189</v>
      </c>
    </row>
    <row r="33" spans="1:16" x14ac:dyDescent="0.2">
      <c r="A33" t="s">
        <v>59</v>
      </c>
      <c r="E33" s="41" t="s">
        <v>60</v>
      </c>
    </row>
    <row r="34" spans="1:16" x14ac:dyDescent="0.2">
      <c r="A34" t="s">
        <v>49</v>
      </c>
      <c r="B34" s="36" t="s">
        <v>89</v>
      </c>
      <c r="C34" s="36" t="s">
        <v>200</v>
      </c>
      <c r="D34" s="37" t="s">
        <v>52</v>
      </c>
      <c r="E34" s="13" t="s">
        <v>201</v>
      </c>
      <c r="F34" s="38" t="s">
        <v>92</v>
      </c>
      <c r="G34" s="39">
        <v>1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55</v>
      </c>
      <c r="O34">
        <f>(M34*21)/100</f>
        <v>0</v>
      </c>
      <c r="P34" t="s">
        <v>27</v>
      </c>
    </row>
    <row r="35" spans="1:16" x14ac:dyDescent="0.2">
      <c r="A35" s="37" t="s">
        <v>56</v>
      </c>
      <c r="E35" s="41" t="s">
        <v>52</v>
      </c>
    </row>
    <row r="36" spans="1:16" x14ac:dyDescent="0.2">
      <c r="A36" s="37" t="s">
        <v>57</v>
      </c>
      <c r="E36" s="42" t="s">
        <v>110</v>
      </c>
    </row>
    <row r="37" spans="1:16" x14ac:dyDescent="0.2">
      <c r="A37" t="s">
        <v>59</v>
      </c>
      <c r="E37" s="41" t="s">
        <v>60</v>
      </c>
    </row>
    <row r="38" spans="1:16" x14ac:dyDescent="0.2">
      <c r="A38" t="s">
        <v>49</v>
      </c>
      <c r="B38" s="36" t="s">
        <v>94</v>
      </c>
      <c r="C38" s="36" t="s">
        <v>202</v>
      </c>
      <c r="D38" s="37" t="s">
        <v>52</v>
      </c>
      <c r="E38" s="13" t="s">
        <v>203</v>
      </c>
      <c r="F38" s="38" t="s">
        <v>92</v>
      </c>
      <c r="G38" s="39">
        <v>1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204</v>
      </c>
      <c r="O38">
        <f>(M38*21)/100</f>
        <v>0</v>
      </c>
      <c r="P38" t="s">
        <v>27</v>
      </c>
    </row>
    <row r="39" spans="1:16" x14ac:dyDescent="0.2">
      <c r="A39" s="37" t="s">
        <v>56</v>
      </c>
      <c r="E39" s="41" t="s">
        <v>52</v>
      </c>
    </row>
    <row r="40" spans="1:16" x14ac:dyDescent="0.2">
      <c r="A40" s="37" t="s">
        <v>57</v>
      </c>
      <c r="E40" s="42" t="s">
        <v>110</v>
      </c>
    </row>
    <row r="41" spans="1:16" x14ac:dyDescent="0.2">
      <c r="A41" t="s">
        <v>59</v>
      </c>
      <c r="E41" s="41" t="s">
        <v>205</v>
      </c>
    </row>
    <row r="42" spans="1:16" x14ac:dyDescent="0.2">
      <c r="A42" t="s">
        <v>49</v>
      </c>
      <c r="B42" s="36" t="s">
        <v>98</v>
      </c>
      <c r="C42" s="36" t="s">
        <v>206</v>
      </c>
      <c r="D42" s="37" t="s">
        <v>52</v>
      </c>
      <c r="E42" s="13" t="s">
        <v>207</v>
      </c>
      <c r="F42" s="38" t="s">
        <v>92</v>
      </c>
      <c r="G42" s="39">
        <v>1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204</v>
      </c>
      <c r="O42">
        <f>(M42*21)/100</f>
        <v>0</v>
      </c>
      <c r="P42" t="s">
        <v>27</v>
      </c>
    </row>
    <row r="43" spans="1:16" x14ac:dyDescent="0.2">
      <c r="A43" s="37" t="s">
        <v>56</v>
      </c>
      <c r="E43" s="41" t="s">
        <v>52</v>
      </c>
    </row>
    <row r="44" spans="1:16" x14ac:dyDescent="0.2">
      <c r="A44" s="37" t="s">
        <v>57</v>
      </c>
      <c r="E44" s="42" t="s">
        <v>110</v>
      </c>
    </row>
    <row r="45" spans="1:16" x14ac:dyDescent="0.2">
      <c r="A45" t="s">
        <v>59</v>
      </c>
      <c r="E45" s="41" t="s">
        <v>208</v>
      </c>
    </row>
    <row r="46" spans="1:16" ht="25.5" x14ac:dyDescent="0.2">
      <c r="A46" t="s">
        <v>49</v>
      </c>
      <c r="B46" s="36" t="s">
        <v>101</v>
      </c>
      <c r="C46" s="36" t="s">
        <v>209</v>
      </c>
      <c r="D46" s="37" t="s">
        <v>52</v>
      </c>
      <c r="E46" s="13" t="s">
        <v>210</v>
      </c>
      <c r="F46" s="38" t="s">
        <v>92</v>
      </c>
      <c r="G46" s="39">
        <v>1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204</v>
      </c>
      <c r="O46">
        <f>(M46*21)/100</f>
        <v>0</v>
      </c>
      <c r="P46" t="s">
        <v>27</v>
      </c>
    </row>
    <row r="47" spans="1:16" x14ac:dyDescent="0.2">
      <c r="A47" s="37" t="s">
        <v>56</v>
      </c>
      <c r="E47" s="41" t="s">
        <v>52</v>
      </c>
    </row>
    <row r="48" spans="1:16" x14ac:dyDescent="0.2">
      <c r="A48" s="37" t="s">
        <v>57</v>
      </c>
      <c r="E48" s="42" t="s">
        <v>110</v>
      </c>
    </row>
    <row r="49" spans="1:5" x14ac:dyDescent="0.2">
      <c r="A49" t="s">
        <v>59</v>
      </c>
      <c r="E49" s="41" t="s">
        <v>211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COUNTIFS(L8:L200,"=0",A8:A200,"P")+COUNTIFS(L8:L200,"",A8:A200,"P")+SUM(Q8:Q200)</f>
        <v>48</v>
      </c>
    </row>
    <row r="8" spans="1:20" x14ac:dyDescent="0.2">
      <c r="A8" t="s">
        <v>44</v>
      </c>
      <c r="C8" s="30" t="s">
        <v>214</v>
      </c>
      <c r="E8" s="32" t="s">
        <v>213</v>
      </c>
      <c r="J8" s="31">
        <f>0+J9+J18+J31</f>
        <v>0</v>
      </c>
      <c r="K8" s="31">
        <f>0+K9+K18+K31</f>
        <v>0</v>
      </c>
      <c r="L8" s="31">
        <f>0+L9+L18+L31</f>
        <v>0</v>
      </c>
      <c r="M8" s="31">
        <f>0+M9+M18+M31</f>
        <v>0</v>
      </c>
    </row>
    <row r="9" spans="1:20" x14ac:dyDescent="0.2">
      <c r="A9" t="s">
        <v>46</v>
      </c>
      <c r="C9" s="33" t="s">
        <v>87</v>
      </c>
      <c r="E9" s="35" t="s">
        <v>88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x14ac:dyDescent="0.2">
      <c r="A10" t="s">
        <v>49</v>
      </c>
      <c r="B10" s="36" t="s">
        <v>50</v>
      </c>
      <c r="C10" s="36" t="s">
        <v>215</v>
      </c>
      <c r="D10" s="37" t="s">
        <v>52</v>
      </c>
      <c r="E10" s="13" t="s">
        <v>216</v>
      </c>
      <c r="F10" s="38" t="s">
        <v>97</v>
      </c>
      <c r="G10" s="39">
        <v>40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55</v>
      </c>
      <c r="O10">
        <f>(M10*21)/100</f>
        <v>0</v>
      </c>
      <c r="P10" t="s">
        <v>27</v>
      </c>
    </row>
    <row r="11" spans="1:20" x14ac:dyDescent="0.2">
      <c r="A11" s="37" t="s">
        <v>56</v>
      </c>
      <c r="E11" s="41" t="s">
        <v>52</v>
      </c>
    </row>
    <row r="12" spans="1:20" x14ac:dyDescent="0.2">
      <c r="A12" s="37" t="s">
        <v>57</v>
      </c>
      <c r="E12" s="42" t="s">
        <v>104</v>
      </c>
    </row>
    <row r="13" spans="1:20" x14ac:dyDescent="0.2">
      <c r="A13" t="s">
        <v>59</v>
      </c>
      <c r="E13" s="41" t="s">
        <v>60</v>
      </c>
    </row>
    <row r="14" spans="1:20" x14ac:dyDescent="0.2">
      <c r="A14" t="s">
        <v>49</v>
      </c>
      <c r="B14" s="36" t="s">
        <v>27</v>
      </c>
      <c r="C14" s="36" t="s">
        <v>217</v>
      </c>
      <c r="D14" s="37" t="s">
        <v>52</v>
      </c>
      <c r="E14" s="13" t="s">
        <v>218</v>
      </c>
      <c r="F14" s="38" t="s">
        <v>92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55</v>
      </c>
      <c r="O14">
        <f>(M14*21)/100</f>
        <v>0</v>
      </c>
      <c r="P14" t="s">
        <v>27</v>
      </c>
    </row>
    <row r="15" spans="1:20" x14ac:dyDescent="0.2">
      <c r="A15" s="37" t="s">
        <v>56</v>
      </c>
      <c r="E15" s="41" t="s">
        <v>52</v>
      </c>
    </row>
    <row r="16" spans="1:20" x14ac:dyDescent="0.2">
      <c r="A16" s="37" t="s">
        <v>57</v>
      </c>
      <c r="E16" s="42" t="s">
        <v>110</v>
      </c>
    </row>
    <row r="17" spans="1:16" x14ac:dyDescent="0.2">
      <c r="A17" t="s">
        <v>59</v>
      </c>
      <c r="E17" s="41" t="s">
        <v>60</v>
      </c>
    </row>
    <row r="18" spans="1:16" x14ac:dyDescent="0.2">
      <c r="A18" t="s">
        <v>46</v>
      </c>
      <c r="C18" s="33" t="s">
        <v>105</v>
      </c>
      <c r="E18" s="35" t="s">
        <v>219</v>
      </c>
      <c r="J18" s="34">
        <f>0</f>
        <v>0</v>
      </c>
      <c r="K18" s="34">
        <f>0</f>
        <v>0</v>
      </c>
      <c r="L18" s="34">
        <f>0+L19+L23+L27</f>
        <v>0</v>
      </c>
      <c r="M18" s="34">
        <f>0+M19+M23+M27</f>
        <v>0</v>
      </c>
    </row>
    <row r="19" spans="1:16" x14ac:dyDescent="0.2">
      <c r="A19" t="s">
        <v>49</v>
      </c>
      <c r="B19" s="36" t="s">
        <v>26</v>
      </c>
      <c r="C19" s="36" t="s">
        <v>220</v>
      </c>
      <c r="D19" s="37" t="s">
        <v>52</v>
      </c>
      <c r="E19" s="13" t="s">
        <v>221</v>
      </c>
      <c r="F19" s="38" t="s">
        <v>97</v>
      </c>
      <c r="G19" s="39">
        <v>50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55</v>
      </c>
      <c r="O19">
        <f>(M19*21)/100</f>
        <v>0</v>
      </c>
      <c r="P19" t="s">
        <v>27</v>
      </c>
    </row>
    <row r="20" spans="1:16" x14ac:dyDescent="0.2">
      <c r="A20" s="37" t="s">
        <v>56</v>
      </c>
      <c r="E20" s="41" t="s">
        <v>52</v>
      </c>
    </row>
    <row r="21" spans="1:16" x14ac:dyDescent="0.2">
      <c r="A21" s="37" t="s">
        <v>57</v>
      </c>
      <c r="E21" s="42" t="s">
        <v>222</v>
      </c>
    </row>
    <row r="22" spans="1:16" x14ac:dyDescent="0.2">
      <c r="A22" t="s">
        <v>59</v>
      </c>
      <c r="E22" s="41" t="s">
        <v>60</v>
      </c>
    </row>
    <row r="23" spans="1:16" x14ac:dyDescent="0.2">
      <c r="A23" t="s">
        <v>49</v>
      </c>
      <c r="B23" s="36" t="s">
        <v>72</v>
      </c>
      <c r="C23" s="36" t="s">
        <v>223</v>
      </c>
      <c r="D23" s="37" t="s">
        <v>52</v>
      </c>
      <c r="E23" s="13" t="s">
        <v>224</v>
      </c>
      <c r="F23" s="38" t="s">
        <v>92</v>
      </c>
      <c r="G23" s="39">
        <v>1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55</v>
      </c>
      <c r="O23">
        <f>(M23*21)/100</f>
        <v>0</v>
      </c>
      <c r="P23" t="s">
        <v>27</v>
      </c>
    </row>
    <row r="24" spans="1:16" x14ac:dyDescent="0.2">
      <c r="A24" s="37" t="s">
        <v>56</v>
      </c>
      <c r="E24" s="41" t="s">
        <v>52</v>
      </c>
    </row>
    <row r="25" spans="1:16" x14ac:dyDescent="0.2">
      <c r="A25" s="37" t="s">
        <v>57</v>
      </c>
      <c r="E25" s="42" t="s">
        <v>110</v>
      </c>
    </row>
    <row r="26" spans="1:16" x14ac:dyDescent="0.2">
      <c r="A26" t="s">
        <v>59</v>
      </c>
      <c r="E26" s="41" t="s">
        <v>60</v>
      </c>
    </row>
    <row r="27" spans="1:16" x14ac:dyDescent="0.2">
      <c r="A27" t="s">
        <v>49</v>
      </c>
      <c r="B27" s="36" t="s">
        <v>76</v>
      </c>
      <c r="C27" s="36" t="s">
        <v>225</v>
      </c>
      <c r="D27" s="37" t="s">
        <v>52</v>
      </c>
      <c r="E27" s="13" t="s">
        <v>226</v>
      </c>
      <c r="F27" s="38" t="s">
        <v>92</v>
      </c>
      <c r="G27" s="39">
        <v>14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204</v>
      </c>
      <c r="O27">
        <f>(M27*21)/100</f>
        <v>0</v>
      </c>
      <c r="P27" t="s">
        <v>27</v>
      </c>
    </row>
    <row r="28" spans="1:16" x14ac:dyDescent="0.2">
      <c r="A28" s="37" t="s">
        <v>56</v>
      </c>
      <c r="E28" s="41" t="s">
        <v>52</v>
      </c>
    </row>
    <row r="29" spans="1:16" x14ac:dyDescent="0.2">
      <c r="A29" s="37" t="s">
        <v>57</v>
      </c>
      <c r="E29" s="42" t="s">
        <v>227</v>
      </c>
    </row>
    <row r="30" spans="1:16" x14ac:dyDescent="0.2">
      <c r="A30" t="s">
        <v>59</v>
      </c>
      <c r="E30" s="41" t="s">
        <v>228</v>
      </c>
    </row>
    <row r="31" spans="1:16" x14ac:dyDescent="0.2">
      <c r="A31" t="s">
        <v>46</v>
      </c>
      <c r="C31" s="33" t="s">
        <v>112</v>
      </c>
      <c r="E31" s="35" t="s">
        <v>113</v>
      </c>
      <c r="J31" s="34">
        <f>0</f>
        <v>0</v>
      </c>
      <c r="K31" s="34">
        <f>0</f>
        <v>0</v>
      </c>
      <c r="L31" s="34">
        <f>0+L32+L36+L40+L44+L48+L52+L56+L60+L64+L68+L72+L76+L80+L84+L88+L92+L96+L100+L104+L108+L112+L116+L120+L124+L128+L132+L136+L140+L144+L148+L152+L156+L160+L164+L168+L172+L176+L180+L184+L188+L192+L196+L200</f>
        <v>0</v>
      </c>
      <c r="M31" s="34">
        <f>0+M32+M36+M40+M44+M48+M52+M56+M60+M64+M68+M72+M76+M80+M84+M88+M92+M96+M100+M104+M108+M112+M116+M120+M124+M128+M132+M136+M140+M144+M148+M152+M156+M160+M164+M168+M172+M176+M180+M184+M188+M192+M196+M200</f>
        <v>0</v>
      </c>
    </row>
    <row r="32" spans="1:16" x14ac:dyDescent="0.2">
      <c r="A32" t="s">
        <v>49</v>
      </c>
      <c r="B32" s="36" t="s">
        <v>82</v>
      </c>
      <c r="C32" s="36" t="s">
        <v>229</v>
      </c>
      <c r="D32" s="37" t="s">
        <v>52</v>
      </c>
      <c r="E32" s="13" t="s">
        <v>230</v>
      </c>
      <c r="F32" s="38" t="s">
        <v>231</v>
      </c>
      <c r="G32" s="39">
        <v>1.2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55</v>
      </c>
      <c r="O32">
        <f>(M32*21)/100</f>
        <v>0</v>
      </c>
      <c r="P32" t="s">
        <v>27</v>
      </c>
    </row>
    <row r="33" spans="1:16" x14ac:dyDescent="0.2">
      <c r="A33" s="37" t="s">
        <v>56</v>
      </c>
      <c r="E33" s="41" t="s">
        <v>52</v>
      </c>
    </row>
    <row r="34" spans="1:16" x14ac:dyDescent="0.2">
      <c r="A34" s="37" t="s">
        <v>57</v>
      </c>
      <c r="E34" s="42" t="s">
        <v>232</v>
      </c>
    </row>
    <row r="35" spans="1:16" x14ac:dyDescent="0.2">
      <c r="A35" t="s">
        <v>59</v>
      </c>
      <c r="E35" s="41" t="s">
        <v>60</v>
      </c>
    </row>
    <row r="36" spans="1:16" x14ac:dyDescent="0.2">
      <c r="A36" t="s">
        <v>49</v>
      </c>
      <c r="B36" s="36" t="s">
        <v>89</v>
      </c>
      <c r="C36" s="36" t="s">
        <v>233</v>
      </c>
      <c r="D36" s="37" t="s">
        <v>52</v>
      </c>
      <c r="E36" s="13" t="s">
        <v>234</v>
      </c>
      <c r="F36" s="38" t="s">
        <v>231</v>
      </c>
      <c r="G36" s="39">
        <v>1.2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55</v>
      </c>
      <c r="O36">
        <f>(M36*21)/100</f>
        <v>0</v>
      </c>
      <c r="P36" t="s">
        <v>27</v>
      </c>
    </row>
    <row r="37" spans="1:16" x14ac:dyDescent="0.2">
      <c r="A37" s="37" t="s">
        <v>56</v>
      </c>
      <c r="E37" s="41" t="s">
        <v>52</v>
      </c>
    </row>
    <row r="38" spans="1:16" x14ac:dyDescent="0.2">
      <c r="A38" s="37" t="s">
        <v>57</v>
      </c>
      <c r="E38" s="42" t="s">
        <v>232</v>
      </c>
    </row>
    <row r="39" spans="1:16" x14ac:dyDescent="0.2">
      <c r="A39" t="s">
        <v>59</v>
      </c>
      <c r="E39" s="41" t="s">
        <v>60</v>
      </c>
    </row>
    <row r="40" spans="1:16" x14ac:dyDescent="0.2">
      <c r="A40" t="s">
        <v>49</v>
      </c>
      <c r="B40" s="36" t="s">
        <v>94</v>
      </c>
      <c r="C40" s="36" t="s">
        <v>235</v>
      </c>
      <c r="D40" s="37" t="s">
        <v>52</v>
      </c>
      <c r="E40" s="13" t="s">
        <v>236</v>
      </c>
      <c r="F40" s="38" t="s">
        <v>92</v>
      </c>
      <c r="G40" s="39">
        <v>3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55</v>
      </c>
      <c r="O40">
        <f>(M40*21)/100</f>
        <v>0</v>
      </c>
      <c r="P40" t="s">
        <v>27</v>
      </c>
    </row>
    <row r="41" spans="1:16" x14ac:dyDescent="0.2">
      <c r="A41" s="37" t="s">
        <v>56</v>
      </c>
      <c r="E41" s="41" t="s">
        <v>52</v>
      </c>
    </row>
    <row r="42" spans="1:16" x14ac:dyDescent="0.2">
      <c r="A42" s="37" t="s">
        <v>57</v>
      </c>
      <c r="E42" s="42" t="s">
        <v>173</v>
      </c>
    </row>
    <row r="43" spans="1:16" x14ac:dyDescent="0.2">
      <c r="A43" t="s">
        <v>59</v>
      </c>
      <c r="E43" s="41" t="s">
        <v>60</v>
      </c>
    </row>
    <row r="44" spans="1:16" x14ac:dyDescent="0.2">
      <c r="A44" t="s">
        <v>49</v>
      </c>
      <c r="B44" s="36" t="s">
        <v>98</v>
      </c>
      <c r="C44" s="36" t="s">
        <v>237</v>
      </c>
      <c r="D44" s="37" t="s">
        <v>52</v>
      </c>
      <c r="E44" s="13" t="s">
        <v>238</v>
      </c>
      <c r="F44" s="38" t="s">
        <v>92</v>
      </c>
      <c r="G44" s="39">
        <v>3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55</v>
      </c>
      <c r="O44">
        <f>(M44*21)/100</f>
        <v>0</v>
      </c>
      <c r="P44" t="s">
        <v>27</v>
      </c>
    </row>
    <row r="45" spans="1:16" x14ac:dyDescent="0.2">
      <c r="A45" s="37" t="s">
        <v>56</v>
      </c>
      <c r="E45" s="41" t="s">
        <v>52</v>
      </c>
    </row>
    <row r="46" spans="1:16" x14ac:dyDescent="0.2">
      <c r="A46" s="37" t="s">
        <v>57</v>
      </c>
      <c r="E46" s="42" t="s">
        <v>173</v>
      </c>
    </row>
    <row r="47" spans="1:16" x14ac:dyDescent="0.2">
      <c r="A47" t="s">
        <v>59</v>
      </c>
      <c r="E47" s="41" t="s">
        <v>60</v>
      </c>
    </row>
    <row r="48" spans="1:16" x14ac:dyDescent="0.2">
      <c r="A48" t="s">
        <v>49</v>
      </c>
      <c r="B48" s="36" t="s">
        <v>101</v>
      </c>
      <c r="C48" s="36" t="s">
        <v>239</v>
      </c>
      <c r="D48" s="37" t="s">
        <v>52</v>
      </c>
      <c r="E48" s="13" t="s">
        <v>240</v>
      </c>
      <c r="F48" s="38" t="s">
        <v>92</v>
      </c>
      <c r="G48" s="39">
        <v>3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55</v>
      </c>
      <c r="O48">
        <f>(M48*21)/100</f>
        <v>0</v>
      </c>
      <c r="P48" t="s">
        <v>27</v>
      </c>
    </row>
    <row r="49" spans="1:16" x14ac:dyDescent="0.2">
      <c r="A49" s="37" t="s">
        <v>56</v>
      </c>
      <c r="E49" s="41" t="s">
        <v>52</v>
      </c>
    </row>
    <row r="50" spans="1:16" x14ac:dyDescent="0.2">
      <c r="A50" s="37" t="s">
        <v>57</v>
      </c>
      <c r="E50" s="42" t="s">
        <v>173</v>
      </c>
    </row>
    <row r="51" spans="1:16" x14ac:dyDescent="0.2">
      <c r="A51" t="s">
        <v>59</v>
      </c>
      <c r="E51" s="41" t="s">
        <v>60</v>
      </c>
    </row>
    <row r="52" spans="1:16" ht="25.5" x14ac:dyDescent="0.2">
      <c r="A52" t="s">
        <v>49</v>
      </c>
      <c r="B52" s="36" t="s">
        <v>107</v>
      </c>
      <c r="C52" s="36" t="s">
        <v>241</v>
      </c>
      <c r="D52" s="37" t="s">
        <v>52</v>
      </c>
      <c r="E52" s="13" t="s">
        <v>242</v>
      </c>
      <c r="F52" s="38" t="s">
        <v>92</v>
      </c>
      <c r="G52" s="39">
        <v>1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55</v>
      </c>
      <c r="O52">
        <f>(M52*21)/100</f>
        <v>0</v>
      </c>
      <c r="P52" t="s">
        <v>27</v>
      </c>
    </row>
    <row r="53" spans="1:16" x14ac:dyDescent="0.2">
      <c r="A53" s="37" t="s">
        <v>56</v>
      </c>
      <c r="E53" s="41" t="s">
        <v>52</v>
      </c>
    </row>
    <row r="54" spans="1:16" x14ac:dyDescent="0.2">
      <c r="A54" s="37" t="s">
        <v>57</v>
      </c>
      <c r="E54" s="42" t="s">
        <v>110</v>
      </c>
    </row>
    <row r="55" spans="1:16" x14ac:dyDescent="0.2">
      <c r="A55" t="s">
        <v>59</v>
      </c>
      <c r="E55" s="41" t="s">
        <v>60</v>
      </c>
    </row>
    <row r="56" spans="1:16" x14ac:dyDescent="0.2">
      <c r="A56" t="s">
        <v>49</v>
      </c>
      <c r="B56" s="36" t="s">
        <v>114</v>
      </c>
      <c r="C56" s="36" t="s">
        <v>243</v>
      </c>
      <c r="D56" s="37" t="s">
        <v>52</v>
      </c>
      <c r="E56" s="13" t="s">
        <v>244</v>
      </c>
      <c r="F56" s="38" t="s">
        <v>92</v>
      </c>
      <c r="G56" s="39">
        <v>1</v>
      </c>
      <c r="H56" s="38">
        <v>0</v>
      </c>
      <c r="I56" s="38">
        <f>ROUND(G56*H56,6)</f>
        <v>0</v>
      </c>
      <c r="L56" s="40">
        <v>0</v>
      </c>
      <c r="M56" s="34">
        <f>ROUND(ROUND(L56,2)*ROUND(G56,3),2)</f>
        <v>0</v>
      </c>
      <c r="N56" s="38" t="s">
        <v>55</v>
      </c>
      <c r="O56">
        <f>(M56*21)/100</f>
        <v>0</v>
      </c>
      <c r="P56" t="s">
        <v>27</v>
      </c>
    </row>
    <row r="57" spans="1:16" x14ac:dyDescent="0.2">
      <c r="A57" s="37" t="s">
        <v>56</v>
      </c>
      <c r="E57" s="41" t="s">
        <v>52</v>
      </c>
    </row>
    <row r="58" spans="1:16" x14ac:dyDescent="0.2">
      <c r="A58" s="37" t="s">
        <v>57</v>
      </c>
      <c r="E58" s="42" t="s">
        <v>110</v>
      </c>
    </row>
    <row r="59" spans="1:16" x14ac:dyDescent="0.2">
      <c r="A59" t="s">
        <v>59</v>
      </c>
      <c r="E59" s="41" t="s">
        <v>60</v>
      </c>
    </row>
    <row r="60" spans="1:16" x14ac:dyDescent="0.2">
      <c r="A60" t="s">
        <v>49</v>
      </c>
      <c r="B60" s="36" t="s">
        <v>61</v>
      </c>
      <c r="C60" s="36" t="s">
        <v>245</v>
      </c>
      <c r="D60" s="37" t="s">
        <v>52</v>
      </c>
      <c r="E60" s="13" t="s">
        <v>246</v>
      </c>
      <c r="F60" s="38" t="s">
        <v>92</v>
      </c>
      <c r="G60" s="39">
        <v>1</v>
      </c>
      <c r="H60" s="38">
        <v>0</v>
      </c>
      <c r="I60" s="38">
        <f>ROUND(G60*H60,6)</f>
        <v>0</v>
      </c>
      <c r="L60" s="40">
        <v>0</v>
      </c>
      <c r="M60" s="34">
        <f>ROUND(ROUND(L60,2)*ROUND(G60,3),2)</f>
        <v>0</v>
      </c>
      <c r="N60" s="38" t="s">
        <v>55</v>
      </c>
      <c r="O60">
        <f>(M60*21)/100</f>
        <v>0</v>
      </c>
      <c r="P60" t="s">
        <v>27</v>
      </c>
    </row>
    <row r="61" spans="1:16" x14ac:dyDescent="0.2">
      <c r="A61" s="37" t="s">
        <v>56</v>
      </c>
      <c r="E61" s="41" t="s">
        <v>52</v>
      </c>
    </row>
    <row r="62" spans="1:16" x14ac:dyDescent="0.2">
      <c r="A62" s="37" t="s">
        <v>57</v>
      </c>
      <c r="E62" s="42" t="s">
        <v>110</v>
      </c>
    </row>
    <row r="63" spans="1:16" x14ac:dyDescent="0.2">
      <c r="A63" t="s">
        <v>59</v>
      </c>
      <c r="E63" s="41" t="s">
        <v>60</v>
      </c>
    </row>
    <row r="64" spans="1:16" x14ac:dyDescent="0.2">
      <c r="A64" t="s">
        <v>49</v>
      </c>
      <c r="B64" s="36" t="s">
        <v>122</v>
      </c>
      <c r="C64" s="36" t="s">
        <v>247</v>
      </c>
      <c r="D64" s="37" t="s">
        <v>52</v>
      </c>
      <c r="E64" s="13" t="s">
        <v>248</v>
      </c>
      <c r="F64" s="38" t="s">
        <v>92</v>
      </c>
      <c r="G64" s="39">
        <v>1</v>
      </c>
      <c r="H64" s="38">
        <v>0</v>
      </c>
      <c r="I64" s="38">
        <f>ROUND(G64*H64,6)</f>
        <v>0</v>
      </c>
      <c r="L64" s="40">
        <v>0</v>
      </c>
      <c r="M64" s="34">
        <f>ROUND(ROUND(L64,2)*ROUND(G64,3),2)</f>
        <v>0</v>
      </c>
      <c r="N64" s="38" t="s">
        <v>55</v>
      </c>
      <c r="O64">
        <f>(M64*21)/100</f>
        <v>0</v>
      </c>
      <c r="P64" t="s">
        <v>27</v>
      </c>
    </row>
    <row r="65" spans="1:16" x14ac:dyDescent="0.2">
      <c r="A65" s="37" t="s">
        <v>56</v>
      </c>
      <c r="E65" s="41" t="s">
        <v>52</v>
      </c>
    </row>
    <row r="66" spans="1:16" x14ac:dyDescent="0.2">
      <c r="A66" s="37" t="s">
        <v>57</v>
      </c>
      <c r="E66" s="42" t="s">
        <v>110</v>
      </c>
    </row>
    <row r="67" spans="1:16" x14ac:dyDescent="0.2">
      <c r="A67" t="s">
        <v>59</v>
      </c>
      <c r="E67" s="41" t="s">
        <v>60</v>
      </c>
    </row>
    <row r="68" spans="1:16" x14ac:dyDescent="0.2">
      <c r="A68" t="s">
        <v>49</v>
      </c>
      <c r="B68" s="36" t="s">
        <v>127</v>
      </c>
      <c r="C68" s="36" t="s">
        <v>249</v>
      </c>
      <c r="D68" s="37" t="s">
        <v>52</v>
      </c>
      <c r="E68" s="13" t="s">
        <v>250</v>
      </c>
      <c r="F68" s="38" t="s">
        <v>92</v>
      </c>
      <c r="G68" s="39">
        <v>3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55</v>
      </c>
      <c r="O68">
        <f>(M68*21)/100</f>
        <v>0</v>
      </c>
      <c r="P68" t="s">
        <v>27</v>
      </c>
    </row>
    <row r="69" spans="1:16" x14ac:dyDescent="0.2">
      <c r="A69" s="37" t="s">
        <v>56</v>
      </c>
      <c r="E69" s="41" t="s">
        <v>52</v>
      </c>
    </row>
    <row r="70" spans="1:16" x14ac:dyDescent="0.2">
      <c r="A70" s="37" t="s">
        <v>57</v>
      </c>
      <c r="E70" s="42" t="s">
        <v>173</v>
      </c>
    </row>
    <row r="71" spans="1:16" x14ac:dyDescent="0.2">
      <c r="A71" t="s">
        <v>59</v>
      </c>
      <c r="E71" s="41" t="s">
        <v>60</v>
      </c>
    </row>
    <row r="72" spans="1:16" x14ac:dyDescent="0.2">
      <c r="A72" t="s">
        <v>49</v>
      </c>
      <c r="B72" s="36" t="s">
        <v>131</v>
      </c>
      <c r="C72" s="36" t="s">
        <v>251</v>
      </c>
      <c r="D72" s="37" t="s">
        <v>52</v>
      </c>
      <c r="E72" s="13" t="s">
        <v>252</v>
      </c>
      <c r="F72" s="38" t="s">
        <v>92</v>
      </c>
      <c r="G72" s="39">
        <v>3</v>
      </c>
      <c r="H72" s="38">
        <v>0</v>
      </c>
      <c r="I72" s="38">
        <f>ROUND(G72*H72,6)</f>
        <v>0</v>
      </c>
      <c r="L72" s="40">
        <v>0</v>
      </c>
      <c r="M72" s="34">
        <f>ROUND(ROUND(L72,2)*ROUND(G72,3),2)</f>
        <v>0</v>
      </c>
      <c r="N72" s="38" t="s">
        <v>55</v>
      </c>
      <c r="O72">
        <f>(M72*21)/100</f>
        <v>0</v>
      </c>
      <c r="P72" t="s">
        <v>27</v>
      </c>
    </row>
    <row r="73" spans="1:16" x14ac:dyDescent="0.2">
      <c r="A73" s="37" t="s">
        <v>56</v>
      </c>
      <c r="E73" s="41" t="s">
        <v>52</v>
      </c>
    </row>
    <row r="74" spans="1:16" x14ac:dyDescent="0.2">
      <c r="A74" s="37" t="s">
        <v>57</v>
      </c>
      <c r="E74" s="42" t="s">
        <v>173</v>
      </c>
    </row>
    <row r="75" spans="1:16" x14ac:dyDescent="0.2">
      <c r="A75" t="s">
        <v>59</v>
      </c>
      <c r="E75" s="41" t="s">
        <v>60</v>
      </c>
    </row>
    <row r="76" spans="1:16" x14ac:dyDescent="0.2">
      <c r="A76" t="s">
        <v>49</v>
      </c>
      <c r="B76" s="36" t="s">
        <v>70</v>
      </c>
      <c r="C76" s="36" t="s">
        <v>253</v>
      </c>
      <c r="D76" s="37" t="s">
        <v>52</v>
      </c>
      <c r="E76" s="13" t="s">
        <v>254</v>
      </c>
      <c r="F76" s="38" t="s">
        <v>92</v>
      </c>
      <c r="G76" s="39">
        <v>3</v>
      </c>
      <c r="H76" s="38">
        <v>0</v>
      </c>
      <c r="I76" s="38">
        <f>ROUND(G76*H76,6)</f>
        <v>0</v>
      </c>
      <c r="L76" s="40">
        <v>0</v>
      </c>
      <c r="M76" s="34">
        <f>ROUND(ROUND(L76,2)*ROUND(G76,3),2)</f>
        <v>0</v>
      </c>
      <c r="N76" s="38" t="s">
        <v>55</v>
      </c>
      <c r="O76">
        <f>(M76*21)/100</f>
        <v>0</v>
      </c>
      <c r="P76" t="s">
        <v>27</v>
      </c>
    </row>
    <row r="77" spans="1:16" x14ac:dyDescent="0.2">
      <c r="A77" s="37" t="s">
        <v>56</v>
      </c>
      <c r="E77" s="41" t="s">
        <v>52</v>
      </c>
    </row>
    <row r="78" spans="1:16" x14ac:dyDescent="0.2">
      <c r="A78" s="37" t="s">
        <v>57</v>
      </c>
      <c r="E78" s="42" t="s">
        <v>173</v>
      </c>
    </row>
    <row r="79" spans="1:16" x14ac:dyDescent="0.2">
      <c r="A79" t="s">
        <v>59</v>
      </c>
      <c r="E79" s="41" t="s">
        <v>60</v>
      </c>
    </row>
    <row r="80" spans="1:16" x14ac:dyDescent="0.2">
      <c r="A80" t="s">
        <v>49</v>
      </c>
      <c r="B80" s="36" t="s">
        <v>80</v>
      </c>
      <c r="C80" s="36" t="s">
        <v>255</v>
      </c>
      <c r="D80" s="37" t="s">
        <v>52</v>
      </c>
      <c r="E80" s="13" t="s">
        <v>256</v>
      </c>
      <c r="F80" s="38" t="s">
        <v>92</v>
      </c>
      <c r="G80" s="39">
        <v>3</v>
      </c>
      <c r="H80" s="38">
        <v>0</v>
      </c>
      <c r="I80" s="38">
        <f>ROUND(G80*H80,6)</f>
        <v>0</v>
      </c>
      <c r="L80" s="40">
        <v>0</v>
      </c>
      <c r="M80" s="34">
        <f>ROUND(ROUND(L80,2)*ROUND(G80,3),2)</f>
        <v>0</v>
      </c>
      <c r="N80" s="38" t="s">
        <v>55</v>
      </c>
      <c r="O80">
        <f>(M80*21)/100</f>
        <v>0</v>
      </c>
      <c r="P80" t="s">
        <v>27</v>
      </c>
    </row>
    <row r="81" spans="1:16" x14ac:dyDescent="0.2">
      <c r="A81" s="37" t="s">
        <v>56</v>
      </c>
      <c r="E81" s="41" t="s">
        <v>52</v>
      </c>
    </row>
    <row r="82" spans="1:16" x14ac:dyDescent="0.2">
      <c r="A82" s="37" t="s">
        <v>57</v>
      </c>
      <c r="E82" s="42" t="s">
        <v>173</v>
      </c>
    </row>
    <row r="83" spans="1:16" x14ac:dyDescent="0.2">
      <c r="A83" t="s">
        <v>59</v>
      </c>
      <c r="E83" s="41" t="s">
        <v>60</v>
      </c>
    </row>
    <row r="84" spans="1:16" x14ac:dyDescent="0.2">
      <c r="A84" t="s">
        <v>49</v>
      </c>
      <c r="B84" s="36" t="s">
        <v>139</v>
      </c>
      <c r="C84" s="36" t="s">
        <v>257</v>
      </c>
      <c r="D84" s="37" t="s">
        <v>52</v>
      </c>
      <c r="E84" s="13" t="s">
        <v>258</v>
      </c>
      <c r="F84" s="38" t="s">
        <v>259</v>
      </c>
      <c r="G84" s="39">
        <v>1</v>
      </c>
      <c r="H84" s="38">
        <v>0</v>
      </c>
      <c r="I84" s="38">
        <f>ROUND(G84*H84,6)</f>
        <v>0</v>
      </c>
      <c r="L84" s="40">
        <v>0</v>
      </c>
      <c r="M84" s="34">
        <f>ROUND(ROUND(L84,2)*ROUND(G84,3),2)</f>
        <v>0</v>
      </c>
      <c r="N84" s="38" t="s">
        <v>55</v>
      </c>
      <c r="O84">
        <f>(M84*21)/100</f>
        <v>0</v>
      </c>
      <c r="P84" t="s">
        <v>27</v>
      </c>
    </row>
    <row r="85" spans="1:16" x14ac:dyDescent="0.2">
      <c r="A85" s="37" t="s">
        <v>56</v>
      </c>
      <c r="E85" s="41" t="s">
        <v>52</v>
      </c>
    </row>
    <row r="86" spans="1:16" x14ac:dyDescent="0.2">
      <c r="A86" s="37" t="s">
        <v>57</v>
      </c>
      <c r="E86" s="42" t="s">
        <v>110</v>
      </c>
    </row>
    <row r="87" spans="1:16" x14ac:dyDescent="0.2">
      <c r="A87" t="s">
        <v>59</v>
      </c>
      <c r="E87" s="41" t="s">
        <v>60</v>
      </c>
    </row>
    <row r="88" spans="1:16" ht="25.5" x14ac:dyDescent="0.2">
      <c r="A88" t="s">
        <v>49</v>
      </c>
      <c r="B88" s="36" t="s">
        <v>142</v>
      </c>
      <c r="C88" s="36" t="s">
        <v>260</v>
      </c>
      <c r="D88" s="37" t="s">
        <v>52</v>
      </c>
      <c r="E88" s="13" t="s">
        <v>261</v>
      </c>
      <c r="F88" s="38" t="s">
        <v>262</v>
      </c>
      <c r="G88" s="39">
        <v>8</v>
      </c>
      <c r="H88" s="38">
        <v>0</v>
      </c>
      <c r="I88" s="38">
        <f>ROUND(G88*H88,6)</f>
        <v>0</v>
      </c>
      <c r="L88" s="40">
        <v>0</v>
      </c>
      <c r="M88" s="34">
        <f>ROUND(ROUND(L88,2)*ROUND(G88,3),2)</f>
        <v>0</v>
      </c>
      <c r="N88" s="38" t="s">
        <v>55</v>
      </c>
      <c r="O88">
        <f>(M88*21)/100</f>
        <v>0</v>
      </c>
      <c r="P88" t="s">
        <v>27</v>
      </c>
    </row>
    <row r="89" spans="1:16" x14ac:dyDescent="0.2">
      <c r="A89" s="37" t="s">
        <v>56</v>
      </c>
      <c r="E89" s="41" t="s">
        <v>52</v>
      </c>
    </row>
    <row r="90" spans="1:16" x14ac:dyDescent="0.2">
      <c r="A90" s="37" t="s">
        <v>57</v>
      </c>
      <c r="E90" s="42" t="s">
        <v>263</v>
      </c>
    </row>
    <row r="91" spans="1:16" x14ac:dyDescent="0.2">
      <c r="A91" t="s">
        <v>59</v>
      </c>
      <c r="E91" s="41" t="s">
        <v>60</v>
      </c>
    </row>
    <row r="92" spans="1:16" x14ac:dyDescent="0.2">
      <c r="A92" t="s">
        <v>49</v>
      </c>
      <c r="B92" s="36" t="s">
        <v>145</v>
      </c>
      <c r="C92" s="36" t="s">
        <v>264</v>
      </c>
      <c r="D92" s="37" t="s">
        <v>52</v>
      </c>
      <c r="E92" s="13" t="s">
        <v>265</v>
      </c>
      <c r="F92" s="38" t="s">
        <v>92</v>
      </c>
      <c r="G92" s="39">
        <v>1</v>
      </c>
      <c r="H92" s="38">
        <v>0</v>
      </c>
      <c r="I92" s="38">
        <f>ROUND(G92*H92,6)</f>
        <v>0</v>
      </c>
      <c r="L92" s="40">
        <v>0</v>
      </c>
      <c r="M92" s="34">
        <f>ROUND(ROUND(L92,2)*ROUND(G92,3),2)</f>
        <v>0</v>
      </c>
      <c r="N92" s="38" t="s">
        <v>55</v>
      </c>
      <c r="O92">
        <f>(M92*21)/100</f>
        <v>0</v>
      </c>
      <c r="P92" t="s">
        <v>27</v>
      </c>
    </row>
    <row r="93" spans="1:16" x14ac:dyDescent="0.2">
      <c r="A93" s="37" t="s">
        <v>56</v>
      </c>
      <c r="E93" s="41" t="s">
        <v>52</v>
      </c>
    </row>
    <row r="94" spans="1:16" x14ac:dyDescent="0.2">
      <c r="A94" s="37" t="s">
        <v>57</v>
      </c>
      <c r="E94" s="42" t="s">
        <v>110</v>
      </c>
    </row>
    <row r="95" spans="1:16" x14ac:dyDescent="0.2">
      <c r="A95" t="s">
        <v>59</v>
      </c>
      <c r="E95" s="41" t="s">
        <v>60</v>
      </c>
    </row>
    <row r="96" spans="1:16" x14ac:dyDescent="0.2">
      <c r="A96" t="s">
        <v>49</v>
      </c>
      <c r="B96" s="36" t="s">
        <v>148</v>
      </c>
      <c r="C96" s="36" t="s">
        <v>266</v>
      </c>
      <c r="D96" s="37" t="s">
        <v>52</v>
      </c>
      <c r="E96" s="13" t="s">
        <v>267</v>
      </c>
      <c r="F96" s="38" t="s">
        <v>92</v>
      </c>
      <c r="G96" s="39">
        <v>1</v>
      </c>
      <c r="H96" s="38">
        <v>0</v>
      </c>
      <c r="I96" s="38">
        <f>ROUND(G96*H96,6)</f>
        <v>0</v>
      </c>
      <c r="L96" s="40">
        <v>0</v>
      </c>
      <c r="M96" s="34">
        <f>ROUND(ROUND(L96,2)*ROUND(G96,3),2)</f>
        <v>0</v>
      </c>
      <c r="N96" s="38" t="s">
        <v>55</v>
      </c>
      <c r="O96">
        <f>(M96*21)/100</f>
        <v>0</v>
      </c>
      <c r="P96" t="s">
        <v>27</v>
      </c>
    </row>
    <row r="97" spans="1:16" x14ac:dyDescent="0.2">
      <c r="A97" s="37" t="s">
        <v>56</v>
      </c>
      <c r="E97" s="41" t="s">
        <v>52</v>
      </c>
    </row>
    <row r="98" spans="1:16" x14ac:dyDescent="0.2">
      <c r="A98" s="37" t="s">
        <v>57</v>
      </c>
      <c r="E98" s="42" t="s">
        <v>110</v>
      </c>
    </row>
    <row r="99" spans="1:16" x14ac:dyDescent="0.2">
      <c r="A99" t="s">
        <v>59</v>
      </c>
      <c r="E99" s="41" t="s">
        <v>60</v>
      </c>
    </row>
    <row r="100" spans="1:16" x14ac:dyDescent="0.2">
      <c r="A100" t="s">
        <v>49</v>
      </c>
      <c r="B100" s="36" t="s">
        <v>152</v>
      </c>
      <c r="C100" s="36" t="s">
        <v>268</v>
      </c>
      <c r="D100" s="37" t="s">
        <v>52</v>
      </c>
      <c r="E100" s="13" t="s">
        <v>269</v>
      </c>
      <c r="F100" s="38" t="s">
        <v>92</v>
      </c>
      <c r="G100" s="39">
        <v>1</v>
      </c>
      <c r="H100" s="38">
        <v>0</v>
      </c>
      <c r="I100" s="38">
        <f>ROUND(G100*H100,6)</f>
        <v>0</v>
      </c>
      <c r="L100" s="40">
        <v>0</v>
      </c>
      <c r="M100" s="34">
        <f>ROUND(ROUND(L100,2)*ROUND(G100,3),2)</f>
        <v>0</v>
      </c>
      <c r="N100" s="38" t="s">
        <v>55</v>
      </c>
      <c r="O100">
        <f>(M100*21)/100</f>
        <v>0</v>
      </c>
      <c r="P100" t="s">
        <v>27</v>
      </c>
    </row>
    <row r="101" spans="1:16" x14ac:dyDescent="0.2">
      <c r="A101" s="37" t="s">
        <v>56</v>
      </c>
      <c r="E101" s="41" t="s">
        <v>52</v>
      </c>
    </row>
    <row r="102" spans="1:16" x14ac:dyDescent="0.2">
      <c r="A102" s="37" t="s">
        <v>57</v>
      </c>
      <c r="E102" s="42" t="s">
        <v>110</v>
      </c>
    </row>
    <row r="103" spans="1:16" x14ac:dyDescent="0.2">
      <c r="A103" t="s">
        <v>59</v>
      </c>
      <c r="E103" s="41" t="s">
        <v>60</v>
      </c>
    </row>
    <row r="104" spans="1:16" x14ac:dyDescent="0.2">
      <c r="A104" t="s">
        <v>49</v>
      </c>
      <c r="B104" s="36" t="s">
        <v>155</v>
      </c>
      <c r="C104" s="36" t="s">
        <v>270</v>
      </c>
      <c r="D104" s="37" t="s">
        <v>52</v>
      </c>
      <c r="E104" s="13" t="s">
        <v>271</v>
      </c>
      <c r="F104" s="38" t="s">
        <v>92</v>
      </c>
      <c r="G104" s="39">
        <v>2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55</v>
      </c>
      <c r="O104">
        <f>(M104*21)/100</f>
        <v>0</v>
      </c>
      <c r="P104" t="s">
        <v>27</v>
      </c>
    </row>
    <row r="105" spans="1:16" x14ac:dyDescent="0.2">
      <c r="A105" s="37" t="s">
        <v>56</v>
      </c>
      <c r="E105" s="41" t="s">
        <v>52</v>
      </c>
    </row>
    <row r="106" spans="1:16" x14ac:dyDescent="0.2">
      <c r="A106" s="37" t="s">
        <v>57</v>
      </c>
      <c r="E106" s="42" t="s">
        <v>189</v>
      </c>
    </row>
    <row r="107" spans="1:16" x14ac:dyDescent="0.2">
      <c r="A107" t="s">
        <v>59</v>
      </c>
      <c r="E107" s="41" t="s">
        <v>60</v>
      </c>
    </row>
    <row r="108" spans="1:16" x14ac:dyDescent="0.2">
      <c r="A108" t="s">
        <v>49</v>
      </c>
      <c r="B108" s="36" t="s">
        <v>158</v>
      </c>
      <c r="C108" s="36" t="s">
        <v>272</v>
      </c>
      <c r="D108" s="37" t="s">
        <v>52</v>
      </c>
      <c r="E108" s="13" t="s">
        <v>273</v>
      </c>
      <c r="F108" s="38" t="s">
        <v>92</v>
      </c>
      <c r="G108" s="39">
        <v>2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55</v>
      </c>
      <c r="O108">
        <f>(M108*21)/100</f>
        <v>0</v>
      </c>
      <c r="P108" t="s">
        <v>27</v>
      </c>
    </row>
    <row r="109" spans="1:16" x14ac:dyDescent="0.2">
      <c r="A109" s="37" t="s">
        <v>56</v>
      </c>
      <c r="E109" s="41" t="s">
        <v>52</v>
      </c>
    </row>
    <row r="110" spans="1:16" x14ac:dyDescent="0.2">
      <c r="A110" s="37" t="s">
        <v>57</v>
      </c>
      <c r="E110" s="42" t="s">
        <v>189</v>
      </c>
    </row>
    <row r="111" spans="1:16" x14ac:dyDescent="0.2">
      <c r="A111" t="s">
        <v>59</v>
      </c>
      <c r="E111" s="41" t="s">
        <v>60</v>
      </c>
    </row>
    <row r="112" spans="1:16" x14ac:dyDescent="0.2">
      <c r="A112" t="s">
        <v>49</v>
      </c>
      <c r="B112" s="36" t="s">
        <v>161</v>
      </c>
      <c r="C112" s="36" t="s">
        <v>274</v>
      </c>
      <c r="D112" s="37" t="s">
        <v>52</v>
      </c>
      <c r="E112" s="13" t="s">
        <v>275</v>
      </c>
      <c r="F112" s="38" t="s">
        <v>92</v>
      </c>
      <c r="G112" s="39">
        <v>1</v>
      </c>
      <c r="H112" s="38">
        <v>0</v>
      </c>
      <c r="I112" s="38">
        <f>ROUND(G112*H112,6)</f>
        <v>0</v>
      </c>
      <c r="L112" s="40">
        <v>0</v>
      </c>
      <c r="M112" s="34">
        <f>ROUND(ROUND(L112,2)*ROUND(G112,3),2)</f>
        <v>0</v>
      </c>
      <c r="N112" s="38" t="s">
        <v>55</v>
      </c>
      <c r="O112">
        <f>(M112*21)/100</f>
        <v>0</v>
      </c>
      <c r="P112" t="s">
        <v>27</v>
      </c>
    </row>
    <row r="113" spans="1:16" x14ac:dyDescent="0.2">
      <c r="A113" s="37" t="s">
        <v>56</v>
      </c>
      <c r="E113" s="41" t="s">
        <v>52</v>
      </c>
    </row>
    <row r="114" spans="1:16" x14ac:dyDescent="0.2">
      <c r="A114" s="37" t="s">
        <v>57</v>
      </c>
      <c r="E114" s="42" t="s">
        <v>110</v>
      </c>
    </row>
    <row r="115" spans="1:16" x14ac:dyDescent="0.2">
      <c r="A115" t="s">
        <v>59</v>
      </c>
      <c r="E115" s="41" t="s">
        <v>60</v>
      </c>
    </row>
    <row r="116" spans="1:16" x14ac:dyDescent="0.2">
      <c r="A116" t="s">
        <v>49</v>
      </c>
      <c r="B116" s="36" t="s">
        <v>164</v>
      </c>
      <c r="C116" s="36" t="s">
        <v>276</v>
      </c>
      <c r="D116" s="37" t="s">
        <v>52</v>
      </c>
      <c r="E116" s="13" t="s">
        <v>277</v>
      </c>
      <c r="F116" s="38" t="s">
        <v>92</v>
      </c>
      <c r="G116" s="39">
        <v>1</v>
      </c>
      <c r="H116" s="38">
        <v>0</v>
      </c>
      <c r="I116" s="38">
        <f>ROUND(G116*H116,6)</f>
        <v>0</v>
      </c>
      <c r="L116" s="40">
        <v>0</v>
      </c>
      <c r="M116" s="34">
        <f>ROUND(ROUND(L116,2)*ROUND(G116,3),2)</f>
        <v>0</v>
      </c>
      <c r="N116" s="38" t="s">
        <v>55</v>
      </c>
      <c r="O116">
        <f>(M116*21)/100</f>
        <v>0</v>
      </c>
      <c r="P116" t="s">
        <v>27</v>
      </c>
    </row>
    <row r="117" spans="1:16" x14ac:dyDescent="0.2">
      <c r="A117" s="37" t="s">
        <v>56</v>
      </c>
      <c r="E117" s="41" t="s">
        <v>52</v>
      </c>
    </row>
    <row r="118" spans="1:16" x14ac:dyDescent="0.2">
      <c r="A118" s="37" t="s">
        <v>57</v>
      </c>
      <c r="E118" s="42" t="s">
        <v>110</v>
      </c>
    </row>
    <row r="119" spans="1:16" x14ac:dyDescent="0.2">
      <c r="A119" t="s">
        <v>59</v>
      </c>
      <c r="E119" s="41" t="s">
        <v>60</v>
      </c>
    </row>
    <row r="120" spans="1:16" x14ac:dyDescent="0.2">
      <c r="A120" t="s">
        <v>49</v>
      </c>
      <c r="B120" s="36" t="s">
        <v>167</v>
      </c>
      <c r="C120" s="36" t="s">
        <v>278</v>
      </c>
      <c r="D120" s="37" t="s">
        <v>52</v>
      </c>
      <c r="E120" s="13" t="s">
        <v>279</v>
      </c>
      <c r="F120" s="38" t="s">
        <v>92</v>
      </c>
      <c r="G120" s="39">
        <v>2</v>
      </c>
      <c r="H120" s="38">
        <v>0</v>
      </c>
      <c r="I120" s="38">
        <f>ROUND(G120*H120,6)</f>
        <v>0</v>
      </c>
      <c r="L120" s="40">
        <v>0</v>
      </c>
      <c r="M120" s="34">
        <f>ROUND(ROUND(L120,2)*ROUND(G120,3),2)</f>
        <v>0</v>
      </c>
      <c r="N120" s="38" t="s">
        <v>55</v>
      </c>
      <c r="O120">
        <f>(M120*21)/100</f>
        <v>0</v>
      </c>
      <c r="P120" t="s">
        <v>27</v>
      </c>
    </row>
    <row r="121" spans="1:16" x14ac:dyDescent="0.2">
      <c r="A121" s="37" t="s">
        <v>56</v>
      </c>
      <c r="E121" s="41" t="s">
        <v>52</v>
      </c>
    </row>
    <row r="122" spans="1:16" x14ac:dyDescent="0.2">
      <c r="A122" s="37" t="s">
        <v>57</v>
      </c>
      <c r="E122" s="42" t="s">
        <v>189</v>
      </c>
    </row>
    <row r="123" spans="1:16" x14ac:dyDescent="0.2">
      <c r="A123" t="s">
        <v>59</v>
      </c>
      <c r="E123" s="41" t="s">
        <v>60</v>
      </c>
    </row>
    <row r="124" spans="1:16" x14ac:dyDescent="0.2">
      <c r="A124" t="s">
        <v>49</v>
      </c>
      <c r="B124" s="36" t="s">
        <v>170</v>
      </c>
      <c r="C124" s="36" t="s">
        <v>280</v>
      </c>
      <c r="D124" s="37" t="s">
        <v>52</v>
      </c>
      <c r="E124" s="13" t="s">
        <v>281</v>
      </c>
      <c r="F124" s="38" t="s">
        <v>92</v>
      </c>
      <c r="G124" s="39">
        <v>2</v>
      </c>
      <c r="H124" s="38">
        <v>0</v>
      </c>
      <c r="I124" s="38">
        <f>ROUND(G124*H124,6)</f>
        <v>0</v>
      </c>
      <c r="L124" s="40">
        <v>0</v>
      </c>
      <c r="M124" s="34">
        <f>ROUND(ROUND(L124,2)*ROUND(G124,3),2)</f>
        <v>0</v>
      </c>
      <c r="N124" s="38" t="s">
        <v>55</v>
      </c>
      <c r="O124">
        <f>(M124*21)/100</f>
        <v>0</v>
      </c>
      <c r="P124" t="s">
        <v>27</v>
      </c>
    </row>
    <row r="125" spans="1:16" x14ac:dyDescent="0.2">
      <c r="A125" s="37" t="s">
        <v>56</v>
      </c>
      <c r="E125" s="41" t="s">
        <v>52</v>
      </c>
    </row>
    <row r="126" spans="1:16" x14ac:dyDescent="0.2">
      <c r="A126" s="37" t="s">
        <v>57</v>
      </c>
      <c r="E126" s="42" t="s">
        <v>189</v>
      </c>
    </row>
    <row r="127" spans="1:16" x14ac:dyDescent="0.2">
      <c r="A127" t="s">
        <v>59</v>
      </c>
      <c r="E127" s="41" t="s">
        <v>60</v>
      </c>
    </row>
    <row r="128" spans="1:16" x14ac:dyDescent="0.2">
      <c r="A128" t="s">
        <v>49</v>
      </c>
      <c r="B128" s="36" t="s">
        <v>174</v>
      </c>
      <c r="C128" s="36" t="s">
        <v>282</v>
      </c>
      <c r="D128" s="37" t="s">
        <v>52</v>
      </c>
      <c r="E128" s="13" t="s">
        <v>283</v>
      </c>
      <c r="F128" s="38" t="s">
        <v>92</v>
      </c>
      <c r="G128" s="39">
        <v>4</v>
      </c>
      <c r="H128" s="38">
        <v>0</v>
      </c>
      <c r="I128" s="38">
        <f>ROUND(G128*H128,6)</f>
        <v>0</v>
      </c>
      <c r="L128" s="40">
        <v>0</v>
      </c>
      <c r="M128" s="34">
        <f>ROUND(ROUND(L128,2)*ROUND(G128,3),2)</f>
        <v>0</v>
      </c>
      <c r="N128" s="38" t="s">
        <v>55</v>
      </c>
      <c r="O128">
        <f>(M128*21)/100</f>
        <v>0</v>
      </c>
      <c r="P128" t="s">
        <v>27</v>
      </c>
    </row>
    <row r="129" spans="1:16" x14ac:dyDescent="0.2">
      <c r="A129" s="37" t="s">
        <v>56</v>
      </c>
      <c r="E129" s="41" t="s">
        <v>52</v>
      </c>
    </row>
    <row r="130" spans="1:16" x14ac:dyDescent="0.2">
      <c r="A130" s="37" t="s">
        <v>57</v>
      </c>
      <c r="E130" s="42" t="s">
        <v>284</v>
      </c>
    </row>
    <row r="131" spans="1:16" x14ac:dyDescent="0.2">
      <c r="A131" t="s">
        <v>59</v>
      </c>
      <c r="E131" s="41" t="s">
        <v>60</v>
      </c>
    </row>
    <row r="132" spans="1:16" x14ac:dyDescent="0.2">
      <c r="A132" t="s">
        <v>49</v>
      </c>
      <c r="B132" s="36" t="s">
        <v>179</v>
      </c>
      <c r="C132" s="36" t="s">
        <v>285</v>
      </c>
      <c r="D132" s="37" t="s">
        <v>52</v>
      </c>
      <c r="E132" s="13" t="s">
        <v>286</v>
      </c>
      <c r="F132" s="38" t="s">
        <v>92</v>
      </c>
      <c r="G132" s="39">
        <v>4</v>
      </c>
      <c r="H132" s="38">
        <v>0</v>
      </c>
      <c r="I132" s="38">
        <f>ROUND(G132*H132,6)</f>
        <v>0</v>
      </c>
      <c r="L132" s="40">
        <v>0</v>
      </c>
      <c r="M132" s="34">
        <f>ROUND(ROUND(L132,2)*ROUND(G132,3),2)</f>
        <v>0</v>
      </c>
      <c r="N132" s="38" t="s">
        <v>55</v>
      </c>
      <c r="O132">
        <f>(M132*21)/100</f>
        <v>0</v>
      </c>
      <c r="P132" t="s">
        <v>27</v>
      </c>
    </row>
    <row r="133" spans="1:16" x14ac:dyDescent="0.2">
      <c r="A133" s="37" t="s">
        <v>56</v>
      </c>
      <c r="E133" s="41" t="s">
        <v>52</v>
      </c>
    </row>
    <row r="134" spans="1:16" x14ac:dyDescent="0.2">
      <c r="A134" s="37" t="s">
        <v>57</v>
      </c>
      <c r="E134" s="42" t="s">
        <v>284</v>
      </c>
    </row>
    <row r="135" spans="1:16" x14ac:dyDescent="0.2">
      <c r="A135" t="s">
        <v>59</v>
      </c>
      <c r="E135" s="41" t="s">
        <v>60</v>
      </c>
    </row>
    <row r="136" spans="1:16" x14ac:dyDescent="0.2">
      <c r="A136" t="s">
        <v>49</v>
      </c>
      <c r="B136" s="36" t="s">
        <v>182</v>
      </c>
      <c r="C136" s="36" t="s">
        <v>287</v>
      </c>
      <c r="D136" s="37" t="s">
        <v>52</v>
      </c>
      <c r="E136" s="13" t="s">
        <v>288</v>
      </c>
      <c r="F136" s="38" t="s">
        <v>92</v>
      </c>
      <c r="G136" s="39">
        <v>3</v>
      </c>
      <c r="H136" s="38">
        <v>0</v>
      </c>
      <c r="I136" s="38">
        <f>ROUND(G136*H136,6)</f>
        <v>0</v>
      </c>
      <c r="L136" s="40">
        <v>0</v>
      </c>
      <c r="M136" s="34">
        <f>ROUND(ROUND(L136,2)*ROUND(G136,3),2)</f>
        <v>0</v>
      </c>
      <c r="N136" s="38" t="s">
        <v>55</v>
      </c>
      <c r="O136">
        <f>(M136*21)/100</f>
        <v>0</v>
      </c>
      <c r="P136" t="s">
        <v>27</v>
      </c>
    </row>
    <row r="137" spans="1:16" x14ac:dyDescent="0.2">
      <c r="A137" s="37" t="s">
        <v>56</v>
      </c>
      <c r="E137" s="41" t="s">
        <v>52</v>
      </c>
    </row>
    <row r="138" spans="1:16" x14ac:dyDescent="0.2">
      <c r="A138" s="37" t="s">
        <v>57</v>
      </c>
      <c r="E138" s="42" t="s">
        <v>173</v>
      </c>
    </row>
    <row r="139" spans="1:16" x14ac:dyDescent="0.2">
      <c r="A139" t="s">
        <v>59</v>
      </c>
      <c r="E139" s="41" t="s">
        <v>60</v>
      </c>
    </row>
    <row r="140" spans="1:16" x14ac:dyDescent="0.2">
      <c r="A140" t="s">
        <v>49</v>
      </c>
      <c r="B140" s="36" t="s">
        <v>289</v>
      </c>
      <c r="C140" s="36" t="s">
        <v>290</v>
      </c>
      <c r="D140" s="37" t="s">
        <v>52</v>
      </c>
      <c r="E140" s="13" t="s">
        <v>291</v>
      </c>
      <c r="F140" s="38" t="s">
        <v>92</v>
      </c>
      <c r="G140" s="39">
        <v>3</v>
      </c>
      <c r="H140" s="38">
        <v>0</v>
      </c>
      <c r="I140" s="38">
        <f>ROUND(G140*H140,6)</f>
        <v>0</v>
      </c>
      <c r="L140" s="40">
        <v>0</v>
      </c>
      <c r="M140" s="34">
        <f>ROUND(ROUND(L140,2)*ROUND(G140,3),2)</f>
        <v>0</v>
      </c>
      <c r="N140" s="38" t="s">
        <v>55</v>
      </c>
      <c r="O140">
        <f>(M140*21)/100</f>
        <v>0</v>
      </c>
      <c r="P140" t="s">
        <v>27</v>
      </c>
    </row>
    <row r="141" spans="1:16" x14ac:dyDescent="0.2">
      <c r="A141" s="37" t="s">
        <v>56</v>
      </c>
      <c r="E141" s="41" t="s">
        <v>52</v>
      </c>
    </row>
    <row r="142" spans="1:16" x14ac:dyDescent="0.2">
      <c r="A142" s="37" t="s">
        <v>57</v>
      </c>
      <c r="E142" s="42" t="s">
        <v>173</v>
      </c>
    </row>
    <row r="143" spans="1:16" x14ac:dyDescent="0.2">
      <c r="A143" t="s">
        <v>59</v>
      </c>
      <c r="E143" s="41" t="s">
        <v>60</v>
      </c>
    </row>
    <row r="144" spans="1:16" x14ac:dyDescent="0.2">
      <c r="A144" t="s">
        <v>49</v>
      </c>
      <c r="B144" s="36" t="s">
        <v>292</v>
      </c>
      <c r="C144" s="36" t="s">
        <v>293</v>
      </c>
      <c r="D144" s="37" t="s">
        <v>52</v>
      </c>
      <c r="E144" s="13" t="s">
        <v>294</v>
      </c>
      <c r="F144" s="38" t="s">
        <v>92</v>
      </c>
      <c r="G144" s="39">
        <v>4</v>
      </c>
      <c r="H144" s="38">
        <v>0</v>
      </c>
      <c r="I144" s="38">
        <f>ROUND(G144*H144,6)</f>
        <v>0</v>
      </c>
      <c r="L144" s="40">
        <v>0</v>
      </c>
      <c r="M144" s="34">
        <f>ROUND(ROUND(L144,2)*ROUND(G144,3),2)</f>
        <v>0</v>
      </c>
      <c r="N144" s="38" t="s">
        <v>55</v>
      </c>
      <c r="O144">
        <f>(M144*21)/100</f>
        <v>0</v>
      </c>
      <c r="P144" t="s">
        <v>27</v>
      </c>
    </row>
    <row r="145" spans="1:16" x14ac:dyDescent="0.2">
      <c r="A145" s="37" t="s">
        <v>56</v>
      </c>
      <c r="E145" s="41" t="s">
        <v>52</v>
      </c>
    </row>
    <row r="146" spans="1:16" x14ac:dyDescent="0.2">
      <c r="A146" s="37" t="s">
        <v>57</v>
      </c>
      <c r="E146" s="42" t="s">
        <v>284</v>
      </c>
    </row>
    <row r="147" spans="1:16" x14ac:dyDescent="0.2">
      <c r="A147" t="s">
        <v>59</v>
      </c>
      <c r="E147" s="41" t="s">
        <v>60</v>
      </c>
    </row>
    <row r="148" spans="1:16" x14ac:dyDescent="0.2">
      <c r="A148" t="s">
        <v>49</v>
      </c>
      <c r="B148" s="36" t="s">
        <v>295</v>
      </c>
      <c r="C148" s="36" t="s">
        <v>296</v>
      </c>
      <c r="D148" s="37" t="s">
        <v>52</v>
      </c>
      <c r="E148" s="13" t="s">
        <v>297</v>
      </c>
      <c r="F148" s="38" t="s">
        <v>92</v>
      </c>
      <c r="G148" s="39">
        <v>4</v>
      </c>
      <c r="H148" s="38">
        <v>0</v>
      </c>
      <c r="I148" s="38">
        <f>ROUND(G148*H148,6)</f>
        <v>0</v>
      </c>
      <c r="L148" s="40">
        <v>0</v>
      </c>
      <c r="M148" s="34">
        <f>ROUND(ROUND(L148,2)*ROUND(G148,3),2)</f>
        <v>0</v>
      </c>
      <c r="N148" s="38" t="s">
        <v>55</v>
      </c>
      <c r="O148">
        <f>(M148*21)/100</f>
        <v>0</v>
      </c>
      <c r="P148" t="s">
        <v>27</v>
      </c>
    </row>
    <row r="149" spans="1:16" x14ac:dyDescent="0.2">
      <c r="A149" s="37" t="s">
        <v>56</v>
      </c>
      <c r="E149" s="41" t="s">
        <v>52</v>
      </c>
    </row>
    <row r="150" spans="1:16" x14ac:dyDescent="0.2">
      <c r="A150" s="37" t="s">
        <v>57</v>
      </c>
      <c r="E150" s="42" t="s">
        <v>284</v>
      </c>
    </row>
    <row r="151" spans="1:16" x14ac:dyDescent="0.2">
      <c r="A151" t="s">
        <v>59</v>
      </c>
      <c r="E151" s="41" t="s">
        <v>60</v>
      </c>
    </row>
    <row r="152" spans="1:16" x14ac:dyDescent="0.2">
      <c r="A152" t="s">
        <v>49</v>
      </c>
      <c r="B152" s="36" t="s">
        <v>298</v>
      </c>
      <c r="C152" s="36" t="s">
        <v>299</v>
      </c>
      <c r="D152" s="37" t="s">
        <v>52</v>
      </c>
      <c r="E152" s="13" t="s">
        <v>300</v>
      </c>
      <c r="F152" s="38" t="s">
        <v>92</v>
      </c>
      <c r="G152" s="39">
        <v>2</v>
      </c>
      <c r="H152" s="38">
        <v>0</v>
      </c>
      <c r="I152" s="38">
        <f>ROUND(G152*H152,6)</f>
        <v>0</v>
      </c>
      <c r="L152" s="40">
        <v>0</v>
      </c>
      <c r="M152" s="34">
        <f>ROUND(ROUND(L152,2)*ROUND(G152,3),2)</f>
        <v>0</v>
      </c>
      <c r="N152" s="38" t="s">
        <v>55</v>
      </c>
      <c r="O152">
        <f>(M152*21)/100</f>
        <v>0</v>
      </c>
      <c r="P152" t="s">
        <v>27</v>
      </c>
    </row>
    <row r="153" spans="1:16" x14ac:dyDescent="0.2">
      <c r="A153" s="37" t="s">
        <v>56</v>
      </c>
      <c r="E153" s="41" t="s">
        <v>52</v>
      </c>
    </row>
    <row r="154" spans="1:16" x14ac:dyDescent="0.2">
      <c r="A154" s="37" t="s">
        <v>57</v>
      </c>
      <c r="E154" s="42" t="s">
        <v>189</v>
      </c>
    </row>
    <row r="155" spans="1:16" x14ac:dyDescent="0.2">
      <c r="A155" t="s">
        <v>59</v>
      </c>
      <c r="E155" s="41" t="s">
        <v>60</v>
      </c>
    </row>
    <row r="156" spans="1:16" x14ac:dyDescent="0.2">
      <c r="A156" t="s">
        <v>49</v>
      </c>
      <c r="B156" s="36" t="s">
        <v>301</v>
      </c>
      <c r="C156" s="36" t="s">
        <v>302</v>
      </c>
      <c r="D156" s="37" t="s">
        <v>52</v>
      </c>
      <c r="E156" s="13" t="s">
        <v>303</v>
      </c>
      <c r="F156" s="38" t="s">
        <v>92</v>
      </c>
      <c r="G156" s="39">
        <v>2</v>
      </c>
      <c r="H156" s="38">
        <v>0</v>
      </c>
      <c r="I156" s="38">
        <f>ROUND(G156*H156,6)</f>
        <v>0</v>
      </c>
      <c r="L156" s="40">
        <v>0</v>
      </c>
      <c r="M156" s="34">
        <f>ROUND(ROUND(L156,2)*ROUND(G156,3),2)</f>
        <v>0</v>
      </c>
      <c r="N156" s="38" t="s">
        <v>55</v>
      </c>
      <c r="O156">
        <f>(M156*21)/100</f>
        <v>0</v>
      </c>
      <c r="P156" t="s">
        <v>27</v>
      </c>
    </row>
    <row r="157" spans="1:16" x14ac:dyDescent="0.2">
      <c r="A157" s="37" t="s">
        <v>56</v>
      </c>
      <c r="E157" s="41" t="s">
        <v>52</v>
      </c>
    </row>
    <row r="158" spans="1:16" x14ac:dyDescent="0.2">
      <c r="A158" s="37" t="s">
        <v>57</v>
      </c>
      <c r="E158" s="42" t="s">
        <v>189</v>
      </c>
    </row>
    <row r="159" spans="1:16" x14ac:dyDescent="0.2">
      <c r="A159" t="s">
        <v>59</v>
      </c>
      <c r="E159" s="41" t="s">
        <v>60</v>
      </c>
    </row>
    <row r="160" spans="1:16" x14ac:dyDescent="0.2">
      <c r="A160" t="s">
        <v>49</v>
      </c>
      <c r="B160" s="36" t="s">
        <v>304</v>
      </c>
      <c r="C160" s="36" t="s">
        <v>305</v>
      </c>
      <c r="D160" s="37" t="s">
        <v>52</v>
      </c>
      <c r="E160" s="13" t="s">
        <v>306</v>
      </c>
      <c r="F160" s="38" t="s">
        <v>92</v>
      </c>
      <c r="G160" s="39">
        <v>1</v>
      </c>
      <c r="H160" s="38">
        <v>0</v>
      </c>
      <c r="I160" s="38">
        <f>ROUND(G160*H160,6)</f>
        <v>0</v>
      </c>
      <c r="L160" s="40">
        <v>0</v>
      </c>
      <c r="M160" s="34">
        <f>ROUND(ROUND(L160,2)*ROUND(G160,3),2)</f>
        <v>0</v>
      </c>
      <c r="N160" s="38" t="s">
        <v>55</v>
      </c>
      <c r="O160">
        <f>(M160*21)/100</f>
        <v>0</v>
      </c>
      <c r="P160" t="s">
        <v>27</v>
      </c>
    </row>
    <row r="161" spans="1:16" x14ac:dyDescent="0.2">
      <c r="A161" s="37" t="s">
        <v>56</v>
      </c>
      <c r="E161" s="41" t="s">
        <v>52</v>
      </c>
    </row>
    <row r="162" spans="1:16" x14ac:dyDescent="0.2">
      <c r="A162" s="37" t="s">
        <v>57</v>
      </c>
      <c r="E162" s="42" t="s">
        <v>110</v>
      </c>
    </row>
    <row r="163" spans="1:16" x14ac:dyDescent="0.2">
      <c r="A163" t="s">
        <v>59</v>
      </c>
      <c r="E163" s="41" t="s">
        <v>60</v>
      </c>
    </row>
    <row r="164" spans="1:16" x14ac:dyDescent="0.2">
      <c r="A164" t="s">
        <v>49</v>
      </c>
      <c r="B164" s="36" t="s">
        <v>307</v>
      </c>
      <c r="C164" s="36" t="s">
        <v>308</v>
      </c>
      <c r="D164" s="37" t="s">
        <v>52</v>
      </c>
      <c r="E164" s="13" t="s">
        <v>309</v>
      </c>
      <c r="F164" s="38" t="s">
        <v>92</v>
      </c>
      <c r="G164" s="39">
        <v>1</v>
      </c>
      <c r="H164" s="38">
        <v>0</v>
      </c>
      <c r="I164" s="38">
        <f>ROUND(G164*H164,6)</f>
        <v>0</v>
      </c>
      <c r="L164" s="40">
        <v>0</v>
      </c>
      <c r="M164" s="34">
        <f>ROUND(ROUND(L164,2)*ROUND(G164,3),2)</f>
        <v>0</v>
      </c>
      <c r="N164" s="38" t="s">
        <v>55</v>
      </c>
      <c r="O164">
        <f>(M164*21)/100</f>
        <v>0</v>
      </c>
      <c r="P164" t="s">
        <v>27</v>
      </c>
    </row>
    <row r="165" spans="1:16" x14ac:dyDescent="0.2">
      <c r="A165" s="37" t="s">
        <v>56</v>
      </c>
      <c r="E165" s="41" t="s">
        <v>52</v>
      </c>
    </row>
    <row r="166" spans="1:16" x14ac:dyDescent="0.2">
      <c r="A166" s="37" t="s">
        <v>57</v>
      </c>
      <c r="E166" s="42" t="s">
        <v>110</v>
      </c>
    </row>
    <row r="167" spans="1:16" x14ac:dyDescent="0.2">
      <c r="A167" t="s">
        <v>59</v>
      </c>
      <c r="E167" s="41" t="s">
        <v>60</v>
      </c>
    </row>
    <row r="168" spans="1:16" ht="25.5" x14ac:dyDescent="0.2">
      <c r="A168" t="s">
        <v>49</v>
      </c>
      <c r="B168" s="36" t="s">
        <v>310</v>
      </c>
      <c r="C168" s="36" t="s">
        <v>311</v>
      </c>
      <c r="D168" s="37" t="s">
        <v>52</v>
      </c>
      <c r="E168" s="13" t="s">
        <v>312</v>
      </c>
      <c r="F168" s="38" t="s">
        <v>92</v>
      </c>
      <c r="G168" s="39">
        <v>1</v>
      </c>
      <c r="H168" s="38">
        <v>0</v>
      </c>
      <c r="I168" s="38">
        <f>ROUND(G168*H168,6)</f>
        <v>0</v>
      </c>
      <c r="L168" s="40">
        <v>0</v>
      </c>
      <c r="M168" s="34">
        <f>ROUND(ROUND(L168,2)*ROUND(G168,3),2)</f>
        <v>0</v>
      </c>
      <c r="N168" s="38" t="s">
        <v>55</v>
      </c>
      <c r="O168">
        <f>(M168*21)/100</f>
        <v>0</v>
      </c>
      <c r="P168" t="s">
        <v>27</v>
      </c>
    </row>
    <row r="169" spans="1:16" x14ac:dyDescent="0.2">
      <c r="A169" s="37" t="s">
        <v>56</v>
      </c>
      <c r="E169" s="41" t="s">
        <v>52</v>
      </c>
    </row>
    <row r="170" spans="1:16" x14ac:dyDescent="0.2">
      <c r="A170" s="37" t="s">
        <v>57</v>
      </c>
      <c r="E170" s="42" t="s">
        <v>110</v>
      </c>
    </row>
    <row r="171" spans="1:16" x14ac:dyDescent="0.2">
      <c r="A171" t="s">
        <v>59</v>
      </c>
      <c r="E171" s="41" t="s">
        <v>60</v>
      </c>
    </row>
    <row r="172" spans="1:16" ht="25.5" x14ac:dyDescent="0.2">
      <c r="A172" t="s">
        <v>49</v>
      </c>
      <c r="B172" s="36" t="s">
        <v>313</v>
      </c>
      <c r="C172" s="36" t="s">
        <v>314</v>
      </c>
      <c r="D172" s="37" t="s">
        <v>52</v>
      </c>
      <c r="E172" s="13" t="s">
        <v>315</v>
      </c>
      <c r="F172" s="38" t="s">
        <v>92</v>
      </c>
      <c r="G172" s="39">
        <v>1</v>
      </c>
      <c r="H172" s="38">
        <v>0</v>
      </c>
      <c r="I172" s="38">
        <f>ROUND(G172*H172,6)</f>
        <v>0</v>
      </c>
      <c r="L172" s="40">
        <v>0</v>
      </c>
      <c r="M172" s="34">
        <f>ROUND(ROUND(L172,2)*ROUND(G172,3),2)</f>
        <v>0</v>
      </c>
      <c r="N172" s="38" t="s">
        <v>55</v>
      </c>
      <c r="O172">
        <f>(M172*21)/100</f>
        <v>0</v>
      </c>
      <c r="P172" t="s">
        <v>27</v>
      </c>
    </row>
    <row r="173" spans="1:16" x14ac:dyDescent="0.2">
      <c r="A173" s="37" t="s">
        <v>56</v>
      </c>
      <c r="E173" s="41" t="s">
        <v>52</v>
      </c>
    </row>
    <row r="174" spans="1:16" x14ac:dyDescent="0.2">
      <c r="A174" s="37" t="s">
        <v>57</v>
      </c>
      <c r="E174" s="42" t="s">
        <v>110</v>
      </c>
    </row>
    <row r="175" spans="1:16" x14ac:dyDescent="0.2">
      <c r="A175" t="s">
        <v>59</v>
      </c>
      <c r="E175" s="41" t="s">
        <v>60</v>
      </c>
    </row>
    <row r="176" spans="1:16" x14ac:dyDescent="0.2">
      <c r="A176" t="s">
        <v>49</v>
      </c>
      <c r="B176" s="36" t="s">
        <v>316</v>
      </c>
      <c r="C176" s="36" t="s">
        <v>317</v>
      </c>
      <c r="D176" s="37" t="s">
        <v>52</v>
      </c>
      <c r="E176" s="13" t="s">
        <v>318</v>
      </c>
      <c r="F176" s="38" t="s">
        <v>92</v>
      </c>
      <c r="G176" s="39">
        <v>1</v>
      </c>
      <c r="H176" s="38">
        <v>0</v>
      </c>
      <c r="I176" s="38">
        <f>ROUND(G176*H176,6)</f>
        <v>0</v>
      </c>
      <c r="L176" s="40">
        <v>0</v>
      </c>
      <c r="M176" s="34">
        <f>ROUND(ROUND(L176,2)*ROUND(G176,3),2)</f>
        <v>0</v>
      </c>
      <c r="N176" s="38" t="s">
        <v>55</v>
      </c>
      <c r="O176">
        <f>(M176*21)/100</f>
        <v>0</v>
      </c>
      <c r="P176" t="s">
        <v>27</v>
      </c>
    </row>
    <row r="177" spans="1:16" x14ac:dyDescent="0.2">
      <c r="A177" s="37" t="s">
        <v>56</v>
      </c>
      <c r="E177" s="41" t="s">
        <v>52</v>
      </c>
    </row>
    <row r="178" spans="1:16" x14ac:dyDescent="0.2">
      <c r="A178" s="37" t="s">
        <v>57</v>
      </c>
      <c r="E178" s="42" t="s">
        <v>110</v>
      </c>
    </row>
    <row r="179" spans="1:16" x14ac:dyDescent="0.2">
      <c r="A179" t="s">
        <v>59</v>
      </c>
      <c r="E179" s="41" t="s">
        <v>60</v>
      </c>
    </row>
    <row r="180" spans="1:16" x14ac:dyDescent="0.2">
      <c r="A180" t="s">
        <v>49</v>
      </c>
      <c r="B180" s="36" t="s">
        <v>319</v>
      </c>
      <c r="C180" s="36" t="s">
        <v>320</v>
      </c>
      <c r="D180" s="37" t="s">
        <v>52</v>
      </c>
      <c r="E180" s="13" t="s">
        <v>321</v>
      </c>
      <c r="F180" s="38" t="s">
        <v>92</v>
      </c>
      <c r="G180" s="39">
        <v>1</v>
      </c>
      <c r="H180" s="38">
        <v>0</v>
      </c>
      <c r="I180" s="38">
        <f>ROUND(G180*H180,6)</f>
        <v>0</v>
      </c>
      <c r="L180" s="40">
        <v>0</v>
      </c>
      <c r="M180" s="34">
        <f>ROUND(ROUND(L180,2)*ROUND(G180,3),2)</f>
        <v>0</v>
      </c>
      <c r="N180" s="38" t="s">
        <v>55</v>
      </c>
      <c r="O180">
        <f>(M180*21)/100</f>
        <v>0</v>
      </c>
      <c r="P180" t="s">
        <v>27</v>
      </c>
    </row>
    <row r="181" spans="1:16" x14ac:dyDescent="0.2">
      <c r="A181" s="37" t="s">
        <v>56</v>
      </c>
      <c r="E181" s="41" t="s">
        <v>52</v>
      </c>
    </row>
    <row r="182" spans="1:16" x14ac:dyDescent="0.2">
      <c r="A182" s="37" t="s">
        <v>57</v>
      </c>
      <c r="E182" s="42" t="s">
        <v>110</v>
      </c>
    </row>
    <row r="183" spans="1:16" x14ac:dyDescent="0.2">
      <c r="A183" t="s">
        <v>59</v>
      </c>
      <c r="E183" s="41" t="s">
        <v>60</v>
      </c>
    </row>
    <row r="184" spans="1:16" x14ac:dyDescent="0.2">
      <c r="A184" t="s">
        <v>49</v>
      </c>
      <c r="B184" s="36" t="s">
        <v>322</v>
      </c>
      <c r="C184" s="36" t="s">
        <v>323</v>
      </c>
      <c r="D184" s="37" t="s">
        <v>52</v>
      </c>
      <c r="E184" s="13" t="s">
        <v>324</v>
      </c>
      <c r="F184" s="38" t="s">
        <v>92</v>
      </c>
      <c r="G184" s="39">
        <v>1</v>
      </c>
      <c r="H184" s="38">
        <v>0</v>
      </c>
      <c r="I184" s="38">
        <f>ROUND(G184*H184,6)</f>
        <v>0</v>
      </c>
      <c r="L184" s="40">
        <v>0</v>
      </c>
      <c r="M184" s="34">
        <f>ROUND(ROUND(L184,2)*ROUND(G184,3),2)</f>
        <v>0</v>
      </c>
      <c r="N184" s="38" t="s">
        <v>55</v>
      </c>
      <c r="O184">
        <f>(M184*21)/100</f>
        <v>0</v>
      </c>
      <c r="P184" t="s">
        <v>27</v>
      </c>
    </row>
    <row r="185" spans="1:16" x14ac:dyDescent="0.2">
      <c r="A185" s="37" t="s">
        <v>56</v>
      </c>
      <c r="E185" s="41" t="s">
        <v>52</v>
      </c>
    </row>
    <row r="186" spans="1:16" x14ac:dyDescent="0.2">
      <c r="A186" s="37" t="s">
        <v>57</v>
      </c>
      <c r="E186" s="42" t="s">
        <v>110</v>
      </c>
    </row>
    <row r="187" spans="1:16" x14ac:dyDescent="0.2">
      <c r="A187" t="s">
        <v>59</v>
      </c>
      <c r="E187" s="41" t="s">
        <v>60</v>
      </c>
    </row>
    <row r="188" spans="1:16" x14ac:dyDescent="0.2">
      <c r="A188" t="s">
        <v>49</v>
      </c>
      <c r="B188" s="36" t="s">
        <v>325</v>
      </c>
      <c r="C188" s="36" t="s">
        <v>326</v>
      </c>
      <c r="D188" s="37" t="s">
        <v>52</v>
      </c>
      <c r="E188" s="13" t="s">
        <v>327</v>
      </c>
      <c r="F188" s="38" t="s">
        <v>92</v>
      </c>
      <c r="G188" s="39">
        <v>1</v>
      </c>
      <c r="H188" s="38">
        <v>0</v>
      </c>
      <c r="I188" s="38">
        <f>ROUND(G188*H188,6)</f>
        <v>0</v>
      </c>
      <c r="L188" s="40">
        <v>0</v>
      </c>
      <c r="M188" s="34">
        <f>ROUND(ROUND(L188,2)*ROUND(G188,3),2)</f>
        <v>0</v>
      </c>
      <c r="N188" s="38" t="s">
        <v>55</v>
      </c>
      <c r="O188">
        <f>(M188*21)/100</f>
        <v>0</v>
      </c>
      <c r="P188" t="s">
        <v>27</v>
      </c>
    </row>
    <row r="189" spans="1:16" x14ac:dyDescent="0.2">
      <c r="A189" s="37" t="s">
        <v>56</v>
      </c>
      <c r="E189" s="41" t="s">
        <v>52</v>
      </c>
    </row>
    <row r="190" spans="1:16" x14ac:dyDescent="0.2">
      <c r="A190" s="37" t="s">
        <v>57</v>
      </c>
      <c r="E190" s="42" t="s">
        <v>110</v>
      </c>
    </row>
    <row r="191" spans="1:16" x14ac:dyDescent="0.2">
      <c r="A191" t="s">
        <v>59</v>
      </c>
      <c r="E191" s="41" t="s">
        <v>60</v>
      </c>
    </row>
    <row r="192" spans="1:16" x14ac:dyDescent="0.2">
      <c r="A192" t="s">
        <v>49</v>
      </c>
      <c r="B192" s="36" t="s">
        <v>328</v>
      </c>
      <c r="C192" s="36" t="s">
        <v>329</v>
      </c>
      <c r="D192" s="37" t="s">
        <v>52</v>
      </c>
      <c r="E192" s="13" t="s">
        <v>330</v>
      </c>
      <c r="F192" s="38" t="s">
        <v>92</v>
      </c>
      <c r="G192" s="39">
        <v>1</v>
      </c>
      <c r="H192" s="38">
        <v>0</v>
      </c>
      <c r="I192" s="38">
        <f>ROUND(G192*H192,6)</f>
        <v>0</v>
      </c>
      <c r="L192" s="40">
        <v>0</v>
      </c>
      <c r="M192" s="34">
        <f>ROUND(ROUND(L192,2)*ROUND(G192,3),2)</f>
        <v>0</v>
      </c>
      <c r="N192" s="38" t="s">
        <v>55</v>
      </c>
      <c r="O192">
        <f>(M192*21)/100</f>
        <v>0</v>
      </c>
      <c r="P192" t="s">
        <v>27</v>
      </c>
    </row>
    <row r="193" spans="1:16" x14ac:dyDescent="0.2">
      <c r="A193" s="37" t="s">
        <v>56</v>
      </c>
      <c r="E193" s="41" t="s">
        <v>52</v>
      </c>
    </row>
    <row r="194" spans="1:16" x14ac:dyDescent="0.2">
      <c r="A194" s="37" t="s">
        <v>57</v>
      </c>
      <c r="E194" s="42" t="s">
        <v>110</v>
      </c>
    </row>
    <row r="195" spans="1:16" x14ac:dyDescent="0.2">
      <c r="A195" t="s">
        <v>59</v>
      </c>
      <c r="E195" s="41" t="s">
        <v>60</v>
      </c>
    </row>
    <row r="196" spans="1:16" x14ac:dyDescent="0.2">
      <c r="A196" t="s">
        <v>49</v>
      </c>
      <c r="B196" s="36" t="s">
        <v>331</v>
      </c>
      <c r="C196" s="36" t="s">
        <v>332</v>
      </c>
      <c r="D196" s="37" t="s">
        <v>52</v>
      </c>
      <c r="E196" s="13" t="s">
        <v>333</v>
      </c>
      <c r="F196" s="38" t="s">
        <v>262</v>
      </c>
      <c r="G196" s="39">
        <v>8</v>
      </c>
      <c r="H196" s="38">
        <v>0</v>
      </c>
      <c r="I196" s="38">
        <f>ROUND(G196*H196,6)</f>
        <v>0</v>
      </c>
      <c r="L196" s="40">
        <v>0</v>
      </c>
      <c r="M196" s="34">
        <f>ROUND(ROUND(L196,2)*ROUND(G196,3),2)</f>
        <v>0</v>
      </c>
      <c r="N196" s="38" t="s">
        <v>55</v>
      </c>
      <c r="O196">
        <f>(M196*21)/100</f>
        <v>0</v>
      </c>
      <c r="P196" t="s">
        <v>27</v>
      </c>
    </row>
    <row r="197" spans="1:16" x14ac:dyDescent="0.2">
      <c r="A197" s="37" t="s">
        <v>56</v>
      </c>
      <c r="E197" s="41" t="s">
        <v>52</v>
      </c>
    </row>
    <row r="198" spans="1:16" x14ac:dyDescent="0.2">
      <c r="A198" s="37" t="s">
        <v>57</v>
      </c>
      <c r="E198" s="42" t="s">
        <v>263</v>
      </c>
    </row>
    <row r="199" spans="1:16" x14ac:dyDescent="0.2">
      <c r="A199" t="s">
        <v>59</v>
      </c>
      <c r="E199" s="41" t="s">
        <v>60</v>
      </c>
    </row>
    <row r="200" spans="1:16" x14ac:dyDescent="0.2">
      <c r="A200" t="s">
        <v>49</v>
      </c>
      <c r="B200" s="36" t="s">
        <v>334</v>
      </c>
      <c r="C200" s="36" t="s">
        <v>335</v>
      </c>
      <c r="D200" s="37" t="s">
        <v>52</v>
      </c>
      <c r="E200" s="13" t="s">
        <v>336</v>
      </c>
      <c r="F200" s="38" t="s">
        <v>92</v>
      </c>
      <c r="G200" s="39">
        <v>1</v>
      </c>
      <c r="H200" s="38">
        <v>0</v>
      </c>
      <c r="I200" s="38">
        <f>ROUND(G200*H200,6)</f>
        <v>0</v>
      </c>
      <c r="L200" s="40">
        <v>0</v>
      </c>
      <c r="M200" s="34">
        <f>ROUND(ROUND(L200,2)*ROUND(G200,3),2)</f>
        <v>0</v>
      </c>
      <c r="N200" s="38" t="s">
        <v>55</v>
      </c>
      <c r="O200">
        <f>(M200*21)/100</f>
        <v>0</v>
      </c>
      <c r="P200" t="s">
        <v>27</v>
      </c>
    </row>
    <row r="201" spans="1:16" x14ac:dyDescent="0.2">
      <c r="A201" s="37" t="s">
        <v>56</v>
      </c>
      <c r="E201" s="41" t="s">
        <v>52</v>
      </c>
    </row>
    <row r="202" spans="1:16" x14ac:dyDescent="0.2">
      <c r="A202" s="37" t="s">
        <v>57</v>
      </c>
      <c r="E202" s="42" t="s">
        <v>110</v>
      </c>
    </row>
    <row r="203" spans="1:16" x14ac:dyDescent="0.2">
      <c r="A203" t="s">
        <v>59</v>
      </c>
      <c r="E203" s="41" t="s">
        <v>60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COUNTIFS(L8:L107,"=0",A8:A107,"P")+COUNTIFS(L8:L107,"",A8:A107,"P")+SUM(Q8:Q107)</f>
        <v>25</v>
      </c>
    </row>
    <row r="8" spans="1:20" x14ac:dyDescent="0.2">
      <c r="A8" t="s">
        <v>44</v>
      </c>
      <c r="C8" s="30" t="s">
        <v>339</v>
      </c>
      <c r="E8" s="32" t="s">
        <v>338</v>
      </c>
      <c r="J8" s="31">
        <f>0+J9+J30</f>
        <v>0</v>
      </c>
      <c r="K8" s="31">
        <f>0+K9+K30</f>
        <v>0</v>
      </c>
      <c r="L8" s="31">
        <f>0+L9+L30</f>
        <v>0</v>
      </c>
      <c r="M8" s="31">
        <f>0+M9+M30</f>
        <v>0</v>
      </c>
    </row>
    <row r="9" spans="1:20" x14ac:dyDescent="0.2">
      <c r="A9" t="s">
        <v>46</v>
      </c>
      <c r="C9" s="33" t="s">
        <v>87</v>
      </c>
      <c r="E9" s="35" t="s">
        <v>88</v>
      </c>
      <c r="J9" s="34">
        <f>0</f>
        <v>0</v>
      </c>
      <c r="K9" s="34">
        <f>0</f>
        <v>0</v>
      </c>
      <c r="L9" s="34">
        <f>0+L10+L14+L18+L22+L26</f>
        <v>0</v>
      </c>
      <c r="M9" s="34">
        <f>0+M10+M14+M18+M22+M26</f>
        <v>0</v>
      </c>
    </row>
    <row r="10" spans="1:20" x14ac:dyDescent="0.2">
      <c r="A10" t="s">
        <v>49</v>
      </c>
      <c r="B10" s="36" t="s">
        <v>50</v>
      </c>
      <c r="C10" s="36" t="s">
        <v>340</v>
      </c>
      <c r="D10" s="37" t="s">
        <v>52</v>
      </c>
      <c r="E10" s="13" t="s">
        <v>341</v>
      </c>
      <c r="F10" s="38" t="s">
        <v>92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55</v>
      </c>
      <c r="O10">
        <f>(M10*21)/100</f>
        <v>0</v>
      </c>
      <c r="P10" t="s">
        <v>27</v>
      </c>
    </row>
    <row r="11" spans="1:20" x14ac:dyDescent="0.2">
      <c r="A11" s="37" t="s">
        <v>56</v>
      </c>
      <c r="E11" s="41" t="s">
        <v>52</v>
      </c>
    </row>
    <row r="12" spans="1:20" x14ac:dyDescent="0.2">
      <c r="A12" s="37" t="s">
        <v>57</v>
      </c>
      <c r="E12" s="42" t="s">
        <v>110</v>
      </c>
    </row>
    <row r="13" spans="1:20" x14ac:dyDescent="0.2">
      <c r="A13" t="s">
        <v>59</v>
      </c>
      <c r="E13" s="41" t="s">
        <v>60</v>
      </c>
    </row>
    <row r="14" spans="1:20" x14ac:dyDescent="0.2">
      <c r="A14" t="s">
        <v>49</v>
      </c>
      <c r="B14" s="36" t="s">
        <v>27</v>
      </c>
      <c r="C14" s="36" t="s">
        <v>342</v>
      </c>
      <c r="D14" s="37" t="s">
        <v>52</v>
      </c>
      <c r="E14" s="13" t="s">
        <v>343</v>
      </c>
      <c r="F14" s="38" t="s">
        <v>97</v>
      </c>
      <c r="G14" s="39">
        <v>35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55</v>
      </c>
      <c r="O14">
        <f>(M14*21)/100</f>
        <v>0</v>
      </c>
      <c r="P14" t="s">
        <v>27</v>
      </c>
    </row>
    <row r="15" spans="1:20" x14ac:dyDescent="0.2">
      <c r="A15" s="37" t="s">
        <v>56</v>
      </c>
      <c r="E15" s="41" t="s">
        <v>52</v>
      </c>
    </row>
    <row r="16" spans="1:20" x14ac:dyDescent="0.2">
      <c r="A16" s="37" t="s">
        <v>57</v>
      </c>
      <c r="E16" s="42" t="s">
        <v>344</v>
      </c>
    </row>
    <row r="17" spans="1:16" x14ac:dyDescent="0.2">
      <c r="A17" t="s">
        <v>59</v>
      </c>
      <c r="E17" s="41" t="s">
        <v>60</v>
      </c>
    </row>
    <row r="18" spans="1:16" x14ac:dyDescent="0.2">
      <c r="A18" t="s">
        <v>49</v>
      </c>
      <c r="B18" s="36" t="s">
        <v>26</v>
      </c>
      <c r="C18" s="36" t="s">
        <v>345</v>
      </c>
      <c r="D18" s="37" t="s">
        <v>52</v>
      </c>
      <c r="E18" s="13" t="s">
        <v>346</v>
      </c>
      <c r="F18" s="38" t="s">
        <v>97</v>
      </c>
      <c r="G18" s="39">
        <v>10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55</v>
      </c>
      <c r="O18">
        <f>(M18*21)/100</f>
        <v>0</v>
      </c>
      <c r="P18" t="s">
        <v>27</v>
      </c>
    </row>
    <row r="19" spans="1:16" x14ac:dyDescent="0.2">
      <c r="A19" s="37" t="s">
        <v>56</v>
      </c>
      <c r="E19" s="41" t="s">
        <v>52</v>
      </c>
    </row>
    <row r="20" spans="1:16" x14ac:dyDescent="0.2">
      <c r="A20" s="37" t="s">
        <v>57</v>
      </c>
      <c r="E20" s="42" t="s">
        <v>347</v>
      </c>
    </row>
    <row r="21" spans="1:16" x14ac:dyDescent="0.2">
      <c r="A21" t="s">
        <v>59</v>
      </c>
      <c r="E21" s="41" t="s">
        <v>60</v>
      </c>
    </row>
    <row r="22" spans="1:16" ht="25.5" x14ac:dyDescent="0.2">
      <c r="A22" t="s">
        <v>49</v>
      </c>
      <c r="B22" s="36" t="s">
        <v>72</v>
      </c>
      <c r="C22" s="36" t="s">
        <v>348</v>
      </c>
      <c r="D22" s="37" t="s">
        <v>52</v>
      </c>
      <c r="E22" s="13" t="s">
        <v>349</v>
      </c>
      <c r="F22" s="38" t="s">
        <v>92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55</v>
      </c>
      <c r="O22">
        <f>(M22*21)/100</f>
        <v>0</v>
      </c>
      <c r="P22" t="s">
        <v>27</v>
      </c>
    </row>
    <row r="23" spans="1:16" x14ac:dyDescent="0.2">
      <c r="A23" s="37" t="s">
        <v>56</v>
      </c>
      <c r="E23" s="41" t="s">
        <v>52</v>
      </c>
    </row>
    <row r="24" spans="1:16" x14ac:dyDescent="0.2">
      <c r="A24" s="37" t="s">
        <v>57</v>
      </c>
      <c r="E24" s="42" t="s">
        <v>110</v>
      </c>
    </row>
    <row r="25" spans="1:16" x14ac:dyDescent="0.2">
      <c r="A25" t="s">
        <v>59</v>
      </c>
      <c r="E25" s="41" t="s">
        <v>60</v>
      </c>
    </row>
    <row r="26" spans="1:16" x14ac:dyDescent="0.2">
      <c r="A26" t="s">
        <v>49</v>
      </c>
      <c r="B26" s="36" t="s">
        <v>76</v>
      </c>
      <c r="C26" s="36" t="s">
        <v>217</v>
      </c>
      <c r="D26" s="37" t="s">
        <v>52</v>
      </c>
      <c r="E26" s="13" t="s">
        <v>218</v>
      </c>
      <c r="F26" s="38" t="s">
        <v>92</v>
      </c>
      <c r="G26" s="39">
        <v>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55</v>
      </c>
      <c r="O26">
        <f>(M26*21)/100</f>
        <v>0</v>
      </c>
      <c r="P26" t="s">
        <v>27</v>
      </c>
    </row>
    <row r="27" spans="1:16" x14ac:dyDescent="0.2">
      <c r="A27" s="37" t="s">
        <v>56</v>
      </c>
      <c r="E27" s="41" t="s">
        <v>52</v>
      </c>
    </row>
    <row r="28" spans="1:16" x14ac:dyDescent="0.2">
      <c r="A28" s="37" t="s">
        <v>57</v>
      </c>
      <c r="E28" s="42" t="s">
        <v>110</v>
      </c>
    </row>
    <row r="29" spans="1:16" x14ac:dyDescent="0.2">
      <c r="A29" t="s">
        <v>59</v>
      </c>
      <c r="E29" s="41" t="s">
        <v>60</v>
      </c>
    </row>
    <row r="30" spans="1:16" x14ac:dyDescent="0.2">
      <c r="A30" t="s">
        <v>46</v>
      </c>
      <c r="C30" s="33" t="s">
        <v>112</v>
      </c>
      <c r="E30" s="35" t="s">
        <v>113</v>
      </c>
      <c r="J30" s="34">
        <f>0</f>
        <v>0</v>
      </c>
      <c r="K30" s="34">
        <f>0</f>
        <v>0</v>
      </c>
      <c r="L30" s="34">
        <f>0+L31+L35+L39+L43+L47+L51+L55+L59+L63+L67+L71+L75+L79+L83+L87+L91+L95+L99+L103+L107</f>
        <v>0</v>
      </c>
      <c r="M30" s="34">
        <f>0+M31+M35+M39+M43+M47+M51+M55+M59+M63+M67+M71+M75+M79+M83+M87+M91+M95+M99+M103+M107</f>
        <v>0</v>
      </c>
    </row>
    <row r="31" spans="1:16" x14ac:dyDescent="0.2">
      <c r="A31" t="s">
        <v>49</v>
      </c>
      <c r="B31" s="36" t="s">
        <v>82</v>
      </c>
      <c r="C31" s="36" t="s">
        <v>229</v>
      </c>
      <c r="D31" s="37" t="s">
        <v>52</v>
      </c>
      <c r="E31" s="13" t="s">
        <v>230</v>
      </c>
      <c r="F31" s="38" t="s">
        <v>231</v>
      </c>
      <c r="G31" s="39">
        <v>0.73599999999999999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55</v>
      </c>
      <c r="O31">
        <f>(M31*21)/100</f>
        <v>0</v>
      </c>
      <c r="P31" t="s">
        <v>27</v>
      </c>
    </row>
    <row r="32" spans="1:16" x14ac:dyDescent="0.2">
      <c r="A32" s="37" t="s">
        <v>56</v>
      </c>
      <c r="E32" s="41" t="s">
        <v>52</v>
      </c>
    </row>
    <row r="33" spans="1:16" x14ac:dyDescent="0.2">
      <c r="A33" s="37" t="s">
        <v>57</v>
      </c>
      <c r="E33" s="42" t="s">
        <v>350</v>
      </c>
    </row>
    <row r="34" spans="1:16" x14ac:dyDescent="0.2">
      <c r="A34" t="s">
        <v>59</v>
      </c>
      <c r="E34" s="41" t="s">
        <v>60</v>
      </c>
    </row>
    <row r="35" spans="1:16" x14ac:dyDescent="0.2">
      <c r="A35" t="s">
        <v>49</v>
      </c>
      <c r="B35" s="36" t="s">
        <v>89</v>
      </c>
      <c r="C35" s="36" t="s">
        <v>233</v>
      </c>
      <c r="D35" s="37" t="s">
        <v>52</v>
      </c>
      <c r="E35" s="13" t="s">
        <v>234</v>
      </c>
      <c r="F35" s="38" t="s">
        <v>231</v>
      </c>
      <c r="G35" s="39">
        <v>0.73599999999999999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55</v>
      </c>
      <c r="O35">
        <f>(M35*21)/100</f>
        <v>0</v>
      </c>
      <c r="P35" t="s">
        <v>27</v>
      </c>
    </row>
    <row r="36" spans="1:16" x14ac:dyDescent="0.2">
      <c r="A36" s="37" t="s">
        <v>56</v>
      </c>
      <c r="E36" s="41" t="s">
        <v>52</v>
      </c>
    </row>
    <row r="37" spans="1:16" x14ac:dyDescent="0.2">
      <c r="A37" s="37" t="s">
        <v>57</v>
      </c>
      <c r="E37" s="42" t="s">
        <v>350</v>
      </c>
    </row>
    <row r="38" spans="1:16" x14ac:dyDescent="0.2">
      <c r="A38" t="s">
        <v>59</v>
      </c>
      <c r="E38" s="41" t="s">
        <v>60</v>
      </c>
    </row>
    <row r="39" spans="1:16" x14ac:dyDescent="0.2">
      <c r="A39" t="s">
        <v>49</v>
      </c>
      <c r="B39" s="36" t="s">
        <v>94</v>
      </c>
      <c r="C39" s="36" t="s">
        <v>351</v>
      </c>
      <c r="D39" s="37" t="s">
        <v>52</v>
      </c>
      <c r="E39" s="13" t="s">
        <v>352</v>
      </c>
      <c r="F39" s="38" t="s">
        <v>92</v>
      </c>
      <c r="G39" s="39">
        <v>8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55</v>
      </c>
      <c r="O39">
        <f>(M39*21)/100</f>
        <v>0</v>
      </c>
      <c r="P39" t="s">
        <v>27</v>
      </c>
    </row>
    <row r="40" spans="1:16" x14ac:dyDescent="0.2">
      <c r="A40" s="37" t="s">
        <v>56</v>
      </c>
      <c r="E40" s="41" t="s">
        <v>52</v>
      </c>
    </row>
    <row r="41" spans="1:16" x14ac:dyDescent="0.2">
      <c r="A41" s="37" t="s">
        <v>57</v>
      </c>
      <c r="E41" s="42" t="s">
        <v>353</v>
      </c>
    </row>
    <row r="42" spans="1:16" x14ac:dyDescent="0.2">
      <c r="A42" t="s">
        <v>59</v>
      </c>
      <c r="E42" s="41" t="s">
        <v>60</v>
      </c>
    </row>
    <row r="43" spans="1:16" x14ac:dyDescent="0.2">
      <c r="A43" t="s">
        <v>49</v>
      </c>
      <c r="B43" s="36" t="s">
        <v>98</v>
      </c>
      <c r="C43" s="36" t="s">
        <v>354</v>
      </c>
      <c r="D43" s="37" t="s">
        <v>52</v>
      </c>
      <c r="E43" s="13" t="s">
        <v>355</v>
      </c>
      <c r="F43" s="38" t="s">
        <v>92</v>
      </c>
      <c r="G43" s="39">
        <v>8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55</v>
      </c>
      <c r="O43">
        <f>(M43*21)/100</f>
        <v>0</v>
      </c>
      <c r="P43" t="s">
        <v>27</v>
      </c>
    </row>
    <row r="44" spans="1:16" x14ac:dyDescent="0.2">
      <c r="A44" s="37" t="s">
        <v>56</v>
      </c>
      <c r="E44" s="41" t="s">
        <v>52</v>
      </c>
    </row>
    <row r="45" spans="1:16" x14ac:dyDescent="0.2">
      <c r="A45" s="37" t="s">
        <v>57</v>
      </c>
      <c r="E45" s="42" t="s">
        <v>353</v>
      </c>
    </row>
    <row r="46" spans="1:16" x14ac:dyDescent="0.2">
      <c r="A46" t="s">
        <v>59</v>
      </c>
      <c r="E46" s="41" t="s">
        <v>60</v>
      </c>
    </row>
    <row r="47" spans="1:16" x14ac:dyDescent="0.2">
      <c r="A47" t="s">
        <v>49</v>
      </c>
      <c r="B47" s="36" t="s">
        <v>101</v>
      </c>
      <c r="C47" s="36" t="s">
        <v>356</v>
      </c>
      <c r="D47" s="37" t="s">
        <v>52</v>
      </c>
      <c r="E47" s="13" t="s">
        <v>357</v>
      </c>
      <c r="F47" s="38" t="s">
        <v>92</v>
      </c>
      <c r="G47" s="39">
        <v>1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55</v>
      </c>
      <c r="O47">
        <f>(M47*21)/100</f>
        <v>0</v>
      </c>
      <c r="P47" t="s">
        <v>27</v>
      </c>
    </row>
    <row r="48" spans="1:16" x14ac:dyDescent="0.2">
      <c r="A48" s="37" t="s">
        <v>56</v>
      </c>
      <c r="E48" s="41" t="s">
        <v>52</v>
      </c>
    </row>
    <row r="49" spans="1:16" x14ac:dyDescent="0.2">
      <c r="A49" s="37" t="s">
        <v>57</v>
      </c>
      <c r="E49" s="42" t="s">
        <v>110</v>
      </c>
    </row>
    <row r="50" spans="1:16" x14ac:dyDescent="0.2">
      <c r="A50" t="s">
        <v>59</v>
      </c>
      <c r="E50" s="41" t="s">
        <v>60</v>
      </c>
    </row>
    <row r="51" spans="1:16" x14ac:dyDescent="0.2">
      <c r="A51" t="s">
        <v>49</v>
      </c>
      <c r="B51" s="36" t="s">
        <v>107</v>
      </c>
      <c r="C51" s="36" t="s">
        <v>358</v>
      </c>
      <c r="D51" s="37" t="s">
        <v>52</v>
      </c>
      <c r="E51" s="13" t="s">
        <v>359</v>
      </c>
      <c r="F51" s="38" t="s">
        <v>92</v>
      </c>
      <c r="G51" s="39">
        <v>1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55</v>
      </c>
      <c r="O51">
        <f>(M51*21)/100</f>
        <v>0</v>
      </c>
      <c r="P51" t="s">
        <v>27</v>
      </c>
    </row>
    <row r="52" spans="1:16" x14ac:dyDescent="0.2">
      <c r="A52" s="37" t="s">
        <v>56</v>
      </c>
      <c r="E52" s="41" t="s">
        <v>52</v>
      </c>
    </row>
    <row r="53" spans="1:16" x14ac:dyDescent="0.2">
      <c r="A53" s="37" t="s">
        <v>57</v>
      </c>
      <c r="E53" s="42" t="s">
        <v>110</v>
      </c>
    </row>
    <row r="54" spans="1:16" x14ac:dyDescent="0.2">
      <c r="A54" t="s">
        <v>59</v>
      </c>
      <c r="E54" s="41" t="s">
        <v>60</v>
      </c>
    </row>
    <row r="55" spans="1:16" ht="25.5" x14ac:dyDescent="0.2">
      <c r="A55" t="s">
        <v>49</v>
      </c>
      <c r="B55" s="36" t="s">
        <v>114</v>
      </c>
      <c r="C55" s="36" t="s">
        <v>360</v>
      </c>
      <c r="D55" s="37" t="s">
        <v>52</v>
      </c>
      <c r="E55" s="13" t="s">
        <v>361</v>
      </c>
      <c r="F55" s="38" t="s">
        <v>92</v>
      </c>
      <c r="G55" s="39">
        <v>16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55</v>
      </c>
      <c r="O55">
        <f>(M55*21)/100</f>
        <v>0</v>
      </c>
      <c r="P55" t="s">
        <v>27</v>
      </c>
    </row>
    <row r="56" spans="1:16" x14ac:dyDescent="0.2">
      <c r="A56" s="37" t="s">
        <v>56</v>
      </c>
      <c r="E56" s="41" t="s">
        <v>52</v>
      </c>
    </row>
    <row r="57" spans="1:16" x14ac:dyDescent="0.2">
      <c r="A57" s="37" t="s">
        <v>57</v>
      </c>
      <c r="E57" s="42" t="s">
        <v>362</v>
      </c>
    </row>
    <row r="58" spans="1:16" x14ac:dyDescent="0.2">
      <c r="A58" t="s">
        <v>59</v>
      </c>
      <c r="E58" s="41" t="s">
        <v>60</v>
      </c>
    </row>
    <row r="59" spans="1:16" x14ac:dyDescent="0.2">
      <c r="A59" t="s">
        <v>49</v>
      </c>
      <c r="B59" s="36" t="s">
        <v>61</v>
      </c>
      <c r="C59" s="36" t="s">
        <v>363</v>
      </c>
      <c r="D59" s="37" t="s">
        <v>52</v>
      </c>
      <c r="E59" s="13" t="s">
        <v>364</v>
      </c>
      <c r="F59" s="38" t="s">
        <v>92</v>
      </c>
      <c r="G59" s="39">
        <v>2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55</v>
      </c>
      <c r="O59">
        <f>(M59*21)/100</f>
        <v>0</v>
      </c>
      <c r="P59" t="s">
        <v>27</v>
      </c>
    </row>
    <row r="60" spans="1:16" x14ac:dyDescent="0.2">
      <c r="A60" s="37" t="s">
        <v>56</v>
      </c>
      <c r="E60" s="41" t="s">
        <v>52</v>
      </c>
    </row>
    <row r="61" spans="1:16" x14ac:dyDescent="0.2">
      <c r="A61" s="37" t="s">
        <v>57</v>
      </c>
      <c r="E61" s="42" t="s">
        <v>151</v>
      </c>
    </row>
    <row r="62" spans="1:16" x14ac:dyDescent="0.2">
      <c r="A62" t="s">
        <v>59</v>
      </c>
      <c r="E62" s="41" t="s">
        <v>60</v>
      </c>
    </row>
    <row r="63" spans="1:16" ht="25.5" x14ac:dyDescent="0.2">
      <c r="A63" t="s">
        <v>49</v>
      </c>
      <c r="B63" s="36" t="s">
        <v>122</v>
      </c>
      <c r="C63" s="36" t="s">
        <v>365</v>
      </c>
      <c r="D63" s="37" t="s">
        <v>52</v>
      </c>
      <c r="E63" s="13" t="s">
        <v>366</v>
      </c>
      <c r="F63" s="38" t="s">
        <v>92</v>
      </c>
      <c r="G63" s="39">
        <v>2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55</v>
      </c>
      <c r="O63">
        <f>(M63*21)/100</f>
        <v>0</v>
      </c>
      <c r="P63" t="s">
        <v>27</v>
      </c>
    </row>
    <row r="64" spans="1:16" x14ac:dyDescent="0.2">
      <c r="A64" s="37" t="s">
        <v>56</v>
      </c>
      <c r="E64" s="41" t="s">
        <v>52</v>
      </c>
    </row>
    <row r="65" spans="1:16" x14ac:dyDescent="0.2">
      <c r="A65" s="37" t="s">
        <v>57</v>
      </c>
      <c r="E65" s="42" t="s">
        <v>151</v>
      </c>
    </row>
    <row r="66" spans="1:16" x14ac:dyDescent="0.2">
      <c r="A66" t="s">
        <v>59</v>
      </c>
      <c r="E66" s="41" t="s">
        <v>60</v>
      </c>
    </row>
    <row r="67" spans="1:16" x14ac:dyDescent="0.2">
      <c r="A67" t="s">
        <v>49</v>
      </c>
      <c r="B67" s="36" t="s">
        <v>127</v>
      </c>
      <c r="C67" s="36" t="s">
        <v>367</v>
      </c>
      <c r="D67" s="37" t="s">
        <v>52</v>
      </c>
      <c r="E67" s="13" t="s">
        <v>368</v>
      </c>
      <c r="F67" s="38" t="s">
        <v>92</v>
      </c>
      <c r="G67" s="39">
        <v>2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55</v>
      </c>
      <c r="O67">
        <f>(M67*21)/100</f>
        <v>0</v>
      </c>
      <c r="P67" t="s">
        <v>27</v>
      </c>
    </row>
    <row r="68" spans="1:16" x14ac:dyDescent="0.2">
      <c r="A68" s="37" t="s">
        <v>56</v>
      </c>
      <c r="E68" s="41" t="s">
        <v>52</v>
      </c>
    </row>
    <row r="69" spans="1:16" x14ac:dyDescent="0.2">
      <c r="A69" s="37" t="s">
        <v>57</v>
      </c>
      <c r="E69" s="42" t="s">
        <v>151</v>
      </c>
    </row>
    <row r="70" spans="1:16" x14ac:dyDescent="0.2">
      <c r="A70" t="s">
        <v>59</v>
      </c>
      <c r="E70" s="41" t="s">
        <v>60</v>
      </c>
    </row>
    <row r="71" spans="1:16" x14ac:dyDescent="0.2">
      <c r="A71" t="s">
        <v>49</v>
      </c>
      <c r="B71" s="36" t="s">
        <v>131</v>
      </c>
      <c r="C71" s="36" t="s">
        <v>369</v>
      </c>
      <c r="D71" s="37" t="s">
        <v>52</v>
      </c>
      <c r="E71" s="13" t="s">
        <v>370</v>
      </c>
      <c r="F71" s="38" t="s">
        <v>92</v>
      </c>
      <c r="G71" s="39">
        <v>2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55</v>
      </c>
      <c r="O71">
        <f>(M71*21)/100</f>
        <v>0</v>
      </c>
      <c r="P71" t="s">
        <v>27</v>
      </c>
    </row>
    <row r="72" spans="1:16" x14ac:dyDescent="0.2">
      <c r="A72" s="37" t="s">
        <v>56</v>
      </c>
      <c r="E72" s="41" t="s">
        <v>52</v>
      </c>
    </row>
    <row r="73" spans="1:16" x14ac:dyDescent="0.2">
      <c r="A73" s="37" t="s">
        <v>57</v>
      </c>
      <c r="E73" s="42" t="s">
        <v>151</v>
      </c>
    </row>
    <row r="74" spans="1:16" x14ac:dyDescent="0.2">
      <c r="A74" t="s">
        <v>59</v>
      </c>
      <c r="E74" s="41" t="s">
        <v>60</v>
      </c>
    </row>
    <row r="75" spans="1:16" x14ac:dyDescent="0.2">
      <c r="A75" t="s">
        <v>49</v>
      </c>
      <c r="B75" s="36" t="s">
        <v>70</v>
      </c>
      <c r="C75" s="36" t="s">
        <v>371</v>
      </c>
      <c r="D75" s="37" t="s">
        <v>52</v>
      </c>
      <c r="E75" s="13" t="s">
        <v>372</v>
      </c>
      <c r="F75" s="38" t="s">
        <v>92</v>
      </c>
      <c r="G75" s="39">
        <v>2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55</v>
      </c>
      <c r="O75">
        <f>(M75*21)/100</f>
        <v>0</v>
      </c>
      <c r="P75" t="s">
        <v>27</v>
      </c>
    </row>
    <row r="76" spans="1:16" x14ac:dyDescent="0.2">
      <c r="A76" s="37" t="s">
        <v>56</v>
      </c>
      <c r="E76" s="41" t="s">
        <v>52</v>
      </c>
    </row>
    <row r="77" spans="1:16" x14ac:dyDescent="0.2">
      <c r="A77" s="37" t="s">
        <v>57</v>
      </c>
      <c r="E77" s="42" t="s">
        <v>151</v>
      </c>
    </row>
    <row r="78" spans="1:16" x14ac:dyDescent="0.2">
      <c r="A78" t="s">
        <v>59</v>
      </c>
      <c r="E78" s="41" t="s">
        <v>60</v>
      </c>
    </row>
    <row r="79" spans="1:16" x14ac:dyDescent="0.2">
      <c r="A79" t="s">
        <v>49</v>
      </c>
      <c r="B79" s="36" t="s">
        <v>80</v>
      </c>
      <c r="C79" s="36" t="s">
        <v>373</v>
      </c>
      <c r="D79" s="37" t="s">
        <v>52</v>
      </c>
      <c r="E79" s="13" t="s">
        <v>374</v>
      </c>
      <c r="F79" s="38" t="s">
        <v>259</v>
      </c>
      <c r="G79" s="39">
        <v>1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55</v>
      </c>
      <c r="O79">
        <f>(M79*21)/100</f>
        <v>0</v>
      </c>
      <c r="P79" t="s">
        <v>27</v>
      </c>
    </row>
    <row r="80" spans="1:16" x14ac:dyDescent="0.2">
      <c r="A80" s="37" t="s">
        <v>56</v>
      </c>
      <c r="E80" s="41" t="s">
        <v>52</v>
      </c>
    </row>
    <row r="81" spans="1:16" x14ac:dyDescent="0.2">
      <c r="A81" s="37" t="s">
        <v>57</v>
      </c>
      <c r="E81" s="42" t="s">
        <v>189</v>
      </c>
    </row>
    <row r="82" spans="1:16" x14ac:dyDescent="0.2">
      <c r="A82" t="s">
        <v>59</v>
      </c>
      <c r="E82" s="41" t="s">
        <v>60</v>
      </c>
    </row>
    <row r="83" spans="1:16" x14ac:dyDescent="0.2">
      <c r="A83" t="s">
        <v>49</v>
      </c>
      <c r="B83" s="36" t="s">
        <v>139</v>
      </c>
      <c r="C83" s="36" t="s">
        <v>251</v>
      </c>
      <c r="D83" s="37" t="s">
        <v>52</v>
      </c>
      <c r="E83" s="13" t="s">
        <v>252</v>
      </c>
      <c r="F83" s="38" t="s">
        <v>92</v>
      </c>
      <c r="G83" s="39">
        <v>2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55</v>
      </c>
      <c r="O83">
        <f>(M83*21)/100</f>
        <v>0</v>
      </c>
      <c r="P83" t="s">
        <v>27</v>
      </c>
    </row>
    <row r="84" spans="1:16" x14ac:dyDescent="0.2">
      <c r="A84" s="37" t="s">
        <v>56</v>
      </c>
      <c r="E84" s="41" t="s">
        <v>52</v>
      </c>
    </row>
    <row r="85" spans="1:16" x14ac:dyDescent="0.2">
      <c r="A85" s="37" t="s">
        <v>57</v>
      </c>
      <c r="E85" s="42" t="s">
        <v>151</v>
      </c>
    </row>
    <row r="86" spans="1:16" x14ac:dyDescent="0.2">
      <c r="A86" t="s">
        <v>59</v>
      </c>
      <c r="E86" s="41" t="s">
        <v>60</v>
      </c>
    </row>
    <row r="87" spans="1:16" x14ac:dyDescent="0.2">
      <c r="A87" t="s">
        <v>49</v>
      </c>
      <c r="B87" s="36" t="s">
        <v>142</v>
      </c>
      <c r="C87" s="36" t="s">
        <v>375</v>
      </c>
      <c r="D87" s="37" t="s">
        <v>52</v>
      </c>
      <c r="E87" s="13" t="s">
        <v>376</v>
      </c>
      <c r="F87" s="38" t="s">
        <v>92</v>
      </c>
      <c r="G87" s="39">
        <v>2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55</v>
      </c>
      <c r="O87">
        <f>(M87*21)/100</f>
        <v>0</v>
      </c>
      <c r="P87" t="s">
        <v>27</v>
      </c>
    </row>
    <row r="88" spans="1:16" x14ac:dyDescent="0.2">
      <c r="A88" s="37" t="s">
        <v>56</v>
      </c>
      <c r="E88" s="41" t="s">
        <v>52</v>
      </c>
    </row>
    <row r="89" spans="1:16" x14ac:dyDescent="0.2">
      <c r="A89" s="37" t="s">
        <v>57</v>
      </c>
      <c r="E89" s="42" t="s">
        <v>151</v>
      </c>
    </row>
    <row r="90" spans="1:16" x14ac:dyDescent="0.2">
      <c r="A90" t="s">
        <v>59</v>
      </c>
      <c r="E90" s="41" t="s">
        <v>60</v>
      </c>
    </row>
    <row r="91" spans="1:16" ht="25.5" x14ac:dyDescent="0.2">
      <c r="A91" t="s">
        <v>49</v>
      </c>
      <c r="B91" s="36" t="s">
        <v>145</v>
      </c>
      <c r="C91" s="36" t="s">
        <v>377</v>
      </c>
      <c r="D91" s="37" t="s">
        <v>52</v>
      </c>
      <c r="E91" s="13" t="s">
        <v>378</v>
      </c>
      <c r="F91" s="38" t="s">
        <v>92</v>
      </c>
      <c r="G91" s="39">
        <v>2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55</v>
      </c>
      <c r="O91">
        <f>(M91*21)/100</f>
        <v>0</v>
      </c>
      <c r="P91" t="s">
        <v>27</v>
      </c>
    </row>
    <row r="92" spans="1:16" x14ac:dyDescent="0.2">
      <c r="A92" s="37" t="s">
        <v>56</v>
      </c>
      <c r="E92" s="41" t="s">
        <v>52</v>
      </c>
    </row>
    <row r="93" spans="1:16" x14ac:dyDescent="0.2">
      <c r="A93" s="37" t="s">
        <v>57</v>
      </c>
      <c r="E93" s="42" t="s">
        <v>151</v>
      </c>
    </row>
    <row r="94" spans="1:16" x14ac:dyDescent="0.2">
      <c r="A94" t="s">
        <v>59</v>
      </c>
      <c r="E94" s="41" t="s">
        <v>60</v>
      </c>
    </row>
    <row r="95" spans="1:16" ht="25.5" x14ac:dyDescent="0.2">
      <c r="A95" t="s">
        <v>49</v>
      </c>
      <c r="B95" s="36" t="s">
        <v>148</v>
      </c>
      <c r="C95" s="36" t="s">
        <v>379</v>
      </c>
      <c r="D95" s="37" t="s">
        <v>52</v>
      </c>
      <c r="E95" s="13" t="s">
        <v>380</v>
      </c>
      <c r="F95" s="38" t="s">
        <v>92</v>
      </c>
      <c r="G95" s="39">
        <v>2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55</v>
      </c>
      <c r="O95">
        <f>(M95*21)/100</f>
        <v>0</v>
      </c>
      <c r="P95" t="s">
        <v>27</v>
      </c>
    </row>
    <row r="96" spans="1:16" x14ac:dyDescent="0.2">
      <c r="A96" s="37" t="s">
        <v>56</v>
      </c>
      <c r="E96" s="41" t="s">
        <v>52</v>
      </c>
    </row>
    <row r="97" spans="1:16" x14ac:dyDescent="0.2">
      <c r="A97" s="37" t="s">
        <v>57</v>
      </c>
      <c r="E97" s="42" t="s">
        <v>151</v>
      </c>
    </row>
    <row r="98" spans="1:16" x14ac:dyDescent="0.2">
      <c r="A98" t="s">
        <v>59</v>
      </c>
      <c r="E98" s="41" t="s">
        <v>60</v>
      </c>
    </row>
    <row r="99" spans="1:16" x14ac:dyDescent="0.2">
      <c r="A99" t="s">
        <v>49</v>
      </c>
      <c r="B99" s="36" t="s">
        <v>152</v>
      </c>
      <c r="C99" s="36" t="s">
        <v>381</v>
      </c>
      <c r="D99" s="37" t="s">
        <v>52</v>
      </c>
      <c r="E99" s="13" t="s">
        <v>382</v>
      </c>
      <c r="F99" s="38" t="s">
        <v>92</v>
      </c>
      <c r="G99" s="39">
        <v>2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55</v>
      </c>
      <c r="O99">
        <f>(M99*21)/100</f>
        <v>0</v>
      </c>
      <c r="P99" t="s">
        <v>27</v>
      </c>
    </row>
    <row r="100" spans="1:16" x14ac:dyDescent="0.2">
      <c r="A100" s="37" t="s">
        <v>56</v>
      </c>
      <c r="E100" s="41" t="s">
        <v>52</v>
      </c>
    </row>
    <row r="101" spans="1:16" x14ac:dyDescent="0.2">
      <c r="A101" s="37" t="s">
        <v>57</v>
      </c>
      <c r="E101" s="42" t="s">
        <v>151</v>
      </c>
    </row>
    <row r="102" spans="1:16" x14ac:dyDescent="0.2">
      <c r="A102" t="s">
        <v>59</v>
      </c>
      <c r="E102" s="41" t="s">
        <v>60</v>
      </c>
    </row>
    <row r="103" spans="1:16" x14ac:dyDescent="0.2">
      <c r="A103" t="s">
        <v>49</v>
      </c>
      <c r="B103" s="36" t="s">
        <v>155</v>
      </c>
      <c r="C103" s="36" t="s">
        <v>383</v>
      </c>
      <c r="D103" s="37" t="s">
        <v>52</v>
      </c>
      <c r="E103" s="13" t="s">
        <v>384</v>
      </c>
      <c r="F103" s="38" t="s">
        <v>92</v>
      </c>
      <c r="G103" s="39">
        <v>2</v>
      </c>
      <c r="H103" s="38">
        <v>0</v>
      </c>
      <c r="I103" s="38">
        <f>ROUND(G103*H103,6)</f>
        <v>0</v>
      </c>
      <c r="L103" s="40">
        <v>0</v>
      </c>
      <c r="M103" s="34">
        <f>ROUND(ROUND(L103,2)*ROUND(G103,3),2)</f>
        <v>0</v>
      </c>
      <c r="N103" s="38" t="s">
        <v>55</v>
      </c>
      <c r="O103">
        <f>(M103*21)/100</f>
        <v>0</v>
      </c>
      <c r="P103" t="s">
        <v>27</v>
      </c>
    </row>
    <row r="104" spans="1:16" x14ac:dyDescent="0.2">
      <c r="A104" s="37" t="s">
        <v>56</v>
      </c>
      <c r="E104" s="41" t="s">
        <v>52</v>
      </c>
    </row>
    <row r="105" spans="1:16" x14ac:dyDescent="0.2">
      <c r="A105" s="37" t="s">
        <v>57</v>
      </c>
      <c r="E105" s="42" t="s">
        <v>151</v>
      </c>
    </row>
    <row r="106" spans="1:16" x14ac:dyDescent="0.2">
      <c r="A106" t="s">
        <v>59</v>
      </c>
      <c r="E106" s="41" t="s">
        <v>60</v>
      </c>
    </row>
    <row r="107" spans="1:16" x14ac:dyDescent="0.2">
      <c r="A107" t="s">
        <v>49</v>
      </c>
      <c r="B107" s="36" t="s">
        <v>158</v>
      </c>
      <c r="C107" s="36" t="s">
        <v>383</v>
      </c>
      <c r="D107" s="37" t="s">
        <v>50</v>
      </c>
      <c r="E107" s="13" t="s">
        <v>384</v>
      </c>
      <c r="F107" s="38" t="s">
        <v>92</v>
      </c>
      <c r="G107" s="39">
        <v>2</v>
      </c>
      <c r="H107" s="38">
        <v>0</v>
      </c>
      <c r="I107" s="38">
        <f>ROUND(G107*H107,6)</f>
        <v>0</v>
      </c>
      <c r="L107" s="40">
        <v>0</v>
      </c>
      <c r="M107" s="34">
        <f>ROUND(ROUND(L107,2)*ROUND(G107,3),2)</f>
        <v>0</v>
      </c>
      <c r="N107" s="38" t="s">
        <v>55</v>
      </c>
      <c r="O107">
        <f>(M107*21)/100</f>
        <v>0</v>
      </c>
      <c r="P107" t="s">
        <v>27</v>
      </c>
    </row>
    <row r="108" spans="1:16" x14ac:dyDescent="0.2">
      <c r="A108" s="37" t="s">
        <v>56</v>
      </c>
      <c r="E108" s="41" t="s">
        <v>52</v>
      </c>
    </row>
    <row r="109" spans="1:16" x14ac:dyDescent="0.2">
      <c r="A109" s="37" t="s">
        <v>57</v>
      </c>
      <c r="E109" s="42" t="s">
        <v>151</v>
      </c>
    </row>
    <row r="110" spans="1:16" x14ac:dyDescent="0.2">
      <c r="A110" t="s">
        <v>59</v>
      </c>
      <c r="E110" s="41" t="s">
        <v>52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385</v>
      </c>
      <c r="M3" s="43">
        <f>Rekapitulace!C15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385</v>
      </c>
      <c r="D4" s="9"/>
      <c r="E4" s="3" t="s">
        <v>386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COUNTIFS(L8:L272,"=0",A8:A272,"P")+COUNTIFS(L8:L272,"",A8:A272,"P")+SUM(Q8:Q272)</f>
        <v>65</v>
      </c>
    </row>
    <row r="8" spans="1:20" x14ac:dyDescent="0.2">
      <c r="A8" t="s">
        <v>44</v>
      </c>
      <c r="C8" s="30" t="s">
        <v>389</v>
      </c>
      <c r="E8" s="32" t="s">
        <v>388</v>
      </c>
      <c r="J8" s="31">
        <f>0+J9+J30+J43+J104+J129+J238+J259</f>
        <v>0</v>
      </c>
      <c r="K8" s="31">
        <f>0+K9+K30+K43+K104+K129+K238+K259</f>
        <v>0</v>
      </c>
      <c r="L8" s="31">
        <f>0+L9+L30+L43+L104+L129+L238+L259</f>
        <v>0</v>
      </c>
      <c r="M8" s="31">
        <f>0+M9+M30+M43+M104+M129+M238+M259</f>
        <v>0</v>
      </c>
    </row>
    <row r="9" spans="1:20" x14ac:dyDescent="0.2">
      <c r="A9" t="s">
        <v>46</v>
      </c>
      <c r="C9" s="33" t="s">
        <v>390</v>
      </c>
      <c r="E9" s="35" t="s">
        <v>88</v>
      </c>
      <c r="J9" s="34">
        <f>0</f>
        <v>0</v>
      </c>
      <c r="K9" s="34">
        <f>0</f>
        <v>0</v>
      </c>
      <c r="L9" s="34">
        <f>0+L10+L14+L18+L22+L26</f>
        <v>0</v>
      </c>
      <c r="M9" s="34">
        <f>0+M10+M14+M18+M22+M26</f>
        <v>0</v>
      </c>
    </row>
    <row r="10" spans="1:20" ht="25.5" x14ac:dyDescent="0.2">
      <c r="A10" t="s">
        <v>49</v>
      </c>
      <c r="B10" s="36" t="s">
        <v>50</v>
      </c>
      <c r="C10" s="36" t="s">
        <v>391</v>
      </c>
      <c r="D10" s="37" t="s">
        <v>52</v>
      </c>
      <c r="E10" s="13" t="s">
        <v>392</v>
      </c>
      <c r="F10" s="38" t="s">
        <v>97</v>
      </c>
      <c r="G10" s="39">
        <v>62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55</v>
      </c>
      <c r="O10">
        <f>(M10*21)/100</f>
        <v>0</v>
      </c>
      <c r="P10" t="s">
        <v>27</v>
      </c>
    </row>
    <row r="11" spans="1:20" x14ac:dyDescent="0.2">
      <c r="A11" s="37" t="s">
        <v>56</v>
      </c>
      <c r="E11" s="41" t="s">
        <v>393</v>
      </c>
    </row>
    <row r="12" spans="1:20" ht="25.5" x14ac:dyDescent="0.2">
      <c r="A12" s="37" t="s">
        <v>57</v>
      </c>
      <c r="E12" s="42" t="s">
        <v>394</v>
      </c>
    </row>
    <row r="13" spans="1:20" ht="76.5" x14ac:dyDescent="0.2">
      <c r="A13" t="s">
        <v>59</v>
      </c>
      <c r="E13" s="41" t="s">
        <v>395</v>
      </c>
    </row>
    <row r="14" spans="1:20" x14ac:dyDescent="0.2">
      <c r="A14" t="s">
        <v>49</v>
      </c>
      <c r="B14" s="36" t="s">
        <v>27</v>
      </c>
      <c r="C14" s="36" t="s">
        <v>215</v>
      </c>
      <c r="D14" s="37" t="s">
        <v>52</v>
      </c>
      <c r="E14" s="13" t="s">
        <v>216</v>
      </c>
      <c r="F14" s="38" t="s">
        <v>97</v>
      </c>
      <c r="G14" s="39">
        <v>44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55</v>
      </c>
      <c r="O14">
        <f>(M14*21)/100</f>
        <v>0</v>
      </c>
      <c r="P14" t="s">
        <v>27</v>
      </c>
    </row>
    <row r="15" spans="1:20" x14ac:dyDescent="0.2">
      <c r="A15" s="37" t="s">
        <v>56</v>
      </c>
      <c r="E15" s="41" t="s">
        <v>393</v>
      </c>
    </row>
    <row r="16" spans="1:20" ht="25.5" x14ac:dyDescent="0.2">
      <c r="A16" s="37" t="s">
        <v>57</v>
      </c>
      <c r="E16" s="42" t="s">
        <v>394</v>
      </c>
    </row>
    <row r="17" spans="1:16" ht="76.5" x14ac:dyDescent="0.2">
      <c r="A17" t="s">
        <v>59</v>
      </c>
      <c r="E17" s="41" t="s">
        <v>396</v>
      </c>
    </row>
    <row r="18" spans="1:16" x14ac:dyDescent="0.2">
      <c r="A18" t="s">
        <v>49</v>
      </c>
      <c r="B18" s="36" t="s">
        <v>26</v>
      </c>
      <c r="C18" s="36" t="s">
        <v>345</v>
      </c>
      <c r="D18" s="37" t="s">
        <v>52</v>
      </c>
      <c r="E18" s="13" t="s">
        <v>346</v>
      </c>
      <c r="F18" s="38" t="s">
        <v>97</v>
      </c>
      <c r="G18" s="39">
        <v>8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55</v>
      </c>
      <c r="O18">
        <f>(M18*21)/100</f>
        <v>0</v>
      </c>
      <c r="P18" t="s">
        <v>27</v>
      </c>
    </row>
    <row r="19" spans="1:16" x14ac:dyDescent="0.2">
      <c r="A19" s="37" t="s">
        <v>56</v>
      </c>
      <c r="E19" s="41" t="s">
        <v>393</v>
      </c>
    </row>
    <row r="20" spans="1:16" ht="25.5" x14ac:dyDescent="0.2">
      <c r="A20" s="37" t="s">
        <v>57</v>
      </c>
      <c r="E20" s="42" t="s">
        <v>394</v>
      </c>
    </row>
    <row r="21" spans="1:16" ht="76.5" x14ac:dyDescent="0.2">
      <c r="A21" t="s">
        <v>59</v>
      </c>
      <c r="E21" s="41" t="s">
        <v>396</v>
      </c>
    </row>
    <row r="22" spans="1:16" x14ac:dyDescent="0.2">
      <c r="A22" t="s">
        <v>49</v>
      </c>
      <c r="B22" s="36" t="s">
        <v>72</v>
      </c>
      <c r="C22" s="36" t="s">
        <v>397</v>
      </c>
      <c r="D22" s="37" t="s">
        <v>52</v>
      </c>
      <c r="E22" s="13" t="s">
        <v>398</v>
      </c>
      <c r="F22" s="38" t="s">
        <v>85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55</v>
      </c>
      <c r="O22">
        <f>(M22*21)/100</f>
        <v>0</v>
      </c>
      <c r="P22" t="s">
        <v>27</v>
      </c>
    </row>
    <row r="23" spans="1:16" x14ac:dyDescent="0.2">
      <c r="A23" s="37" t="s">
        <v>56</v>
      </c>
      <c r="E23" s="41" t="s">
        <v>393</v>
      </c>
    </row>
    <row r="24" spans="1:16" ht="25.5" x14ac:dyDescent="0.2">
      <c r="A24" s="37" t="s">
        <v>57</v>
      </c>
      <c r="E24" s="42" t="s">
        <v>394</v>
      </c>
    </row>
    <row r="25" spans="1:16" ht="38.25" x14ac:dyDescent="0.2">
      <c r="A25" t="s">
        <v>59</v>
      </c>
      <c r="E25" s="41" t="s">
        <v>399</v>
      </c>
    </row>
    <row r="26" spans="1:16" x14ac:dyDescent="0.2">
      <c r="A26" t="s">
        <v>49</v>
      </c>
      <c r="B26" s="36" t="s">
        <v>76</v>
      </c>
      <c r="C26" s="36" t="s">
        <v>217</v>
      </c>
      <c r="D26" s="37" t="s">
        <v>52</v>
      </c>
      <c r="E26" s="13" t="s">
        <v>218</v>
      </c>
      <c r="F26" s="38" t="s">
        <v>92</v>
      </c>
      <c r="G26" s="39">
        <v>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55</v>
      </c>
      <c r="O26">
        <f>(M26*21)/100</f>
        <v>0</v>
      </c>
      <c r="P26" t="s">
        <v>27</v>
      </c>
    </row>
    <row r="27" spans="1:16" x14ac:dyDescent="0.2">
      <c r="A27" s="37" t="s">
        <v>56</v>
      </c>
      <c r="E27" s="41" t="s">
        <v>393</v>
      </c>
    </row>
    <row r="28" spans="1:16" ht="25.5" x14ac:dyDescent="0.2">
      <c r="A28" s="37" t="s">
        <v>57</v>
      </c>
      <c r="E28" s="42" t="s">
        <v>394</v>
      </c>
    </row>
    <row r="29" spans="1:16" ht="38.25" x14ac:dyDescent="0.2">
      <c r="A29" t="s">
        <v>59</v>
      </c>
      <c r="E29" s="41" t="s">
        <v>399</v>
      </c>
    </row>
    <row r="30" spans="1:16" x14ac:dyDescent="0.2">
      <c r="A30" t="s">
        <v>46</v>
      </c>
      <c r="C30" s="33" t="s">
        <v>400</v>
      </c>
      <c r="E30" s="35" t="s">
        <v>401</v>
      </c>
      <c r="J30" s="34">
        <f>0</f>
        <v>0</v>
      </c>
      <c r="K30" s="34">
        <f>0</f>
        <v>0</v>
      </c>
      <c r="L30" s="34">
        <f>0+L31+L35+L39</f>
        <v>0</v>
      </c>
      <c r="M30" s="34">
        <f>0+M31+M35+M39</f>
        <v>0</v>
      </c>
    </row>
    <row r="31" spans="1:16" x14ac:dyDescent="0.2">
      <c r="A31" t="s">
        <v>49</v>
      </c>
      <c r="B31" s="36" t="s">
        <v>82</v>
      </c>
      <c r="C31" s="36" t="s">
        <v>402</v>
      </c>
      <c r="D31" s="37" t="s">
        <v>52</v>
      </c>
      <c r="E31" s="13" t="s">
        <v>403</v>
      </c>
      <c r="F31" s="38" t="s">
        <v>92</v>
      </c>
      <c r="G31" s="39">
        <v>4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55</v>
      </c>
      <c r="O31">
        <f>(M31*21)/100</f>
        <v>0</v>
      </c>
      <c r="P31" t="s">
        <v>27</v>
      </c>
    </row>
    <row r="32" spans="1:16" x14ac:dyDescent="0.2">
      <c r="A32" s="37" t="s">
        <v>56</v>
      </c>
      <c r="E32" s="41" t="s">
        <v>393</v>
      </c>
    </row>
    <row r="33" spans="1:16" ht="25.5" x14ac:dyDescent="0.2">
      <c r="A33" s="37" t="s">
        <v>57</v>
      </c>
      <c r="E33" s="42" t="s">
        <v>394</v>
      </c>
    </row>
    <row r="34" spans="1:16" ht="76.5" x14ac:dyDescent="0.2">
      <c r="A34" t="s">
        <v>59</v>
      </c>
      <c r="E34" s="41" t="s">
        <v>404</v>
      </c>
    </row>
    <row r="35" spans="1:16" x14ac:dyDescent="0.2">
      <c r="A35" t="s">
        <v>49</v>
      </c>
      <c r="B35" s="36" t="s">
        <v>89</v>
      </c>
      <c r="C35" s="36" t="s">
        <v>405</v>
      </c>
      <c r="D35" s="37" t="s">
        <v>52</v>
      </c>
      <c r="E35" s="13" t="s">
        <v>406</v>
      </c>
      <c r="F35" s="38" t="s">
        <v>92</v>
      </c>
      <c r="G35" s="39">
        <v>2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55</v>
      </c>
      <c r="O35">
        <f>(M35*21)/100</f>
        <v>0</v>
      </c>
      <c r="P35" t="s">
        <v>27</v>
      </c>
    </row>
    <row r="36" spans="1:16" x14ac:dyDescent="0.2">
      <c r="A36" s="37" t="s">
        <v>56</v>
      </c>
      <c r="E36" s="41" t="s">
        <v>393</v>
      </c>
    </row>
    <row r="37" spans="1:16" ht="25.5" x14ac:dyDescent="0.2">
      <c r="A37" s="37" t="s">
        <v>57</v>
      </c>
      <c r="E37" s="42" t="s">
        <v>394</v>
      </c>
    </row>
    <row r="38" spans="1:16" ht="76.5" x14ac:dyDescent="0.2">
      <c r="A38" t="s">
        <v>59</v>
      </c>
      <c r="E38" s="41" t="s">
        <v>407</v>
      </c>
    </row>
    <row r="39" spans="1:16" x14ac:dyDescent="0.2">
      <c r="A39" t="s">
        <v>49</v>
      </c>
      <c r="B39" s="36" t="s">
        <v>94</v>
      </c>
      <c r="C39" s="36" t="s">
        <v>108</v>
      </c>
      <c r="D39" s="37" t="s">
        <v>52</v>
      </c>
      <c r="E39" s="13" t="s">
        <v>109</v>
      </c>
      <c r="F39" s="38" t="s">
        <v>92</v>
      </c>
      <c r="G39" s="39">
        <v>1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55</v>
      </c>
      <c r="O39">
        <f>(M39*21)/100</f>
        <v>0</v>
      </c>
      <c r="P39" t="s">
        <v>27</v>
      </c>
    </row>
    <row r="40" spans="1:16" x14ac:dyDescent="0.2">
      <c r="A40" s="37" t="s">
        <v>56</v>
      </c>
      <c r="E40" s="41" t="s">
        <v>393</v>
      </c>
    </row>
    <row r="41" spans="1:16" ht="25.5" x14ac:dyDescent="0.2">
      <c r="A41" s="37" t="s">
        <v>57</v>
      </c>
      <c r="E41" s="42" t="s">
        <v>394</v>
      </c>
    </row>
    <row r="42" spans="1:16" ht="89.25" x14ac:dyDescent="0.2">
      <c r="A42" t="s">
        <v>59</v>
      </c>
      <c r="E42" s="41" t="s">
        <v>408</v>
      </c>
    </row>
    <row r="43" spans="1:16" x14ac:dyDescent="0.2">
      <c r="A43" t="s">
        <v>46</v>
      </c>
      <c r="C43" s="33" t="s">
        <v>409</v>
      </c>
      <c r="E43" s="35" t="s">
        <v>410</v>
      </c>
      <c r="J43" s="34">
        <f>0</f>
        <v>0</v>
      </c>
      <c r="K43" s="34">
        <f>0</f>
        <v>0</v>
      </c>
      <c r="L43" s="34">
        <f>0+L44+L48+L52+L56+L60+L64+L68+L72+L76+L80+L84+L88+L92+L96+L100</f>
        <v>0</v>
      </c>
      <c r="M43" s="34">
        <f>0+M44+M48+M52+M56+M60+M64+M68+M72+M76+M80+M84+M88+M92+M96+M100</f>
        <v>0</v>
      </c>
    </row>
    <row r="44" spans="1:16" ht="25.5" x14ac:dyDescent="0.2">
      <c r="A44" t="s">
        <v>49</v>
      </c>
      <c r="B44" s="36" t="s">
        <v>98</v>
      </c>
      <c r="C44" s="36" t="s">
        <v>411</v>
      </c>
      <c r="D44" s="37" t="s">
        <v>52</v>
      </c>
      <c r="E44" s="13" t="s">
        <v>412</v>
      </c>
      <c r="F44" s="38" t="s">
        <v>97</v>
      </c>
      <c r="G44" s="39">
        <v>5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55</v>
      </c>
      <c r="O44">
        <f>(M44*21)/100</f>
        <v>0</v>
      </c>
      <c r="P44" t="s">
        <v>27</v>
      </c>
    </row>
    <row r="45" spans="1:16" x14ac:dyDescent="0.2">
      <c r="A45" s="37" t="s">
        <v>56</v>
      </c>
      <c r="E45" s="41" t="s">
        <v>393</v>
      </c>
    </row>
    <row r="46" spans="1:16" ht="25.5" x14ac:dyDescent="0.2">
      <c r="A46" s="37" t="s">
        <v>57</v>
      </c>
      <c r="E46" s="42" t="s">
        <v>394</v>
      </c>
    </row>
    <row r="47" spans="1:16" ht="89.25" x14ac:dyDescent="0.2">
      <c r="A47" t="s">
        <v>59</v>
      </c>
      <c r="E47" s="41" t="s">
        <v>413</v>
      </c>
    </row>
    <row r="48" spans="1:16" x14ac:dyDescent="0.2">
      <c r="A48" t="s">
        <v>49</v>
      </c>
      <c r="B48" s="36" t="s">
        <v>101</v>
      </c>
      <c r="C48" s="36" t="s">
        <v>220</v>
      </c>
      <c r="D48" s="37" t="s">
        <v>52</v>
      </c>
      <c r="E48" s="13" t="s">
        <v>221</v>
      </c>
      <c r="F48" s="38" t="s">
        <v>97</v>
      </c>
      <c r="G48" s="39">
        <v>16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55</v>
      </c>
      <c r="O48">
        <f>(M48*21)/100</f>
        <v>0</v>
      </c>
      <c r="P48" t="s">
        <v>27</v>
      </c>
    </row>
    <row r="49" spans="1:16" x14ac:dyDescent="0.2">
      <c r="A49" s="37" t="s">
        <v>56</v>
      </c>
      <c r="E49" s="41" t="s">
        <v>393</v>
      </c>
    </row>
    <row r="50" spans="1:16" ht="25.5" x14ac:dyDescent="0.2">
      <c r="A50" s="37" t="s">
        <v>57</v>
      </c>
      <c r="E50" s="42" t="s">
        <v>394</v>
      </c>
    </row>
    <row r="51" spans="1:16" ht="89.25" x14ac:dyDescent="0.2">
      <c r="A51" t="s">
        <v>59</v>
      </c>
      <c r="E51" s="41" t="s">
        <v>413</v>
      </c>
    </row>
    <row r="52" spans="1:16" x14ac:dyDescent="0.2">
      <c r="A52" t="s">
        <v>49</v>
      </c>
      <c r="B52" s="36" t="s">
        <v>107</v>
      </c>
      <c r="C52" s="36" t="s">
        <v>414</v>
      </c>
      <c r="D52" s="37" t="s">
        <v>52</v>
      </c>
      <c r="E52" s="13" t="s">
        <v>415</v>
      </c>
      <c r="F52" s="38" t="s">
        <v>97</v>
      </c>
      <c r="G52" s="39">
        <v>24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55</v>
      </c>
      <c r="O52">
        <f>(M52*21)/100</f>
        <v>0</v>
      </c>
      <c r="P52" t="s">
        <v>27</v>
      </c>
    </row>
    <row r="53" spans="1:16" x14ac:dyDescent="0.2">
      <c r="A53" s="37" t="s">
        <v>56</v>
      </c>
      <c r="E53" s="41" t="s">
        <v>393</v>
      </c>
    </row>
    <row r="54" spans="1:16" ht="25.5" x14ac:dyDescent="0.2">
      <c r="A54" s="37" t="s">
        <v>57</v>
      </c>
      <c r="E54" s="42" t="s">
        <v>394</v>
      </c>
    </row>
    <row r="55" spans="1:16" ht="89.25" x14ac:dyDescent="0.2">
      <c r="A55" t="s">
        <v>59</v>
      </c>
      <c r="E55" s="41" t="s">
        <v>413</v>
      </c>
    </row>
    <row r="56" spans="1:16" x14ac:dyDescent="0.2">
      <c r="A56" t="s">
        <v>49</v>
      </c>
      <c r="B56" s="36" t="s">
        <v>114</v>
      </c>
      <c r="C56" s="36" t="s">
        <v>416</v>
      </c>
      <c r="D56" s="37" t="s">
        <v>52</v>
      </c>
      <c r="E56" s="13" t="s">
        <v>417</v>
      </c>
      <c r="F56" s="38" t="s">
        <v>97</v>
      </c>
      <c r="G56" s="39">
        <v>40</v>
      </c>
      <c r="H56" s="38">
        <v>0</v>
      </c>
      <c r="I56" s="38">
        <f>ROUND(G56*H56,6)</f>
        <v>0</v>
      </c>
      <c r="L56" s="40">
        <v>0</v>
      </c>
      <c r="M56" s="34">
        <f>ROUND(ROUND(L56,2)*ROUND(G56,3),2)</f>
        <v>0</v>
      </c>
      <c r="N56" s="38" t="s">
        <v>55</v>
      </c>
      <c r="O56">
        <f>(M56*21)/100</f>
        <v>0</v>
      </c>
      <c r="P56" t="s">
        <v>27</v>
      </c>
    </row>
    <row r="57" spans="1:16" x14ac:dyDescent="0.2">
      <c r="A57" s="37" t="s">
        <v>56</v>
      </c>
      <c r="E57" s="41" t="s">
        <v>393</v>
      </c>
    </row>
    <row r="58" spans="1:16" ht="25.5" x14ac:dyDescent="0.2">
      <c r="A58" s="37" t="s">
        <v>57</v>
      </c>
      <c r="E58" s="42" t="s">
        <v>394</v>
      </c>
    </row>
    <row r="59" spans="1:16" ht="51" x14ac:dyDescent="0.2">
      <c r="A59" t="s">
        <v>59</v>
      </c>
      <c r="E59" s="41" t="s">
        <v>418</v>
      </c>
    </row>
    <row r="60" spans="1:16" x14ac:dyDescent="0.2">
      <c r="A60" t="s">
        <v>49</v>
      </c>
      <c r="B60" s="36" t="s">
        <v>61</v>
      </c>
      <c r="C60" s="36" t="s">
        <v>419</v>
      </c>
      <c r="D60" s="37" t="s">
        <v>52</v>
      </c>
      <c r="E60" s="13" t="s">
        <v>420</v>
      </c>
      <c r="F60" s="38" t="s">
        <v>92</v>
      </c>
      <c r="G60" s="39">
        <v>8</v>
      </c>
      <c r="H60" s="38">
        <v>0</v>
      </c>
      <c r="I60" s="38">
        <f>ROUND(G60*H60,6)</f>
        <v>0</v>
      </c>
      <c r="L60" s="40">
        <v>0</v>
      </c>
      <c r="M60" s="34">
        <f>ROUND(ROUND(L60,2)*ROUND(G60,3),2)</f>
        <v>0</v>
      </c>
      <c r="N60" s="38" t="s">
        <v>55</v>
      </c>
      <c r="O60">
        <f>(M60*21)/100</f>
        <v>0</v>
      </c>
      <c r="P60" t="s">
        <v>27</v>
      </c>
    </row>
    <row r="61" spans="1:16" x14ac:dyDescent="0.2">
      <c r="A61" s="37" t="s">
        <v>56</v>
      </c>
      <c r="E61" s="41" t="s">
        <v>393</v>
      </c>
    </row>
    <row r="62" spans="1:16" ht="25.5" x14ac:dyDescent="0.2">
      <c r="A62" s="37" t="s">
        <v>57</v>
      </c>
      <c r="E62" s="42" t="s">
        <v>394</v>
      </c>
    </row>
    <row r="63" spans="1:16" ht="38.25" x14ac:dyDescent="0.2">
      <c r="A63" t="s">
        <v>59</v>
      </c>
      <c r="E63" s="41" t="s">
        <v>421</v>
      </c>
    </row>
    <row r="64" spans="1:16" x14ac:dyDescent="0.2">
      <c r="A64" t="s">
        <v>49</v>
      </c>
      <c r="B64" s="36" t="s">
        <v>122</v>
      </c>
      <c r="C64" s="36" t="s">
        <v>422</v>
      </c>
      <c r="D64" s="37" t="s">
        <v>52</v>
      </c>
      <c r="E64" s="13" t="s">
        <v>423</v>
      </c>
      <c r="F64" s="38" t="s">
        <v>97</v>
      </c>
      <c r="G64" s="39">
        <v>16</v>
      </c>
      <c r="H64" s="38">
        <v>0</v>
      </c>
      <c r="I64" s="38">
        <f>ROUND(G64*H64,6)</f>
        <v>0</v>
      </c>
      <c r="L64" s="40">
        <v>0</v>
      </c>
      <c r="M64" s="34">
        <f>ROUND(ROUND(L64,2)*ROUND(G64,3),2)</f>
        <v>0</v>
      </c>
      <c r="N64" s="38" t="s">
        <v>55</v>
      </c>
      <c r="O64">
        <f>(M64*21)/100</f>
        <v>0</v>
      </c>
      <c r="P64" t="s">
        <v>27</v>
      </c>
    </row>
    <row r="65" spans="1:16" x14ac:dyDescent="0.2">
      <c r="A65" s="37" t="s">
        <v>56</v>
      </c>
      <c r="E65" s="41" t="s">
        <v>393</v>
      </c>
    </row>
    <row r="66" spans="1:16" ht="25.5" x14ac:dyDescent="0.2">
      <c r="A66" s="37" t="s">
        <v>57</v>
      </c>
      <c r="E66" s="42" t="s">
        <v>394</v>
      </c>
    </row>
    <row r="67" spans="1:16" ht="38.25" x14ac:dyDescent="0.2">
      <c r="A67" t="s">
        <v>59</v>
      </c>
      <c r="E67" s="41" t="s">
        <v>424</v>
      </c>
    </row>
    <row r="68" spans="1:16" x14ac:dyDescent="0.2">
      <c r="A68" t="s">
        <v>49</v>
      </c>
      <c r="B68" s="36" t="s">
        <v>127</v>
      </c>
      <c r="C68" s="36" t="s">
        <v>425</v>
      </c>
      <c r="D68" s="37" t="s">
        <v>52</v>
      </c>
      <c r="E68" s="13" t="s">
        <v>426</v>
      </c>
      <c r="F68" s="38" t="s">
        <v>97</v>
      </c>
      <c r="G68" s="39">
        <v>30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55</v>
      </c>
      <c r="O68">
        <f>(M68*21)/100</f>
        <v>0</v>
      </c>
      <c r="P68" t="s">
        <v>27</v>
      </c>
    </row>
    <row r="69" spans="1:16" x14ac:dyDescent="0.2">
      <c r="A69" s="37" t="s">
        <v>56</v>
      </c>
      <c r="E69" s="41" t="s">
        <v>393</v>
      </c>
    </row>
    <row r="70" spans="1:16" ht="25.5" x14ac:dyDescent="0.2">
      <c r="A70" s="37" t="s">
        <v>57</v>
      </c>
      <c r="E70" s="42" t="s">
        <v>394</v>
      </c>
    </row>
    <row r="71" spans="1:16" ht="38.25" x14ac:dyDescent="0.2">
      <c r="A71" t="s">
        <v>59</v>
      </c>
      <c r="E71" s="41" t="s">
        <v>424</v>
      </c>
    </row>
    <row r="72" spans="1:16" x14ac:dyDescent="0.2">
      <c r="A72" t="s">
        <v>49</v>
      </c>
      <c r="B72" s="36" t="s">
        <v>131</v>
      </c>
      <c r="C72" s="36" t="s">
        <v>427</v>
      </c>
      <c r="D72" s="37" t="s">
        <v>52</v>
      </c>
      <c r="E72" s="13" t="s">
        <v>428</v>
      </c>
      <c r="F72" s="38" t="s">
        <v>97</v>
      </c>
      <c r="G72" s="39">
        <v>57</v>
      </c>
      <c r="H72" s="38">
        <v>0</v>
      </c>
      <c r="I72" s="38">
        <f>ROUND(G72*H72,6)</f>
        <v>0</v>
      </c>
      <c r="L72" s="40">
        <v>0</v>
      </c>
      <c r="M72" s="34">
        <f>ROUND(ROUND(L72,2)*ROUND(G72,3),2)</f>
        <v>0</v>
      </c>
      <c r="N72" s="38" t="s">
        <v>55</v>
      </c>
      <c r="O72">
        <f>(M72*21)/100</f>
        <v>0</v>
      </c>
      <c r="P72" t="s">
        <v>27</v>
      </c>
    </row>
    <row r="73" spans="1:16" x14ac:dyDescent="0.2">
      <c r="A73" s="37" t="s">
        <v>56</v>
      </c>
      <c r="E73" s="41" t="s">
        <v>393</v>
      </c>
    </row>
    <row r="74" spans="1:16" ht="25.5" x14ac:dyDescent="0.2">
      <c r="A74" s="37" t="s">
        <v>57</v>
      </c>
      <c r="E74" s="42" t="s">
        <v>394</v>
      </c>
    </row>
    <row r="75" spans="1:16" ht="38.25" x14ac:dyDescent="0.2">
      <c r="A75" t="s">
        <v>59</v>
      </c>
      <c r="E75" s="41" t="s">
        <v>424</v>
      </c>
    </row>
    <row r="76" spans="1:16" x14ac:dyDescent="0.2">
      <c r="A76" t="s">
        <v>49</v>
      </c>
      <c r="B76" s="36" t="s">
        <v>70</v>
      </c>
      <c r="C76" s="36" t="s">
        <v>429</v>
      </c>
      <c r="D76" s="37" t="s">
        <v>52</v>
      </c>
      <c r="E76" s="13" t="s">
        <v>430</v>
      </c>
      <c r="F76" s="38" t="s">
        <v>97</v>
      </c>
      <c r="G76" s="39">
        <v>40</v>
      </c>
      <c r="H76" s="38">
        <v>0</v>
      </c>
      <c r="I76" s="38">
        <f>ROUND(G76*H76,6)</f>
        <v>0</v>
      </c>
      <c r="L76" s="40">
        <v>0</v>
      </c>
      <c r="M76" s="34">
        <f>ROUND(ROUND(L76,2)*ROUND(G76,3),2)</f>
        <v>0</v>
      </c>
      <c r="N76" s="38" t="s">
        <v>55</v>
      </c>
      <c r="O76">
        <f>(M76*21)/100</f>
        <v>0</v>
      </c>
      <c r="P76" t="s">
        <v>27</v>
      </c>
    </row>
    <row r="77" spans="1:16" x14ac:dyDescent="0.2">
      <c r="A77" s="37" t="s">
        <v>56</v>
      </c>
      <c r="E77" s="41" t="s">
        <v>393</v>
      </c>
    </row>
    <row r="78" spans="1:16" ht="25.5" x14ac:dyDescent="0.2">
      <c r="A78" s="37" t="s">
        <v>57</v>
      </c>
      <c r="E78" s="42" t="s">
        <v>394</v>
      </c>
    </row>
    <row r="79" spans="1:16" ht="38.25" x14ac:dyDescent="0.2">
      <c r="A79" t="s">
        <v>59</v>
      </c>
      <c r="E79" s="41" t="s">
        <v>424</v>
      </c>
    </row>
    <row r="80" spans="1:16" x14ac:dyDescent="0.2">
      <c r="A80" t="s">
        <v>49</v>
      </c>
      <c r="B80" s="36" t="s">
        <v>80</v>
      </c>
      <c r="C80" s="36" t="s">
        <v>431</v>
      </c>
      <c r="D80" s="37" t="s">
        <v>52</v>
      </c>
      <c r="E80" s="13" t="s">
        <v>432</v>
      </c>
      <c r="F80" s="38" t="s">
        <v>97</v>
      </c>
      <c r="G80" s="39">
        <v>66</v>
      </c>
      <c r="H80" s="38">
        <v>0</v>
      </c>
      <c r="I80" s="38">
        <f>ROUND(G80*H80,6)</f>
        <v>0</v>
      </c>
      <c r="L80" s="40">
        <v>0</v>
      </c>
      <c r="M80" s="34">
        <f>ROUND(ROUND(L80,2)*ROUND(G80,3),2)</f>
        <v>0</v>
      </c>
      <c r="N80" s="38" t="s">
        <v>55</v>
      </c>
      <c r="O80">
        <f>(M80*21)/100</f>
        <v>0</v>
      </c>
      <c r="P80" t="s">
        <v>27</v>
      </c>
    </row>
    <row r="81" spans="1:16" x14ac:dyDescent="0.2">
      <c r="A81" s="37" t="s">
        <v>56</v>
      </c>
      <c r="E81" s="41" t="s">
        <v>393</v>
      </c>
    </row>
    <row r="82" spans="1:16" ht="25.5" x14ac:dyDescent="0.2">
      <c r="A82" s="37" t="s">
        <v>57</v>
      </c>
      <c r="E82" s="42" t="s">
        <v>394</v>
      </c>
    </row>
    <row r="83" spans="1:16" ht="38.25" x14ac:dyDescent="0.2">
      <c r="A83" t="s">
        <v>59</v>
      </c>
      <c r="E83" s="41" t="s">
        <v>424</v>
      </c>
    </row>
    <row r="84" spans="1:16" ht="25.5" x14ac:dyDescent="0.2">
      <c r="A84" t="s">
        <v>49</v>
      </c>
      <c r="B84" s="36" t="s">
        <v>139</v>
      </c>
      <c r="C84" s="36" t="s">
        <v>433</v>
      </c>
      <c r="D84" s="37" t="s">
        <v>52</v>
      </c>
      <c r="E84" s="13" t="s">
        <v>434</v>
      </c>
      <c r="F84" s="38" t="s">
        <v>92</v>
      </c>
      <c r="G84" s="39">
        <v>28</v>
      </c>
      <c r="H84" s="38">
        <v>0</v>
      </c>
      <c r="I84" s="38">
        <f>ROUND(G84*H84,6)</f>
        <v>0</v>
      </c>
      <c r="L84" s="40">
        <v>0</v>
      </c>
      <c r="M84" s="34">
        <f>ROUND(ROUND(L84,2)*ROUND(G84,3),2)</f>
        <v>0</v>
      </c>
      <c r="N84" s="38" t="s">
        <v>55</v>
      </c>
      <c r="O84">
        <f>(M84*21)/100</f>
        <v>0</v>
      </c>
      <c r="P84" t="s">
        <v>27</v>
      </c>
    </row>
    <row r="85" spans="1:16" x14ac:dyDescent="0.2">
      <c r="A85" s="37" t="s">
        <v>56</v>
      </c>
      <c r="E85" s="41" t="s">
        <v>393</v>
      </c>
    </row>
    <row r="86" spans="1:16" ht="25.5" x14ac:dyDescent="0.2">
      <c r="A86" s="37" t="s">
        <v>57</v>
      </c>
      <c r="E86" s="42" t="s">
        <v>394</v>
      </c>
    </row>
    <row r="87" spans="1:16" ht="51" x14ac:dyDescent="0.2">
      <c r="A87" t="s">
        <v>59</v>
      </c>
      <c r="E87" s="41" t="s">
        <v>418</v>
      </c>
    </row>
    <row r="88" spans="1:16" ht="25.5" x14ac:dyDescent="0.2">
      <c r="A88" t="s">
        <v>49</v>
      </c>
      <c r="B88" s="36" t="s">
        <v>142</v>
      </c>
      <c r="C88" s="36" t="s">
        <v>435</v>
      </c>
      <c r="D88" s="37" t="s">
        <v>52</v>
      </c>
      <c r="E88" s="13" t="s">
        <v>436</v>
      </c>
      <c r="F88" s="38" t="s">
        <v>92</v>
      </c>
      <c r="G88" s="39">
        <v>1</v>
      </c>
      <c r="H88" s="38">
        <v>0</v>
      </c>
      <c r="I88" s="38">
        <f>ROUND(G88*H88,6)</f>
        <v>0</v>
      </c>
      <c r="L88" s="40">
        <v>0</v>
      </c>
      <c r="M88" s="34">
        <f>ROUND(ROUND(L88,2)*ROUND(G88,3),2)</f>
        <v>0</v>
      </c>
      <c r="N88" s="38" t="s">
        <v>55</v>
      </c>
      <c r="O88">
        <f>(M88*21)/100</f>
        <v>0</v>
      </c>
      <c r="P88" t="s">
        <v>27</v>
      </c>
    </row>
    <row r="89" spans="1:16" x14ac:dyDescent="0.2">
      <c r="A89" s="37" t="s">
        <v>56</v>
      </c>
      <c r="E89" s="41" t="s">
        <v>393</v>
      </c>
    </row>
    <row r="90" spans="1:16" ht="25.5" x14ac:dyDescent="0.2">
      <c r="A90" s="37" t="s">
        <v>57</v>
      </c>
      <c r="E90" s="42" t="s">
        <v>394</v>
      </c>
    </row>
    <row r="91" spans="1:16" ht="102" x14ac:dyDescent="0.2">
      <c r="A91" t="s">
        <v>59</v>
      </c>
      <c r="E91" s="41" t="s">
        <v>437</v>
      </c>
    </row>
    <row r="92" spans="1:16" ht="25.5" x14ac:dyDescent="0.2">
      <c r="A92" t="s">
        <v>49</v>
      </c>
      <c r="B92" s="36" t="s">
        <v>145</v>
      </c>
      <c r="C92" s="36" t="s">
        <v>438</v>
      </c>
      <c r="D92" s="37" t="s">
        <v>52</v>
      </c>
      <c r="E92" s="13" t="s">
        <v>439</v>
      </c>
      <c r="F92" s="38" t="s">
        <v>92</v>
      </c>
      <c r="G92" s="39">
        <v>1</v>
      </c>
      <c r="H92" s="38">
        <v>0</v>
      </c>
      <c r="I92" s="38">
        <f>ROUND(G92*H92,6)</f>
        <v>0</v>
      </c>
      <c r="L92" s="40">
        <v>0</v>
      </c>
      <c r="M92" s="34">
        <f>ROUND(ROUND(L92,2)*ROUND(G92,3),2)</f>
        <v>0</v>
      </c>
      <c r="N92" s="38" t="s">
        <v>55</v>
      </c>
      <c r="O92">
        <f>(M92*21)/100</f>
        <v>0</v>
      </c>
      <c r="P92" t="s">
        <v>27</v>
      </c>
    </row>
    <row r="93" spans="1:16" x14ac:dyDescent="0.2">
      <c r="A93" s="37" t="s">
        <v>56</v>
      </c>
      <c r="E93" s="41" t="s">
        <v>393</v>
      </c>
    </row>
    <row r="94" spans="1:16" ht="25.5" x14ac:dyDescent="0.2">
      <c r="A94" s="37" t="s">
        <v>57</v>
      </c>
      <c r="E94" s="42" t="s">
        <v>394</v>
      </c>
    </row>
    <row r="95" spans="1:16" ht="102" x14ac:dyDescent="0.2">
      <c r="A95" t="s">
        <v>59</v>
      </c>
      <c r="E95" s="41" t="s">
        <v>440</v>
      </c>
    </row>
    <row r="96" spans="1:16" ht="25.5" x14ac:dyDescent="0.2">
      <c r="A96" t="s">
        <v>49</v>
      </c>
      <c r="B96" s="36" t="s">
        <v>148</v>
      </c>
      <c r="C96" s="36" t="s">
        <v>441</v>
      </c>
      <c r="D96" s="37" t="s">
        <v>52</v>
      </c>
      <c r="E96" s="13" t="s">
        <v>442</v>
      </c>
      <c r="F96" s="38" t="s">
        <v>92</v>
      </c>
      <c r="G96" s="39">
        <v>2</v>
      </c>
      <c r="H96" s="38">
        <v>0</v>
      </c>
      <c r="I96" s="38">
        <f>ROUND(G96*H96,6)</f>
        <v>0</v>
      </c>
      <c r="L96" s="40">
        <v>0</v>
      </c>
      <c r="M96" s="34">
        <f>ROUND(ROUND(L96,2)*ROUND(G96,3),2)</f>
        <v>0</v>
      </c>
      <c r="N96" s="38" t="s">
        <v>55</v>
      </c>
      <c r="O96">
        <f>(M96*21)/100</f>
        <v>0</v>
      </c>
      <c r="P96" t="s">
        <v>27</v>
      </c>
    </row>
    <row r="97" spans="1:16" x14ac:dyDescent="0.2">
      <c r="A97" s="37" t="s">
        <v>56</v>
      </c>
      <c r="E97" s="41" t="s">
        <v>393</v>
      </c>
    </row>
    <row r="98" spans="1:16" ht="25.5" x14ac:dyDescent="0.2">
      <c r="A98" s="37" t="s">
        <v>57</v>
      </c>
      <c r="E98" s="42" t="s">
        <v>394</v>
      </c>
    </row>
    <row r="99" spans="1:16" ht="102" x14ac:dyDescent="0.2">
      <c r="A99" t="s">
        <v>59</v>
      </c>
      <c r="E99" s="41" t="s">
        <v>440</v>
      </c>
    </row>
    <row r="100" spans="1:16" x14ac:dyDescent="0.2">
      <c r="A100" t="s">
        <v>49</v>
      </c>
      <c r="B100" s="36" t="s">
        <v>152</v>
      </c>
      <c r="C100" s="36" t="s">
        <v>443</v>
      </c>
      <c r="D100" s="37" t="s">
        <v>52</v>
      </c>
      <c r="E100" s="13" t="s">
        <v>444</v>
      </c>
      <c r="F100" s="38" t="s">
        <v>92</v>
      </c>
      <c r="G100" s="39">
        <v>60</v>
      </c>
      <c r="H100" s="38">
        <v>0</v>
      </c>
      <c r="I100" s="38">
        <f>ROUND(G100*H100,6)</f>
        <v>0</v>
      </c>
      <c r="L100" s="40">
        <v>0</v>
      </c>
      <c r="M100" s="34">
        <f>ROUND(ROUND(L100,2)*ROUND(G100,3),2)</f>
        <v>0</v>
      </c>
      <c r="N100" s="38" t="s">
        <v>55</v>
      </c>
      <c r="O100">
        <f>(M100*21)/100</f>
        <v>0</v>
      </c>
      <c r="P100" t="s">
        <v>27</v>
      </c>
    </row>
    <row r="101" spans="1:16" x14ac:dyDescent="0.2">
      <c r="A101" s="37" t="s">
        <v>56</v>
      </c>
      <c r="E101" s="41" t="s">
        <v>393</v>
      </c>
    </row>
    <row r="102" spans="1:16" ht="25.5" x14ac:dyDescent="0.2">
      <c r="A102" s="37" t="s">
        <v>57</v>
      </c>
      <c r="E102" s="42" t="s">
        <v>394</v>
      </c>
    </row>
    <row r="103" spans="1:16" ht="89.25" x14ac:dyDescent="0.2">
      <c r="A103" t="s">
        <v>59</v>
      </c>
      <c r="E103" s="41" t="s">
        <v>445</v>
      </c>
    </row>
    <row r="104" spans="1:16" x14ac:dyDescent="0.2">
      <c r="A104" t="s">
        <v>46</v>
      </c>
      <c r="C104" s="33" t="s">
        <v>446</v>
      </c>
      <c r="E104" s="35" t="s">
        <v>447</v>
      </c>
      <c r="J104" s="34">
        <f>0</f>
        <v>0</v>
      </c>
      <c r="K104" s="34">
        <f>0</f>
        <v>0</v>
      </c>
      <c r="L104" s="34">
        <f>0+L105+L109+L113+L117+L121+L125</f>
        <v>0</v>
      </c>
      <c r="M104" s="34">
        <f>0+M105+M109+M113+M117+M121+M125</f>
        <v>0</v>
      </c>
    </row>
    <row r="105" spans="1:16" x14ac:dyDescent="0.2">
      <c r="A105" t="s">
        <v>49</v>
      </c>
      <c r="B105" s="36" t="s">
        <v>155</v>
      </c>
      <c r="C105" s="36" t="s">
        <v>448</v>
      </c>
      <c r="D105" s="37" t="s">
        <v>52</v>
      </c>
      <c r="E105" s="13" t="s">
        <v>449</v>
      </c>
      <c r="F105" s="38" t="s">
        <v>92</v>
      </c>
      <c r="G105" s="39">
        <v>2</v>
      </c>
      <c r="H105" s="38">
        <v>0</v>
      </c>
      <c r="I105" s="38">
        <f>ROUND(G105*H105,6)</f>
        <v>0</v>
      </c>
      <c r="L105" s="40">
        <v>0</v>
      </c>
      <c r="M105" s="34">
        <f>ROUND(ROUND(L105,2)*ROUND(G105,3),2)</f>
        <v>0</v>
      </c>
      <c r="N105" s="38" t="s">
        <v>55</v>
      </c>
      <c r="O105">
        <f>(M105*21)/100</f>
        <v>0</v>
      </c>
      <c r="P105" t="s">
        <v>27</v>
      </c>
    </row>
    <row r="106" spans="1:16" x14ac:dyDescent="0.2">
      <c r="A106" s="37" t="s">
        <v>56</v>
      </c>
      <c r="E106" s="41" t="s">
        <v>393</v>
      </c>
    </row>
    <row r="107" spans="1:16" ht="25.5" x14ac:dyDescent="0.2">
      <c r="A107" s="37" t="s">
        <v>57</v>
      </c>
      <c r="E107" s="42" t="s">
        <v>394</v>
      </c>
    </row>
    <row r="108" spans="1:16" ht="102" x14ac:dyDescent="0.2">
      <c r="A108" t="s">
        <v>59</v>
      </c>
      <c r="E108" s="41" t="s">
        <v>450</v>
      </c>
    </row>
    <row r="109" spans="1:16" x14ac:dyDescent="0.2">
      <c r="A109" t="s">
        <v>49</v>
      </c>
      <c r="B109" s="36" t="s">
        <v>158</v>
      </c>
      <c r="C109" s="36" t="s">
        <v>451</v>
      </c>
      <c r="D109" s="37" t="s">
        <v>52</v>
      </c>
      <c r="E109" s="13" t="s">
        <v>452</v>
      </c>
      <c r="F109" s="38" t="s">
        <v>92</v>
      </c>
      <c r="G109" s="39">
        <v>1</v>
      </c>
      <c r="H109" s="38">
        <v>0</v>
      </c>
      <c r="I109" s="38">
        <f>ROUND(G109*H109,6)</f>
        <v>0</v>
      </c>
      <c r="L109" s="40">
        <v>0</v>
      </c>
      <c r="M109" s="34">
        <f>ROUND(ROUND(L109,2)*ROUND(G109,3),2)</f>
        <v>0</v>
      </c>
      <c r="N109" s="38" t="s">
        <v>55</v>
      </c>
      <c r="O109">
        <f>(M109*21)/100</f>
        <v>0</v>
      </c>
      <c r="P109" t="s">
        <v>27</v>
      </c>
    </row>
    <row r="110" spans="1:16" x14ac:dyDescent="0.2">
      <c r="A110" s="37" t="s">
        <v>56</v>
      </c>
      <c r="E110" s="41" t="s">
        <v>393</v>
      </c>
    </row>
    <row r="111" spans="1:16" ht="25.5" x14ac:dyDescent="0.2">
      <c r="A111" s="37" t="s">
        <v>57</v>
      </c>
      <c r="E111" s="42" t="s">
        <v>394</v>
      </c>
    </row>
    <row r="112" spans="1:16" ht="102" x14ac:dyDescent="0.2">
      <c r="A112" t="s">
        <v>59</v>
      </c>
      <c r="E112" s="41" t="s">
        <v>450</v>
      </c>
    </row>
    <row r="113" spans="1:16" x14ac:dyDescent="0.2">
      <c r="A113" t="s">
        <v>49</v>
      </c>
      <c r="B113" s="36" t="s">
        <v>161</v>
      </c>
      <c r="C113" s="36" t="s">
        <v>453</v>
      </c>
      <c r="D113" s="37" t="s">
        <v>52</v>
      </c>
      <c r="E113" s="13" t="s">
        <v>454</v>
      </c>
      <c r="F113" s="38" t="s">
        <v>92</v>
      </c>
      <c r="G113" s="39">
        <v>2</v>
      </c>
      <c r="H113" s="38">
        <v>0</v>
      </c>
      <c r="I113" s="38">
        <f>ROUND(G113*H113,6)</f>
        <v>0</v>
      </c>
      <c r="L113" s="40">
        <v>0</v>
      </c>
      <c r="M113" s="34">
        <f>ROUND(ROUND(L113,2)*ROUND(G113,3),2)</f>
        <v>0</v>
      </c>
      <c r="N113" s="38" t="s">
        <v>55</v>
      </c>
      <c r="O113">
        <f>(M113*21)/100</f>
        <v>0</v>
      </c>
      <c r="P113" t="s">
        <v>27</v>
      </c>
    </row>
    <row r="114" spans="1:16" x14ac:dyDescent="0.2">
      <c r="A114" s="37" t="s">
        <v>56</v>
      </c>
      <c r="E114" s="41" t="s">
        <v>393</v>
      </c>
    </row>
    <row r="115" spans="1:16" ht="25.5" x14ac:dyDescent="0.2">
      <c r="A115" s="37" t="s">
        <v>57</v>
      </c>
      <c r="E115" s="42" t="s">
        <v>394</v>
      </c>
    </row>
    <row r="116" spans="1:16" ht="102" x14ac:dyDescent="0.2">
      <c r="A116" t="s">
        <v>59</v>
      </c>
      <c r="E116" s="41" t="s">
        <v>450</v>
      </c>
    </row>
    <row r="117" spans="1:16" x14ac:dyDescent="0.2">
      <c r="A117" t="s">
        <v>49</v>
      </c>
      <c r="B117" s="36" t="s">
        <v>164</v>
      </c>
      <c r="C117" s="36" t="s">
        <v>455</v>
      </c>
      <c r="D117" s="37" t="s">
        <v>52</v>
      </c>
      <c r="E117" s="13" t="s">
        <v>456</v>
      </c>
      <c r="F117" s="38" t="s">
        <v>92</v>
      </c>
      <c r="G117" s="39">
        <v>2</v>
      </c>
      <c r="H117" s="38">
        <v>0</v>
      </c>
      <c r="I117" s="38">
        <f>ROUND(G117*H117,6)</f>
        <v>0</v>
      </c>
      <c r="L117" s="40">
        <v>0</v>
      </c>
      <c r="M117" s="34">
        <f>ROUND(ROUND(L117,2)*ROUND(G117,3),2)</f>
        <v>0</v>
      </c>
      <c r="N117" s="38" t="s">
        <v>55</v>
      </c>
      <c r="O117">
        <f>(M117*21)/100</f>
        <v>0</v>
      </c>
      <c r="P117" t="s">
        <v>27</v>
      </c>
    </row>
    <row r="118" spans="1:16" x14ac:dyDescent="0.2">
      <c r="A118" s="37" t="s">
        <v>56</v>
      </c>
      <c r="E118" s="41" t="s">
        <v>393</v>
      </c>
    </row>
    <row r="119" spans="1:16" ht="25.5" x14ac:dyDescent="0.2">
      <c r="A119" s="37" t="s">
        <v>57</v>
      </c>
      <c r="E119" s="42" t="s">
        <v>394</v>
      </c>
    </row>
    <row r="120" spans="1:16" ht="102" x14ac:dyDescent="0.2">
      <c r="A120" t="s">
        <v>59</v>
      </c>
      <c r="E120" s="41" t="s">
        <v>450</v>
      </c>
    </row>
    <row r="121" spans="1:16" x14ac:dyDescent="0.2">
      <c r="A121" t="s">
        <v>49</v>
      </c>
      <c r="B121" s="36" t="s">
        <v>167</v>
      </c>
      <c r="C121" s="36" t="s">
        <v>457</v>
      </c>
      <c r="D121" s="37" t="s">
        <v>52</v>
      </c>
      <c r="E121" s="13" t="s">
        <v>458</v>
      </c>
      <c r="F121" s="38" t="s">
        <v>92</v>
      </c>
      <c r="G121" s="39">
        <v>1</v>
      </c>
      <c r="H121" s="38">
        <v>0</v>
      </c>
      <c r="I121" s="38">
        <f>ROUND(G121*H121,6)</f>
        <v>0</v>
      </c>
      <c r="L121" s="40">
        <v>0</v>
      </c>
      <c r="M121" s="34">
        <f>ROUND(ROUND(L121,2)*ROUND(G121,3),2)</f>
        <v>0</v>
      </c>
      <c r="N121" s="38" t="s">
        <v>55</v>
      </c>
      <c r="O121">
        <f>(M121*21)/100</f>
        <v>0</v>
      </c>
      <c r="P121" t="s">
        <v>27</v>
      </c>
    </row>
    <row r="122" spans="1:16" x14ac:dyDescent="0.2">
      <c r="A122" s="37" t="s">
        <v>56</v>
      </c>
      <c r="E122" s="41" t="s">
        <v>393</v>
      </c>
    </row>
    <row r="123" spans="1:16" ht="25.5" x14ac:dyDescent="0.2">
      <c r="A123" s="37" t="s">
        <v>57</v>
      </c>
      <c r="E123" s="42" t="s">
        <v>394</v>
      </c>
    </row>
    <row r="124" spans="1:16" ht="102" x14ac:dyDescent="0.2">
      <c r="A124" t="s">
        <v>59</v>
      </c>
      <c r="E124" s="41" t="s">
        <v>459</v>
      </c>
    </row>
    <row r="125" spans="1:16" x14ac:dyDescent="0.2">
      <c r="A125" t="s">
        <v>49</v>
      </c>
      <c r="B125" s="36" t="s">
        <v>170</v>
      </c>
      <c r="C125" s="36" t="s">
        <v>460</v>
      </c>
      <c r="D125" s="37" t="s">
        <v>52</v>
      </c>
      <c r="E125" s="13" t="s">
        <v>461</v>
      </c>
      <c r="F125" s="38" t="s">
        <v>92</v>
      </c>
      <c r="G125" s="39">
        <v>1</v>
      </c>
      <c r="H125" s="38">
        <v>0</v>
      </c>
      <c r="I125" s="38">
        <f>ROUND(G125*H125,6)</f>
        <v>0</v>
      </c>
      <c r="L125" s="40">
        <v>0</v>
      </c>
      <c r="M125" s="34">
        <f>ROUND(ROUND(L125,2)*ROUND(G125,3),2)</f>
        <v>0</v>
      </c>
      <c r="N125" s="38" t="s">
        <v>55</v>
      </c>
      <c r="O125">
        <f>(M125*21)/100</f>
        <v>0</v>
      </c>
      <c r="P125" t="s">
        <v>27</v>
      </c>
    </row>
    <row r="126" spans="1:16" x14ac:dyDescent="0.2">
      <c r="A126" s="37" t="s">
        <v>56</v>
      </c>
      <c r="E126" s="41" t="s">
        <v>393</v>
      </c>
    </row>
    <row r="127" spans="1:16" ht="25.5" x14ac:dyDescent="0.2">
      <c r="A127" s="37" t="s">
        <v>57</v>
      </c>
      <c r="E127" s="42" t="s">
        <v>394</v>
      </c>
    </row>
    <row r="128" spans="1:16" ht="102" x14ac:dyDescent="0.2">
      <c r="A128" t="s">
        <v>59</v>
      </c>
      <c r="E128" s="41" t="s">
        <v>459</v>
      </c>
    </row>
    <row r="129" spans="1:16" ht="25.5" x14ac:dyDescent="0.2">
      <c r="A129" t="s">
        <v>46</v>
      </c>
      <c r="C129" s="33" t="s">
        <v>462</v>
      </c>
      <c r="E129" s="35" t="s">
        <v>463</v>
      </c>
      <c r="J129" s="34">
        <f>0</f>
        <v>0</v>
      </c>
      <c r="K129" s="34">
        <f>0</f>
        <v>0</v>
      </c>
      <c r="L129" s="34">
        <f>0+L130+L134+L138+L142+L146+L150+L154+L158+L162+L166+L170+L174+L178+L182+L186+L190+L194+L198+L202+L206+L210+L214+L218+L222+L226+L230+L234</f>
        <v>0</v>
      </c>
      <c r="M129" s="34">
        <f>0+M130+M134+M138+M142+M146+M150+M154+M158+M162+M166+M170+M174+M178+M182+M186+M190+M194+M198+M202+M206+M210+M214+M218+M222+M226+M230+M234</f>
        <v>0</v>
      </c>
    </row>
    <row r="130" spans="1:16" x14ac:dyDescent="0.2">
      <c r="A130" t="s">
        <v>49</v>
      </c>
      <c r="B130" s="36" t="s">
        <v>174</v>
      </c>
      <c r="C130" s="36" t="s">
        <v>464</v>
      </c>
      <c r="D130" s="37" t="s">
        <v>52</v>
      </c>
      <c r="E130" s="13" t="s">
        <v>465</v>
      </c>
      <c r="F130" s="38" t="s">
        <v>92</v>
      </c>
      <c r="G130" s="39">
        <v>1</v>
      </c>
      <c r="H130" s="38">
        <v>0</v>
      </c>
      <c r="I130" s="38">
        <f>ROUND(G130*H130,6)</f>
        <v>0</v>
      </c>
      <c r="L130" s="40">
        <v>0</v>
      </c>
      <c r="M130" s="34">
        <f>ROUND(ROUND(L130,2)*ROUND(G130,3),2)</f>
        <v>0</v>
      </c>
      <c r="N130" s="38" t="s">
        <v>55</v>
      </c>
      <c r="O130">
        <f>(M130*21)/100</f>
        <v>0</v>
      </c>
      <c r="P130" t="s">
        <v>27</v>
      </c>
    </row>
    <row r="131" spans="1:16" x14ac:dyDescent="0.2">
      <c r="A131" s="37" t="s">
        <v>56</v>
      </c>
      <c r="E131" s="41" t="s">
        <v>393</v>
      </c>
    </row>
    <row r="132" spans="1:16" ht="25.5" x14ac:dyDescent="0.2">
      <c r="A132" s="37" t="s">
        <v>57</v>
      </c>
      <c r="E132" s="42" t="s">
        <v>466</v>
      </c>
    </row>
    <row r="133" spans="1:16" ht="191.25" x14ac:dyDescent="0.2">
      <c r="A133" t="s">
        <v>59</v>
      </c>
      <c r="E133" s="41" t="s">
        <v>467</v>
      </c>
    </row>
    <row r="134" spans="1:16" x14ac:dyDescent="0.2">
      <c r="A134" t="s">
        <v>49</v>
      </c>
      <c r="B134" s="36" t="s">
        <v>179</v>
      </c>
      <c r="C134" s="36" t="s">
        <v>468</v>
      </c>
      <c r="D134" s="37" t="s">
        <v>52</v>
      </c>
      <c r="E134" s="13" t="s">
        <v>469</v>
      </c>
      <c r="F134" s="38" t="s">
        <v>92</v>
      </c>
      <c r="G134" s="39">
        <v>1</v>
      </c>
      <c r="H134" s="38">
        <v>0</v>
      </c>
      <c r="I134" s="38">
        <f>ROUND(G134*H134,6)</f>
        <v>0</v>
      </c>
      <c r="L134" s="40">
        <v>0</v>
      </c>
      <c r="M134" s="34">
        <f>ROUND(ROUND(L134,2)*ROUND(G134,3),2)</f>
        <v>0</v>
      </c>
      <c r="N134" s="38" t="s">
        <v>55</v>
      </c>
      <c r="O134">
        <f>(M134*21)/100</f>
        <v>0</v>
      </c>
      <c r="P134" t="s">
        <v>27</v>
      </c>
    </row>
    <row r="135" spans="1:16" x14ac:dyDescent="0.2">
      <c r="A135" s="37" t="s">
        <v>56</v>
      </c>
      <c r="E135" s="41" t="s">
        <v>393</v>
      </c>
    </row>
    <row r="136" spans="1:16" ht="25.5" x14ac:dyDescent="0.2">
      <c r="A136" s="37" t="s">
        <v>57</v>
      </c>
      <c r="E136" s="42" t="s">
        <v>466</v>
      </c>
    </row>
    <row r="137" spans="1:16" ht="165.75" x14ac:dyDescent="0.2">
      <c r="A137" t="s">
        <v>59</v>
      </c>
      <c r="E137" s="41" t="s">
        <v>470</v>
      </c>
    </row>
    <row r="138" spans="1:16" ht="25.5" x14ac:dyDescent="0.2">
      <c r="A138" t="s">
        <v>49</v>
      </c>
      <c r="B138" s="36" t="s">
        <v>182</v>
      </c>
      <c r="C138" s="36" t="s">
        <v>471</v>
      </c>
      <c r="D138" s="37" t="s">
        <v>52</v>
      </c>
      <c r="E138" s="13" t="s">
        <v>472</v>
      </c>
      <c r="F138" s="38" t="s">
        <v>92</v>
      </c>
      <c r="G138" s="39">
        <v>8</v>
      </c>
      <c r="H138" s="38">
        <v>0</v>
      </c>
      <c r="I138" s="38">
        <f>ROUND(G138*H138,6)</f>
        <v>0</v>
      </c>
      <c r="L138" s="40">
        <v>0</v>
      </c>
      <c r="M138" s="34">
        <f>ROUND(ROUND(L138,2)*ROUND(G138,3),2)</f>
        <v>0</v>
      </c>
      <c r="N138" s="38" t="s">
        <v>55</v>
      </c>
      <c r="O138">
        <f>(M138*21)/100</f>
        <v>0</v>
      </c>
      <c r="P138" t="s">
        <v>27</v>
      </c>
    </row>
    <row r="139" spans="1:16" x14ac:dyDescent="0.2">
      <c r="A139" s="37" t="s">
        <v>56</v>
      </c>
      <c r="E139" s="41" t="s">
        <v>393</v>
      </c>
    </row>
    <row r="140" spans="1:16" ht="25.5" x14ac:dyDescent="0.2">
      <c r="A140" s="37" t="s">
        <v>57</v>
      </c>
      <c r="E140" s="42" t="s">
        <v>466</v>
      </c>
    </row>
    <row r="141" spans="1:16" ht="165.75" x14ac:dyDescent="0.2">
      <c r="A141" t="s">
        <v>59</v>
      </c>
      <c r="E141" s="41" t="s">
        <v>470</v>
      </c>
    </row>
    <row r="142" spans="1:16" ht="25.5" x14ac:dyDescent="0.2">
      <c r="A142" t="s">
        <v>49</v>
      </c>
      <c r="B142" s="36" t="s">
        <v>289</v>
      </c>
      <c r="C142" s="36" t="s">
        <v>473</v>
      </c>
      <c r="D142" s="37" t="s">
        <v>52</v>
      </c>
      <c r="E142" s="13" t="s">
        <v>474</v>
      </c>
      <c r="F142" s="38" t="s">
        <v>92</v>
      </c>
      <c r="G142" s="39">
        <v>2</v>
      </c>
      <c r="H142" s="38">
        <v>0</v>
      </c>
      <c r="I142" s="38">
        <f>ROUND(G142*H142,6)</f>
        <v>0</v>
      </c>
      <c r="L142" s="40">
        <v>0</v>
      </c>
      <c r="M142" s="34">
        <f>ROUND(ROUND(L142,2)*ROUND(G142,3),2)</f>
        <v>0</v>
      </c>
      <c r="N142" s="38" t="s">
        <v>55</v>
      </c>
      <c r="O142">
        <f>(M142*21)/100</f>
        <v>0</v>
      </c>
      <c r="P142" t="s">
        <v>27</v>
      </c>
    </row>
    <row r="143" spans="1:16" x14ac:dyDescent="0.2">
      <c r="A143" s="37" t="s">
        <v>56</v>
      </c>
      <c r="E143" s="41" t="s">
        <v>393</v>
      </c>
    </row>
    <row r="144" spans="1:16" ht="25.5" x14ac:dyDescent="0.2">
      <c r="A144" s="37" t="s">
        <v>57</v>
      </c>
      <c r="E144" s="42" t="s">
        <v>466</v>
      </c>
    </row>
    <row r="145" spans="1:16" ht="165.75" x14ac:dyDescent="0.2">
      <c r="A145" t="s">
        <v>59</v>
      </c>
      <c r="E145" s="41" t="s">
        <v>470</v>
      </c>
    </row>
    <row r="146" spans="1:16" x14ac:dyDescent="0.2">
      <c r="A146" t="s">
        <v>49</v>
      </c>
      <c r="B146" s="36" t="s">
        <v>292</v>
      </c>
      <c r="C146" s="36" t="s">
        <v>475</v>
      </c>
      <c r="D146" s="37" t="s">
        <v>52</v>
      </c>
      <c r="E146" s="13" t="s">
        <v>476</v>
      </c>
      <c r="F146" s="38" t="s">
        <v>92</v>
      </c>
      <c r="G146" s="39">
        <v>3</v>
      </c>
      <c r="H146" s="38">
        <v>0</v>
      </c>
      <c r="I146" s="38">
        <f>ROUND(G146*H146,6)</f>
        <v>0</v>
      </c>
      <c r="L146" s="40">
        <v>0</v>
      </c>
      <c r="M146" s="34">
        <f>ROUND(ROUND(L146,2)*ROUND(G146,3),2)</f>
        <v>0</v>
      </c>
      <c r="N146" s="38" t="s">
        <v>55</v>
      </c>
      <c r="O146">
        <f>(M146*21)/100</f>
        <v>0</v>
      </c>
      <c r="P146" t="s">
        <v>27</v>
      </c>
    </row>
    <row r="147" spans="1:16" x14ac:dyDescent="0.2">
      <c r="A147" s="37" t="s">
        <v>56</v>
      </c>
      <c r="E147" s="41" t="s">
        <v>393</v>
      </c>
    </row>
    <row r="148" spans="1:16" ht="25.5" x14ac:dyDescent="0.2">
      <c r="A148" s="37" t="s">
        <v>57</v>
      </c>
      <c r="E148" s="42" t="s">
        <v>466</v>
      </c>
    </row>
    <row r="149" spans="1:16" ht="153" x14ac:dyDescent="0.2">
      <c r="A149" t="s">
        <v>59</v>
      </c>
      <c r="E149" s="41" t="s">
        <v>477</v>
      </c>
    </row>
    <row r="150" spans="1:16" ht="25.5" x14ac:dyDescent="0.2">
      <c r="A150" t="s">
        <v>49</v>
      </c>
      <c r="B150" s="36" t="s">
        <v>295</v>
      </c>
      <c r="C150" s="36" t="s">
        <v>478</v>
      </c>
      <c r="D150" s="37" t="s">
        <v>52</v>
      </c>
      <c r="E150" s="13" t="s">
        <v>479</v>
      </c>
      <c r="F150" s="38" t="s">
        <v>92</v>
      </c>
      <c r="G150" s="39">
        <v>12</v>
      </c>
      <c r="H150" s="38">
        <v>0</v>
      </c>
      <c r="I150" s="38">
        <f>ROUND(G150*H150,6)</f>
        <v>0</v>
      </c>
      <c r="L150" s="40">
        <v>0</v>
      </c>
      <c r="M150" s="34">
        <f>ROUND(ROUND(L150,2)*ROUND(G150,3),2)</f>
        <v>0</v>
      </c>
      <c r="N150" s="38" t="s">
        <v>55</v>
      </c>
      <c r="O150">
        <f>(M150*21)/100</f>
        <v>0</v>
      </c>
      <c r="P150" t="s">
        <v>27</v>
      </c>
    </row>
    <row r="151" spans="1:16" x14ac:dyDescent="0.2">
      <c r="A151" s="37" t="s">
        <v>56</v>
      </c>
      <c r="E151" s="41" t="s">
        <v>393</v>
      </c>
    </row>
    <row r="152" spans="1:16" ht="25.5" x14ac:dyDescent="0.2">
      <c r="A152" s="37" t="s">
        <v>57</v>
      </c>
      <c r="E152" s="42" t="s">
        <v>466</v>
      </c>
    </row>
    <row r="153" spans="1:16" ht="153" x14ac:dyDescent="0.2">
      <c r="A153" t="s">
        <v>59</v>
      </c>
      <c r="E153" s="41" t="s">
        <v>477</v>
      </c>
    </row>
    <row r="154" spans="1:16" x14ac:dyDescent="0.2">
      <c r="A154" t="s">
        <v>49</v>
      </c>
      <c r="B154" s="36" t="s">
        <v>298</v>
      </c>
      <c r="C154" s="36" t="s">
        <v>480</v>
      </c>
      <c r="D154" s="37" t="s">
        <v>52</v>
      </c>
      <c r="E154" s="13" t="s">
        <v>481</v>
      </c>
      <c r="F154" s="38" t="s">
        <v>92</v>
      </c>
      <c r="G154" s="39">
        <v>1</v>
      </c>
      <c r="H154" s="38">
        <v>0</v>
      </c>
      <c r="I154" s="38">
        <f>ROUND(G154*H154,6)</f>
        <v>0</v>
      </c>
      <c r="L154" s="40">
        <v>0</v>
      </c>
      <c r="M154" s="34">
        <f>ROUND(ROUND(L154,2)*ROUND(G154,3),2)</f>
        <v>0</v>
      </c>
      <c r="N154" s="38" t="s">
        <v>55</v>
      </c>
      <c r="O154">
        <f>(M154*21)/100</f>
        <v>0</v>
      </c>
      <c r="P154" t="s">
        <v>27</v>
      </c>
    </row>
    <row r="155" spans="1:16" x14ac:dyDescent="0.2">
      <c r="A155" s="37" t="s">
        <v>56</v>
      </c>
      <c r="E155" s="41" t="s">
        <v>393</v>
      </c>
    </row>
    <row r="156" spans="1:16" ht="25.5" x14ac:dyDescent="0.2">
      <c r="A156" s="37" t="s">
        <v>57</v>
      </c>
      <c r="E156" s="42" t="s">
        <v>466</v>
      </c>
    </row>
    <row r="157" spans="1:16" ht="165.75" x14ac:dyDescent="0.2">
      <c r="A157" t="s">
        <v>59</v>
      </c>
      <c r="E157" s="41" t="s">
        <v>482</v>
      </c>
    </row>
    <row r="158" spans="1:16" ht="25.5" x14ac:dyDescent="0.2">
      <c r="A158" t="s">
        <v>49</v>
      </c>
      <c r="B158" s="36" t="s">
        <v>301</v>
      </c>
      <c r="C158" s="36" t="s">
        <v>483</v>
      </c>
      <c r="D158" s="37" t="s">
        <v>52</v>
      </c>
      <c r="E158" s="13" t="s">
        <v>484</v>
      </c>
      <c r="F158" s="38" t="s">
        <v>92</v>
      </c>
      <c r="G158" s="39">
        <v>2</v>
      </c>
      <c r="H158" s="38">
        <v>0</v>
      </c>
      <c r="I158" s="38">
        <f>ROUND(G158*H158,6)</f>
        <v>0</v>
      </c>
      <c r="L158" s="40">
        <v>0</v>
      </c>
      <c r="M158" s="34">
        <f>ROUND(ROUND(L158,2)*ROUND(G158,3),2)</f>
        <v>0</v>
      </c>
      <c r="N158" s="38" t="s">
        <v>55</v>
      </c>
      <c r="O158">
        <f>(M158*21)/100</f>
        <v>0</v>
      </c>
      <c r="P158" t="s">
        <v>27</v>
      </c>
    </row>
    <row r="159" spans="1:16" x14ac:dyDescent="0.2">
      <c r="A159" s="37" t="s">
        <v>56</v>
      </c>
      <c r="E159" s="41" t="s">
        <v>393</v>
      </c>
    </row>
    <row r="160" spans="1:16" ht="25.5" x14ac:dyDescent="0.2">
      <c r="A160" s="37" t="s">
        <v>57</v>
      </c>
      <c r="E160" s="42" t="s">
        <v>466</v>
      </c>
    </row>
    <row r="161" spans="1:16" ht="165.75" x14ac:dyDescent="0.2">
      <c r="A161" t="s">
        <v>59</v>
      </c>
      <c r="E161" s="41" t="s">
        <v>482</v>
      </c>
    </row>
    <row r="162" spans="1:16" ht="25.5" x14ac:dyDescent="0.2">
      <c r="A162" t="s">
        <v>49</v>
      </c>
      <c r="B162" s="36" t="s">
        <v>304</v>
      </c>
      <c r="C162" s="36" t="s">
        <v>485</v>
      </c>
      <c r="D162" s="37" t="s">
        <v>52</v>
      </c>
      <c r="E162" s="13" t="s">
        <v>486</v>
      </c>
      <c r="F162" s="38" t="s">
        <v>92</v>
      </c>
      <c r="G162" s="39">
        <v>1</v>
      </c>
      <c r="H162" s="38">
        <v>0</v>
      </c>
      <c r="I162" s="38">
        <f>ROUND(G162*H162,6)</f>
        <v>0</v>
      </c>
      <c r="L162" s="40">
        <v>0</v>
      </c>
      <c r="M162" s="34">
        <f>ROUND(ROUND(L162,2)*ROUND(G162,3),2)</f>
        <v>0</v>
      </c>
      <c r="N162" s="38" t="s">
        <v>55</v>
      </c>
      <c r="O162">
        <f>(M162*21)/100</f>
        <v>0</v>
      </c>
      <c r="P162" t="s">
        <v>27</v>
      </c>
    </row>
    <row r="163" spans="1:16" x14ac:dyDescent="0.2">
      <c r="A163" s="37" t="s">
        <v>56</v>
      </c>
      <c r="E163" s="41" t="s">
        <v>393</v>
      </c>
    </row>
    <row r="164" spans="1:16" ht="38.25" x14ac:dyDescent="0.2">
      <c r="A164" s="37" t="s">
        <v>57</v>
      </c>
      <c r="E164" s="42" t="s">
        <v>487</v>
      </c>
    </row>
    <row r="165" spans="1:16" ht="165.75" x14ac:dyDescent="0.2">
      <c r="A165" t="s">
        <v>59</v>
      </c>
      <c r="E165" s="41" t="s">
        <v>488</v>
      </c>
    </row>
    <row r="166" spans="1:16" x14ac:dyDescent="0.2">
      <c r="A166" t="s">
        <v>49</v>
      </c>
      <c r="B166" s="36" t="s">
        <v>307</v>
      </c>
      <c r="C166" s="36" t="s">
        <v>489</v>
      </c>
      <c r="D166" s="37" t="s">
        <v>52</v>
      </c>
      <c r="E166" s="13" t="s">
        <v>490</v>
      </c>
      <c r="F166" s="38" t="s">
        <v>92</v>
      </c>
      <c r="G166" s="39">
        <v>1</v>
      </c>
      <c r="H166" s="38">
        <v>0</v>
      </c>
      <c r="I166" s="38">
        <f>ROUND(G166*H166,6)</f>
        <v>0</v>
      </c>
      <c r="L166" s="40">
        <v>0</v>
      </c>
      <c r="M166" s="34">
        <f>ROUND(ROUND(L166,2)*ROUND(G166,3),2)</f>
        <v>0</v>
      </c>
      <c r="N166" s="38" t="s">
        <v>55</v>
      </c>
      <c r="O166">
        <f>(M166*21)/100</f>
        <v>0</v>
      </c>
      <c r="P166" t="s">
        <v>27</v>
      </c>
    </row>
    <row r="167" spans="1:16" x14ac:dyDescent="0.2">
      <c r="A167" s="37" t="s">
        <v>56</v>
      </c>
      <c r="E167" s="41" t="s">
        <v>393</v>
      </c>
    </row>
    <row r="168" spans="1:16" ht="25.5" x14ac:dyDescent="0.2">
      <c r="A168" s="37" t="s">
        <v>57</v>
      </c>
      <c r="E168" s="42" t="s">
        <v>491</v>
      </c>
    </row>
    <row r="169" spans="1:16" ht="165.75" x14ac:dyDescent="0.2">
      <c r="A169" t="s">
        <v>59</v>
      </c>
      <c r="E169" s="41" t="s">
        <v>492</v>
      </c>
    </row>
    <row r="170" spans="1:16" x14ac:dyDescent="0.2">
      <c r="A170" t="s">
        <v>49</v>
      </c>
      <c r="B170" s="36" t="s">
        <v>310</v>
      </c>
      <c r="C170" s="36" t="s">
        <v>493</v>
      </c>
      <c r="D170" s="37" t="s">
        <v>52</v>
      </c>
      <c r="E170" s="13" t="s">
        <v>494</v>
      </c>
      <c r="F170" s="38" t="s">
        <v>92</v>
      </c>
      <c r="G170" s="39">
        <v>1</v>
      </c>
      <c r="H170" s="38">
        <v>0</v>
      </c>
      <c r="I170" s="38">
        <f>ROUND(G170*H170,6)</f>
        <v>0</v>
      </c>
      <c r="L170" s="40">
        <v>0</v>
      </c>
      <c r="M170" s="34">
        <f>ROUND(ROUND(L170,2)*ROUND(G170,3),2)</f>
        <v>0</v>
      </c>
      <c r="N170" s="38" t="s">
        <v>55</v>
      </c>
      <c r="O170">
        <f>(M170*21)/100</f>
        <v>0</v>
      </c>
      <c r="P170" t="s">
        <v>27</v>
      </c>
    </row>
    <row r="171" spans="1:16" x14ac:dyDescent="0.2">
      <c r="A171" s="37" t="s">
        <v>56</v>
      </c>
      <c r="E171" s="41" t="s">
        <v>393</v>
      </c>
    </row>
    <row r="172" spans="1:16" ht="25.5" x14ac:dyDescent="0.2">
      <c r="A172" s="37" t="s">
        <v>57</v>
      </c>
      <c r="E172" s="42" t="s">
        <v>491</v>
      </c>
    </row>
    <row r="173" spans="1:16" ht="191.25" x14ac:dyDescent="0.2">
      <c r="A173" t="s">
        <v>59</v>
      </c>
      <c r="E173" s="41" t="s">
        <v>495</v>
      </c>
    </row>
    <row r="174" spans="1:16" x14ac:dyDescent="0.2">
      <c r="A174" t="s">
        <v>49</v>
      </c>
      <c r="B174" s="36" t="s">
        <v>313</v>
      </c>
      <c r="C174" s="36" t="s">
        <v>496</v>
      </c>
      <c r="D174" s="37" t="s">
        <v>52</v>
      </c>
      <c r="E174" s="13" t="s">
        <v>497</v>
      </c>
      <c r="F174" s="38" t="s">
        <v>92</v>
      </c>
      <c r="G174" s="39">
        <v>1</v>
      </c>
      <c r="H174" s="38">
        <v>0</v>
      </c>
      <c r="I174" s="38">
        <f>ROUND(G174*H174,6)</f>
        <v>0</v>
      </c>
      <c r="L174" s="40">
        <v>0</v>
      </c>
      <c r="M174" s="34">
        <f>ROUND(ROUND(L174,2)*ROUND(G174,3),2)</f>
        <v>0</v>
      </c>
      <c r="N174" s="38" t="s">
        <v>55</v>
      </c>
      <c r="O174">
        <f>(M174*21)/100</f>
        <v>0</v>
      </c>
      <c r="P174" t="s">
        <v>27</v>
      </c>
    </row>
    <row r="175" spans="1:16" x14ac:dyDescent="0.2">
      <c r="A175" s="37" t="s">
        <v>56</v>
      </c>
      <c r="E175" s="41" t="s">
        <v>393</v>
      </c>
    </row>
    <row r="176" spans="1:16" ht="25.5" x14ac:dyDescent="0.2">
      <c r="A176" s="37" t="s">
        <v>57</v>
      </c>
      <c r="E176" s="42" t="s">
        <v>491</v>
      </c>
    </row>
    <row r="177" spans="1:16" ht="178.5" x14ac:dyDescent="0.2">
      <c r="A177" t="s">
        <v>59</v>
      </c>
      <c r="E177" s="41" t="s">
        <v>498</v>
      </c>
    </row>
    <row r="178" spans="1:16" x14ac:dyDescent="0.2">
      <c r="A178" t="s">
        <v>49</v>
      </c>
      <c r="B178" s="36" t="s">
        <v>316</v>
      </c>
      <c r="C178" s="36" t="s">
        <v>499</v>
      </c>
      <c r="D178" s="37" t="s">
        <v>52</v>
      </c>
      <c r="E178" s="13" t="s">
        <v>500</v>
      </c>
      <c r="F178" s="38" t="s">
        <v>92</v>
      </c>
      <c r="G178" s="39">
        <v>1</v>
      </c>
      <c r="H178" s="38">
        <v>0</v>
      </c>
      <c r="I178" s="38">
        <f>ROUND(G178*H178,6)</f>
        <v>0</v>
      </c>
      <c r="L178" s="40">
        <v>0</v>
      </c>
      <c r="M178" s="34">
        <f>ROUND(ROUND(L178,2)*ROUND(G178,3),2)</f>
        <v>0</v>
      </c>
      <c r="N178" s="38" t="s">
        <v>55</v>
      </c>
      <c r="O178">
        <f>(M178*21)/100</f>
        <v>0</v>
      </c>
      <c r="P178" t="s">
        <v>27</v>
      </c>
    </row>
    <row r="179" spans="1:16" x14ac:dyDescent="0.2">
      <c r="A179" s="37" t="s">
        <v>56</v>
      </c>
      <c r="E179" s="41" t="s">
        <v>393</v>
      </c>
    </row>
    <row r="180" spans="1:16" ht="25.5" x14ac:dyDescent="0.2">
      <c r="A180" s="37" t="s">
        <v>57</v>
      </c>
      <c r="E180" s="42" t="s">
        <v>491</v>
      </c>
    </row>
    <row r="181" spans="1:16" ht="153" x14ac:dyDescent="0.2">
      <c r="A181" t="s">
        <v>59</v>
      </c>
      <c r="E181" s="41" t="s">
        <v>501</v>
      </c>
    </row>
    <row r="182" spans="1:16" ht="38.25" x14ac:dyDescent="0.2">
      <c r="A182" t="s">
        <v>49</v>
      </c>
      <c r="B182" s="36" t="s">
        <v>319</v>
      </c>
      <c r="C182" s="36" t="s">
        <v>502</v>
      </c>
      <c r="D182" s="37" t="s">
        <v>52</v>
      </c>
      <c r="E182" s="13" t="s">
        <v>503</v>
      </c>
      <c r="F182" s="38" t="s">
        <v>92</v>
      </c>
      <c r="G182" s="39">
        <v>1</v>
      </c>
      <c r="H182" s="38">
        <v>0</v>
      </c>
      <c r="I182" s="38">
        <f>ROUND(G182*H182,6)</f>
        <v>0</v>
      </c>
      <c r="L182" s="40">
        <v>0</v>
      </c>
      <c r="M182" s="34">
        <f>ROUND(ROUND(L182,2)*ROUND(G182,3),2)</f>
        <v>0</v>
      </c>
      <c r="N182" s="38" t="s">
        <v>55</v>
      </c>
      <c r="O182">
        <f>(M182*21)/100</f>
        <v>0</v>
      </c>
      <c r="P182" t="s">
        <v>27</v>
      </c>
    </row>
    <row r="183" spans="1:16" x14ac:dyDescent="0.2">
      <c r="A183" s="37" t="s">
        <v>56</v>
      </c>
      <c r="E183" s="41" t="s">
        <v>393</v>
      </c>
    </row>
    <row r="184" spans="1:16" ht="25.5" x14ac:dyDescent="0.2">
      <c r="A184" s="37" t="s">
        <v>57</v>
      </c>
      <c r="E184" s="42" t="s">
        <v>466</v>
      </c>
    </row>
    <row r="185" spans="1:16" ht="204" x14ac:dyDescent="0.2">
      <c r="A185" t="s">
        <v>59</v>
      </c>
      <c r="E185" s="41" t="s">
        <v>504</v>
      </c>
    </row>
    <row r="186" spans="1:16" ht="25.5" x14ac:dyDescent="0.2">
      <c r="A186" t="s">
        <v>49</v>
      </c>
      <c r="B186" s="36" t="s">
        <v>322</v>
      </c>
      <c r="C186" s="36" t="s">
        <v>505</v>
      </c>
      <c r="D186" s="37" t="s">
        <v>52</v>
      </c>
      <c r="E186" s="13" t="s">
        <v>506</v>
      </c>
      <c r="F186" s="38" t="s">
        <v>92</v>
      </c>
      <c r="G186" s="39">
        <v>1</v>
      </c>
      <c r="H186" s="38">
        <v>0</v>
      </c>
      <c r="I186" s="38">
        <f>ROUND(G186*H186,6)</f>
        <v>0</v>
      </c>
      <c r="L186" s="40">
        <v>0</v>
      </c>
      <c r="M186" s="34">
        <f>ROUND(ROUND(L186,2)*ROUND(G186,3),2)</f>
        <v>0</v>
      </c>
      <c r="N186" s="38" t="s">
        <v>55</v>
      </c>
      <c r="O186">
        <f>(M186*21)/100</f>
        <v>0</v>
      </c>
      <c r="P186" t="s">
        <v>27</v>
      </c>
    </row>
    <row r="187" spans="1:16" x14ac:dyDescent="0.2">
      <c r="A187" s="37" t="s">
        <v>56</v>
      </c>
      <c r="E187" s="41" t="s">
        <v>393</v>
      </c>
    </row>
    <row r="188" spans="1:16" ht="38.25" x14ac:dyDescent="0.2">
      <c r="A188" s="37" t="s">
        <v>57</v>
      </c>
      <c r="E188" s="42" t="s">
        <v>487</v>
      </c>
    </row>
    <row r="189" spans="1:16" ht="165.75" x14ac:dyDescent="0.2">
      <c r="A189" t="s">
        <v>59</v>
      </c>
      <c r="E189" s="41" t="s">
        <v>507</v>
      </c>
    </row>
    <row r="190" spans="1:16" ht="25.5" x14ac:dyDescent="0.2">
      <c r="A190" t="s">
        <v>49</v>
      </c>
      <c r="B190" s="36" t="s">
        <v>325</v>
      </c>
      <c r="C190" s="36" t="s">
        <v>508</v>
      </c>
      <c r="D190" s="37" t="s">
        <v>52</v>
      </c>
      <c r="E190" s="13" t="s">
        <v>509</v>
      </c>
      <c r="F190" s="38" t="s">
        <v>92</v>
      </c>
      <c r="G190" s="39">
        <v>1</v>
      </c>
      <c r="H190" s="38">
        <v>0</v>
      </c>
      <c r="I190" s="38">
        <f>ROUND(G190*H190,6)</f>
        <v>0</v>
      </c>
      <c r="L190" s="40">
        <v>0</v>
      </c>
      <c r="M190" s="34">
        <f>ROUND(ROUND(L190,2)*ROUND(G190,3),2)</f>
        <v>0</v>
      </c>
      <c r="N190" s="38" t="s">
        <v>55</v>
      </c>
      <c r="O190">
        <f>(M190*21)/100</f>
        <v>0</v>
      </c>
      <c r="P190" t="s">
        <v>27</v>
      </c>
    </row>
    <row r="191" spans="1:16" x14ac:dyDescent="0.2">
      <c r="A191" s="37" t="s">
        <v>56</v>
      </c>
      <c r="E191" s="41" t="s">
        <v>393</v>
      </c>
    </row>
    <row r="192" spans="1:16" ht="38.25" x14ac:dyDescent="0.2">
      <c r="A192" s="37" t="s">
        <v>57</v>
      </c>
      <c r="E192" s="42" t="s">
        <v>487</v>
      </c>
    </row>
    <row r="193" spans="1:16" ht="191.25" x14ac:dyDescent="0.2">
      <c r="A193" t="s">
        <v>59</v>
      </c>
      <c r="E193" s="41" t="s">
        <v>510</v>
      </c>
    </row>
    <row r="194" spans="1:16" x14ac:dyDescent="0.2">
      <c r="A194" t="s">
        <v>49</v>
      </c>
      <c r="B194" s="36" t="s">
        <v>328</v>
      </c>
      <c r="C194" s="36" t="s">
        <v>511</v>
      </c>
      <c r="D194" s="37" t="s">
        <v>52</v>
      </c>
      <c r="E194" s="13" t="s">
        <v>512</v>
      </c>
      <c r="F194" s="38" t="s">
        <v>262</v>
      </c>
      <c r="G194" s="39">
        <v>6</v>
      </c>
      <c r="H194" s="38">
        <v>0</v>
      </c>
      <c r="I194" s="38">
        <f>ROUND(G194*H194,6)</f>
        <v>0</v>
      </c>
      <c r="L194" s="40">
        <v>0</v>
      </c>
      <c r="M194" s="34">
        <f>ROUND(ROUND(L194,2)*ROUND(G194,3),2)</f>
        <v>0</v>
      </c>
      <c r="N194" s="38" t="s">
        <v>55</v>
      </c>
      <c r="O194">
        <f>(M194*21)/100</f>
        <v>0</v>
      </c>
      <c r="P194" t="s">
        <v>27</v>
      </c>
    </row>
    <row r="195" spans="1:16" x14ac:dyDescent="0.2">
      <c r="A195" s="37" t="s">
        <v>56</v>
      </c>
      <c r="E195" s="41" t="s">
        <v>393</v>
      </c>
    </row>
    <row r="196" spans="1:16" ht="38.25" x14ac:dyDescent="0.2">
      <c r="A196" s="37" t="s">
        <v>57</v>
      </c>
      <c r="E196" s="42" t="s">
        <v>487</v>
      </c>
    </row>
    <row r="197" spans="1:16" ht="127.5" x14ac:dyDescent="0.2">
      <c r="A197" t="s">
        <v>59</v>
      </c>
      <c r="E197" s="41" t="s">
        <v>513</v>
      </c>
    </row>
    <row r="198" spans="1:16" x14ac:dyDescent="0.2">
      <c r="A198" t="s">
        <v>49</v>
      </c>
      <c r="B198" s="36" t="s">
        <v>331</v>
      </c>
      <c r="C198" s="36" t="s">
        <v>514</v>
      </c>
      <c r="D198" s="37" t="s">
        <v>52</v>
      </c>
      <c r="E198" s="13" t="s">
        <v>515</v>
      </c>
      <c r="F198" s="38" t="s">
        <v>92</v>
      </c>
      <c r="G198" s="39">
        <v>1</v>
      </c>
      <c r="H198" s="38">
        <v>0</v>
      </c>
      <c r="I198" s="38">
        <f>ROUND(G198*H198,6)</f>
        <v>0</v>
      </c>
      <c r="L198" s="40">
        <v>0</v>
      </c>
      <c r="M198" s="34">
        <f>ROUND(ROUND(L198,2)*ROUND(G198,3),2)</f>
        <v>0</v>
      </c>
      <c r="N198" s="38" t="s">
        <v>55</v>
      </c>
      <c r="O198">
        <f>(M198*21)/100</f>
        <v>0</v>
      </c>
      <c r="P198" t="s">
        <v>27</v>
      </c>
    </row>
    <row r="199" spans="1:16" x14ac:dyDescent="0.2">
      <c r="A199" s="37" t="s">
        <v>56</v>
      </c>
      <c r="E199" s="41" t="s">
        <v>393</v>
      </c>
    </row>
    <row r="200" spans="1:16" ht="38.25" x14ac:dyDescent="0.2">
      <c r="A200" s="37" t="s">
        <v>57</v>
      </c>
      <c r="E200" s="42" t="s">
        <v>487</v>
      </c>
    </row>
    <row r="201" spans="1:16" ht="165.75" x14ac:dyDescent="0.2">
      <c r="A201" t="s">
        <v>59</v>
      </c>
      <c r="E201" s="41" t="s">
        <v>516</v>
      </c>
    </row>
    <row r="202" spans="1:16" x14ac:dyDescent="0.2">
      <c r="A202" t="s">
        <v>49</v>
      </c>
      <c r="B202" s="36" t="s">
        <v>334</v>
      </c>
      <c r="C202" s="36" t="s">
        <v>517</v>
      </c>
      <c r="D202" s="37" t="s">
        <v>52</v>
      </c>
      <c r="E202" s="13" t="s">
        <v>518</v>
      </c>
      <c r="F202" s="38" t="s">
        <v>92</v>
      </c>
      <c r="G202" s="39">
        <v>1</v>
      </c>
      <c r="H202" s="38">
        <v>0</v>
      </c>
      <c r="I202" s="38">
        <f>ROUND(G202*H202,6)</f>
        <v>0</v>
      </c>
      <c r="L202" s="40">
        <v>0</v>
      </c>
      <c r="M202" s="34">
        <f>ROUND(ROUND(L202,2)*ROUND(G202,3),2)</f>
        <v>0</v>
      </c>
      <c r="N202" s="38" t="s">
        <v>55</v>
      </c>
      <c r="O202">
        <f>(M202*21)/100</f>
        <v>0</v>
      </c>
      <c r="P202" t="s">
        <v>27</v>
      </c>
    </row>
    <row r="203" spans="1:16" x14ac:dyDescent="0.2">
      <c r="A203" s="37" t="s">
        <v>56</v>
      </c>
      <c r="E203" s="41" t="s">
        <v>393</v>
      </c>
    </row>
    <row r="204" spans="1:16" ht="38.25" x14ac:dyDescent="0.2">
      <c r="A204" s="37" t="s">
        <v>57</v>
      </c>
      <c r="E204" s="42" t="s">
        <v>487</v>
      </c>
    </row>
    <row r="205" spans="1:16" ht="165.75" x14ac:dyDescent="0.2">
      <c r="A205" t="s">
        <v>59</v>
      </c>
      <c r="E205" s="41" t="s">
        <v>519</v>
      </c>
    </row>
    <row r="206" spans="1:16" x14ac:dyDescent="0.2">
      <c r="A206" t="s">
        <v>49</v>
      </c>
      <c r="B206" s="36" t="s">
        <v>520</v>
      </c>
      <c r="C206" s="36" t="s">
        <v>521</v>
      </c>
      <c r="D206" s="37" t="s">
        <v>52</v>
      </c>
      <c r="E206" s="13" t="s">
        <v>522</v>
      </c>
      <c r="F206" s="38" t="s">
        <v>92</v>
      </c>
      <c r="G206" s="39">
        <v>1</v>
      </c>
      <c r="H206" s="38">
        <v>0</v>
      </c>
      <c r="I206" s="38">
        <f>ROUND(G206*H206,6)</f>
        <v>0</v>
      </c>
      <c r="L206" s="40">
        <v>0</v>
      </c>
      <c r="M206" s="34">
        <f>ROUND(ROUND(L206,2)*ROUND(G206,3),2)</f>
        <v>0</v>
      </c>
      <c r="N206" s="38" t="s">
        <v>55</v>
      </c>
      <c r="O206">
        <f>(M206*21)/100</f>
        <v>0</v>
      </c>
      <c r="P206" t="s">
        <v>27</v>
      </c>
    </row>
    <row r="207" spans="1:16" x14ac:dyDescent="0.2">
      <c r="A207" s="37" t="s">
        <v>56</v>
      </c>
      <c r="E207" s="41" t="s">
        <v>393</v>
      </c>
    </row>
    <row r="208" spans="1:16" ht="38.25" x14ac:dyDescent="0.2">
      <c r="A208" s="37" t="s">
        <v>57</v>
      </c>
      <c r="E208" s="42" t="s">
        <v>487</v>
      </c>
    </row>
    <row r="209" spans="1:16" ht="140.25" x14ac:dyDescent="0.2">
      <c r="A209" t="s">
        <v>59</v>
      </c>
      <c r="E209" s="41" t="s">
        <v>523</v>
      </c>
    </row>
    <row r="210" spans="1:16" x14ac:dyDescent="0.2">
      <c r="A210" t="s">
        <v>49</v>
      </c>
      <c r="B210" s="36" t="s">
        <v>524</v>
      </c>
      <c r="C210" s="36" t="s">
        <v>525</v>
      </c>
      <c r="D210" s="37" t="s">
        <v>52</v>
      </c>
      <c r="E210" s="13" t="s">
        <v>526</v>
      </c>
      <c r="F210" s="38" t="s">
        <v>92</v>
      </c>
      <c r="G210" s="39">
        <v>1</v>
      </c>
      <c r="H210" s="38">
        <v>0</v>
      </c>
      <c r="I210" s="38">
        <f>ROUND(G210*H210,6)</f>
        <v>0</v>
      </c>
      <c r="L210" s="40">
        <v>0</v>
      </c>
      <c r="M210" s="34">
        <f>ROUND(ROUND(L210,2)*ROUND(G210,3),2)</f>
        <v>0</v>
      </c>
      <c r="N210" s="38" t="s">
        <v>55</v>
      </c>
      <c r="O210">
        <f>(M210*21)/100</f>
        <v>0</v>
      </c>
      <c r="P210" t="s">
        <v>27</v>
      </c>
    </row>
    <row r="211" spans="1:16" x14ac:dyDescent="0.2">
      <c r="A211" s="37" t="s">
        <v>56</v>
      </c>
      <c r="E211" s="41" t="s">
        <v>393</v>
      </c>
    </row>
    <row r="212" spans="1:16" ht="38.25" x14ac:dyDescent="0.2">
      <c r="A212" s="37" t="s">
        <v>57</v>
      </c>
      <c r="E212" s="42" t="s">
        <v>487</v>
      </c>
    </row>
    <row r="213" spans="1:16" ht="204" x14ac:dyDescent="0.2">
      <c r="A213" t="s">
        <v>59</v>
      </c>
      <c r="E213" s="41" t="s">
        <v>527</v>
      </c>
    </row>
    <row r="214" spans="1:16" x14ac:dyDescent="0.2">
      <c r="A214" t="s">
        <v>49</v>
      </c>
      <c r="B214" s="36" t="s">
        <v>528</v>
      </c>
      <c r="C214" s="36" t="s">
        <v>529</v>
      </c>
      <c r="D214" s="37" t="s">
        <v>52</v>
      </c>
      <c r="E214" s="13" t="s">
        <v>530</v>
      </c>
      <c r="F214" s="38" t="s">
        <v>92</v>
      </c>
      <c r="G214" s="39">
        <v>1</v>
      </c>
      <c r="H214" s="38">
        <v>0</v>
      </c>
      <c r="I214" s="38">
        <f>ROUND(G214*H214,6)</f>
        <v>0</v>
      </c>
      <c r="L214" s="40">
        <v>0</v>
      </c>
      <c r="M214" s="34">
        <f>ROUND(ROUND(L214,2)*ROUND(G214,3),2)</f>
        <v>0</v>
      </c>
      <c r="N214" s="38" t="s">
        <v>55</v>
      </c>
      <c r="O214">
        <f>(M214*21)/100</f>
        <v>0</v>
      </c>
      <c r="P214" t="s">
        <v>27</v>
      </c>
    </row>
    <row r="215" spans="1:16" x14ac:dyDescent="0.2">
      <c r="A215" s="37" t="s">
        <v>56</v>
      </c>
      <c r="E215" s="41" t="s">
        <v>393</v>
      </c>
    </row>
    <row r="216" spans="1:16" ht="38.25" x14ac:dyDescent="0.2">
      <c r="A216" s="37" t="s">
        <v>57</v>
      </c>
      <c r="E216" s="42" t="s">
        <v>487</v>
      </c>
    </row>
    <row r="217" spans="1:16" ht="204" x14ac:dyDescent="0.2">
      <c r="A217" t="s">
        <v>59</v>
      </c>
      <c r="E217" s="41" t="s">
        <v>531</v>
      </c>
    </row>
    <row r="218" spans="1:16" x14ac:dyDescent="0.2">
      <c r="A218" t="s">
        <v>49</v>
      </c>
      <c r="B218" s="36" t="s">
        <v>532</v>
      </c>
      <c r="C218" s="36" t="s">
        <v>533</v>
      </c>
      <c r="D218" s="37" t="s">
        <v>52</v>
      </c>
      <c r="E218" s="13" t="s">
        <v>534</v>
      </c>
      <c r="F218" s="38" t="s">
        <v>92</v>
      </c>
      <c r="G218" s="39">
        <v>1</v>
      </c>
      <c r="H218" s="38">
        <v>0</v>
      </c>
      <c r="I218" s="38">
        <f>ROUND(G218*H218,6)</f>
        <v>0</v>
      </c>
      <c r="L218" s="40">
        <v>0</v>
      </c>
      <c r="M218" s="34">
        <f>ROUND(ROUND(L218,2)*ROUND(G218,3),2)</f>
        <v>0</v>
      </c>
      <c r="N218" s="38" t="s">
        <v>55</v>
      </c>
      <c r="O218">
        <f>(M218*21)/100</f>
        <v>0</v>
      </c>
      <c r="P218" t="s">
        <v>27</v>
      </c>
    </row>
    <row r="219" spans="1:16" x14ac:dyDescent="0.2">
      <c r="A219" s="37" t="s">
        <v>56</v>
      </c>
      <c r="E219" s="41" t="s">
        <v>393</v>
      </c>
    </row>
    <row r="220" spans="1:16" ht="38.25" x14ac:dyDescent="0.2">
      <c r="A220" s="37" t="s">
        <v>57</v>
      </c>
      <c r="E220" s="42" t="s">
        <v>487</v>
      </c>
    </row>
    <row r="221" spans="1:16" ht="204" x14ac:dyDescent="0.2">
      <c r="A221" t="s">
        <v>59</v>
      </c>
      <c r="E221" s="41" t="s">
        <v>535</v>
      </c>
    </row>
    <row r="222" spans="1:16" x14ac:dyDescent="0.2">
      <c r="A222" t="s">
        <v>49</v>
      </c>
      <c r="B222" s="36" t="s">
        <v>536</v>
      </c>
      <c r="C222" s="36" t="s">
        <v>537</v>
      </c>
      <c r="D222" s="37" t="s">
        <v>52</v>
      </c>
      <c r="E222" s="13" t="s">
        <v>538</v>
      </c>
      <c r="F222" s="38" t="s">
        <v>92</v>
      </c>
      <c r="G222" s="39">
        <v>1</v>
      </c>
      <c r="H222" s="38">
        <v>0</v>
      </c>
      <c r="I222" s="38">
        <f>ROUND(G222*H222,6)</f>
        <v>0</v>
      </c>
      <c r="L222" s="40">
        <v>0</v>
      </c>
      <c r="M222" s="34">
        <f>ROUND(ROUND(L222,2)*ROUND(G222,3),2)</f>
        <v>0</v>
      </c>
      <c r="N222" s="38" t="s">
        <v>55</v>
      </c>
      <c r="O222">
        <f>(M222*21)/100</f>
        <v>0</v>
      </c>
      <c r="P222" t="s">
        <v>27</v>
      </c>
    </row>
    <row r="223" spans="1:16" x14ac:dyDescent="0.2">
      <c r="A223" s="37" t="s">
        <v>56</v>
      </c>
      <c r="E223" s="41" t="s">
        <v>393</v>
      </c>
    </row>
    <row r="224" spans="1:16" ht="38.25" x14ac:dyDescent="0.2">
      <c r="A224" s="37" t="s">
        <v>57</v>
      </c>
      <c r="E224" s="42" t="s">
        <v>487</v>
      </c>
    </row>
    <row r="225" spans="1:16" ht="204" x14ac:dyDescent="0.2">
      <c r="A225" t="s">
        <v>59</v>
      </c>
      <c r="E225" s="41" t="s">
        <v>539</v>
      </c>
    </row>
    <row r="226" spans="1:16" x14ac:dyDescent="0.2">
      <c r="A226" t="s">
        <v>49</v>
      </c>
      <c r="B226" s="36" t="s">
        <v>540</v>
      </c>
      <c r="C226" s="36" t="s">
        <v>541</v>
      </c>
      <c r="D226" s="37" t="s">
        <v>52</v>
      </c>
      <c r="E226" s="13" t="s">
        <v>542</v>
      </c>
      <c r="F226" s="38" t="s">
        <v>92</v>
      </c>
      <c r="G226" s="39">
        <v>1</v>
      </c>
      <c r="H226" s="38">
        <v>0</v>
      </c>
      <c r="I226" s="38">
        <f>ROUND(G226*H226,6)</f>
        <v>0</v>
      </c>
      <c r="L226" s="40">
        <v>0</v>
      </c>
      <c r="M226" s="34">
        <f>ROUND(ROUND(L226,2)*ROUND(G226,3),2)</f>
        <v>0</v>
      </c>
      <c r="N226" s="38" t="s">
        <v>55</v>
      </c>
      <c r="O226">
        <f>(M226*21)/100</f>
        <v>0</v>
      </c>
      <c r="P226" t="s">
        <v>27</v>
      </c>
    </row>
    <row r="227" spans="1:16" x14ac:dyDescent="0.2">
      <c r="A227" s="37" t="s">
        <v>56</v>
      </c>
      <c r="E227" s="41" t="s">
        <v>393</v>
      </c>
    </row>
    <row r="228" spans="1:16" ht="38.25" x14ac:dyDescent="0.2">
      <c r="A228" s="37" t="s">
        <v>57</v>
      </c>
      <c r="E228" s="42" t="s">
        <v>487</v>
      </c>
    </row>
    <row r="229" spans="1:16" ht="204" x14ac:dyDescent="0.2">
      <c r="A229" t="s">
        <v>59</v>
      </c>
      <c r="E229" s="41" t="s">
        <v>543</v>
      </c>
    </row>
    <row r="230" spans="1:16" ht="25.5" x14ac:dyDescent="0.2">
      <c r="A230" t="s">
        <v>49</v>
      </c>
      <c r="B230" s="36" t="s">
        <v>544</v>
      </c>
      <c r="C230" s="36" t="s">
        <v>545</v>
      </c>
      <c r="D230" s="37" t="s">
        <v>52</v>
      </c>
      <c r="E230" s="13" t="s">
        <v>546</v>
      </c>
      <c r="F230" s="38" t="s">
        <v>92</v>
      </c>
      <c r="G230" s="39">
        <v>0.5</v>
      </c>
      <c r="H230" s="38">
        <v>0</v>
      </c>
      <c r="I230" s="38">
        <f>ROUND(G230*H230,6)</f>
        <v>0</v>
      </c>
      <c r="L230" s="40">
        <v>0</v>
      </c>
      <c r="M230" s="34">
        <f>ROUND(ROUND(L230,2)*ROUND(G230,3),2)</f>
        <v>0</v>
      </c>
      <c r="N230" s="38" t="s">
        <v>55</v>
      </c>
      <c r="O230">
        <f>(M230*21)/100</f>
        <v>0</v>
      </c>
      <c r="P230" t="s">
        <v>27</v>
      </c>
    </row>
    <row r="231" spans="1:16" x14ac:dyDescent="0.2">
      <c r="A231" s="37" t="s">
        <v>56</v>
      </c>
      <c r="E231" s="41" t="s">
        <v>393</v>
      </c>
    </row>
    <row r="232" spans="1:16" ht="38.25" x14ac:dyDescent="0.2">
      <c r="A232" s="37" t="s">
        <v>57</v>
      </c>
      <c r="E232" s="42" t="s">
        <v>487</v>
      </c>
    </row>
    <row r="233" spans="1:16" ht="204" x14ac:dyDescent="0.2">
      <c r="A233" t="s">
        <v>59</v>
      </c>
      <c r="E233" s="41" t="s">
        <v>547</v>
      </c>
    </row>
    <row r="234" spans="1:16" ht="25.5" x14ac:dyDescent="0.2">
      <c r="A234" t="s">
        <v>49</v>
      </c>
      <c r="B234" s="36" t="s">
        <v>548</v>
      </c>
      <c r="C234" s="36" t="s">
        <v>549</v>
      </c>
      <c r="D234" s="37" t="s">
        <v>52</v>
      </c>
      <c r="E234" s="13" t="s">
        <v>486</v>
      </c>
      <c r="F234" s="38" t="s">
        <v>92</v>
      </c>
      <c r="G234" s="39">
        <v>1</v>
      </c>
      <c r="H234" s="38">
        <v>0</v>
      </c>
      <c r="I234" s="38">
        <f>ROUND(G234*H234,6)</f>
        <v>0</v>
      </c>
      <c r="L234" s="40">
        <v>0</v>
      </c>
      <c r="M234" s="34">
        <f>ROUND(ROUND(L234,2)*ROUND(G234,3),2)</f>
        <v>0</v>
      </c>
      <c r="N234" s="38" t="s">
        <v>204</v>
      </c>
      <c r="O234">
        <f>(M234*21)/100</f>
        <v>0</v>
      </c>
      <c r="P234" t="s">
        <v>27</v>
      </c>
    </row>
    <row r="235" spans="1:16" x14ac:dyDescent="0.2">
      <c r="A235" s="37" t="s">
        <v>56</v>
      </c>
      <c r="E235" s="41" t="s">
        <v>393</v>
      </c>
    </row>
    <row r="236" spans="1:16" ht="25.5" x14ac:dyDescent="0.2">
      <c r="A236" s="37" t="s">
        <v>57</v>
      </c>
      <c r="E236" s="42" t="s">
        <v>466</v>
      </c>
    </row>
    <row r="237" spans="1:16" ht="165.75" x14ac:dyDescent="0.2">
      <c r="A237" t="s">
        <v>59</v>
      </c>
      <c r="E237" s="41" t="s">
        <v>482</v>
      </c>
    </row>
    <row r="238" spans="1:16" x14ac:dyDescent="0.2">
      <c r="A238" t="s">
        <v>46</v>
      </c>
      <c r="C238" s="33" t="s">
        <v>550</v>
      </c>
      <c r="E238" s="35" t="s">
        <v>551</v>
      </c>
      <c r="J238" s="34">
        <f>0</f>
        <v>0</v>
      </c>
      <c r="K238" s="34">
        <f>0</f>
        <v>0</v>
      </c>
      <c r="L238" s="34">
        <f>0+L239+L243+L247+L251+L255</f>
        <v>0</v>
      </c>
      <c r="M238" s="34">
        <f>0+M239+M243+M247+M251+M255</f>
        <v>0</v>
      </c>
    </row>
    <row r="239" spans="1:16" ht="25.5" x14ac:dyDescent="0.2">
      <c r="A239" t="s">
        <v>49</v>
      </c>
      <c r="B239" s="36" t="s">
        <v>552</v>
      </c>
      <c r="C239" s="36" t="s">
        <v>553</v>
      </c>
      <c r="D239" s="37" t="s">
        <v>52</v>
      </c>
      <c r="E239" s="13" t="s">
        <v>554</v>
      </c>
      <c r="F239" s="38" t="s">
        <v>92</v>
      </c>
      <c r="G239" s="39">
        <v>2</v>
      </c>
      <c r="H239" s="38">
        <v>0</v>
      </c>
      <c r="I239" s="38">
        <f>ROUND(G239*H239,6)</f>
        <v>0</v>
      </c>
      <c r="L239" s="40">
        <v>0</v>
      </c>
      <c r="M239" s="34">
        <f>ROUND(ROUND(L239,2)*ROUND(G239,3),2)</f>
        <v>0</v>
      </c>
      <c r="N239" s="38" t="s">
        <v>55</v>
      </c>
      <c r="O239">
        <f>(M239*21)/100</f>
        <v>0</v>
      </c>
      <c r="P239" t="s">
        <v>27</v>
      </c>
    </row>
    <row r="240" spans="1:16" x14ac:dyDescent="0.2">
      <c r="A240" s="37" t="s">
        <v>56</v>
      </c>
      <c r="E240" s="41" t="s">
        <v>393</v>
      </c>
    </row>
    <row r="241" spans="1:16" ht="25.5" x14ac:dyDescent="0.2">
      <c r="A241" s="37" t="s">
        <v>57</v>
      </c>
      <c r="E241" s="42" t="s">
        <v>555</v>
      </c>
    </row>
    <row r="242" spans="1:16" ht="76.5" x14ac:dyDescent="0.2">
      <c r="A242" t="s">
        <v>59</v>
      </c>
      <c r="E242" s="41" t="s">
        <v>556</v>
      </c>
    </row>
    <row r="243" spans="1:16" ht="25.5" x14ac:dyDescent="0.2">
      <c r="A243" t="s">
        <v>49</v>
      </c>
      <c r="B243" s="36" t="s">
        <v>557</v>
      </c>
      <c r="C243" s="36" t="s">
        <v>558</v>
      </c>
      <c r="D243" s="37" t="s">
        <v>52</v>
      </c>
      <c r="E243" s="13" t="s">
        <v>559</v>
      </c>
      <c r="F243" s="38" t="s">
        <v>92</v>
      </c>
      <c r="G243" s="39">
        <v>2</v>
      </c>
      <c r="H243" s="38">
        <v>0</v>
      </c>
      <c r="I243" s="38">
        <f>ROUND(G243*H243,6)</f>
        <v>0</v>
      </c>
      <c r="L243" s="40">
        <v>0</v>
      </c>
      <c r="M243" s="34">
        <f>ROUND(ROUND(L243,2)*ROUND(G243,3),2)</f>
        <v>0</v>
      </c>
      <c r="N243" s="38" t="s">
        <v>55</v>
      </c>
      <c r="O243">
        <f>(M243*21)/100</f>
        <v>0</v>
      </c>
      <c r="P243" t="s">
        <v>27</v>
      </c>
    </row>
    <row r="244" spans="1:16" x14ac:dyDescent="0.2">
      <c r="A244" s="37" t="s">
        <v>56</v>
      </c>
      <c r="E244" s="41" t="s">
        <v>393</v>
      </c>
    </row>
    <row r="245" spans="1:16" ht="25.5" x14ac:dyDescent="0.2">
      <c r="A245" s="37" t="s">
        <v>57</v>
      </c>
      <c r="E245" s="42" t="s">
        <v>555</v>
      </c>
    </row>
    <row r="246" spans="1:16" ht="89.25" x14ac:dyDescent="0.2">
      <c r="A246" t="s">
        <v>59</v>
      </c>
      <c r="E246" s="41" t="s">
        <v>560</v>
      </c>
    </row>
    <row r="247" spans="1:16" x14ac:dyDescent="0.2">
      <c r="A247" t="s">
        <v>49</v>
      </c>
      <c r="B247" s="36" t="s">
        <v>561</v>
      </c>
      <c r="C247" s="36" t="s">
        <v>562</v>
      </c>
      <c r="D247" s="37" t="s">
        <v>52</v>
      </c>
      <c r="E247" s="13" t="s">
        <v>563</v>
      </c>
      <c r="F247" s="38" t="s">
        <v>262</v>
      </c>
      <c r="G247" s="39">
        <v>8</v>
      </c>
      <c r="H247" s="38">
        <v>0</v>
      </c>
      <c r="I247" s="38">
        <f>ROUND(G247*H247,6)</f>
        <v>0</v>
      </c>
      <c r="L247" s="40">
        <v>0</v>
      </c>
      <c r="M247" s="34">
        <f>ROUND(ROUND(L247,2)*ROUND(G247,3),2)</f>
        <v>0</v>
      </c>
      <c r="N247" s="38" t="s">
        <v>55</v>
      </c>
      <c r="O247">
        <f>(M247*21)/100</f>
        <v>0</v>
      </c>
      <c r="P247" t="s">
        <v>27</v>
      </c>
    </row>
    <row r="248" spans="1:16" x14ac:dyDescent="0.2">
      <c r="A248" s="37" t="s">
        <v>56</v>
      </c>
      <c r="E248" s="41" t="s">
        <v>393</v>
      </c>
    </row>
    <row r="249" spans="1:16" ht="25.5" x14ac:dyDescent="0.2">
      <c r="A249" s="37" t="s">
        <v>57</v>
      </c>
      <c r="E249" s="42" t="s">
        <v>555</v>
      </c>
    </row>
    <row r="250" spans="1:16" ht="89.25" x14ac:dyDescent="0.2">
      <c r="A250" t="s">
        <v>59</v>
      </c>
      <c r="E250" s="41" t="s">
        <v>564</v>
      </c>
    </row>
    <row r="251" spans="1:16" x14ac:dyDescent="0.2">
      <c r="A251" t="s">
        <v>49</v>
      </c>
      <c r="B251" s="36" t="s">
        <v>565</v>
      </c>
      <c r="C251" s="36" t="s">
        <v>566</v>
      </c>
      <c r="D251" s="37" t="s">
        <v>52</v>
      </c>
      <c r="E251" s="13" t="s">
        <v>567</v>
      </c>
      <c r="F251" s="38" t="s">
        <v>262</v>
      </c>
      <c r="G251" s="39">
        <v>2</v>
      </c>
      <c r="H251" s="38">
        <v>0</v>
      </c>
      <c r="I251" s="38">
        <f>ROUND(G251*H251,6)</f>
        <v>0</v>
      </c>
      <c r="L251" s="40">
        <v>0</v>
      </c>
      <c r="M251" s="34">
        <f>ROUND(ROUND(L251,2)*ROUND(G251,3),2)</f>
        <v>0</v>
      </c>
      <c r="N251" s="38" t="s">
        <v>55</v>
      </c>
      <c r="O251">
        <f>(M251*21)/100</f>
        <v>0</v>
      </c>
      <c r="P251" t="s">
        <v>27</v>
      </c>
    </row>
    <row r="252" spans="1:16" x14ac:dyDescent="0.2">
      <c r="A252" s="37" t="s">
        <v>56</v>
      </c>
      <c r="E252" s="41" t="s">
        <v>393</v>
      </c>
    </row>
    <row r="253" spans="1:16" ht="25.5" x14ac:dyDescent="0.2">
      <c r="A253" s="37" t="s">
        <v>57</v>
      </c>
      <c r="E253" s="42" t="s">
        <v>555</v>
      </c>
    </row>
    <row r="254" spans="1:16" ht="89.25" x14ac:dyDescent="0.2">
      <c r="A254" t="s">
        <v>59</v>
      </c>
      <c r="E254" s="41" t="s">
        <v>568</v>
      </c>
    </row>
    <row r="255" spans="1:16" x14ac:dyDescent="0.2">
      <c r="A255" t="s">
        <v>49</v>
      </c>
      <c r="B255" s="36" t="s">
        <v>569</v>
      </c>
      <c r="C255" s="36" t="s">
        <v>570</v>
      </c>
      <c r="D255" s="37" t="s">
        <v>52</v>
      </c>
      <c r="E255" s="13" t="s">
        <v>571</v>
      </c>
      <c r="F255" s="38" t="s">
        <v>262</v>
      </c>
      <c r="G255" s="39">
        <v>2</v>
      </c>
      <c r="H255" s="38">
        <v>0</v>
      </c>
      <c r="I255" s="38">
        <f>ROUND(G255*H255,6)</f>
        <v>0</v>
      </c>
      <c r="L255" s="40">
        <v>0</v>
      </c>
      <c r="M255" s="34">
        <f>ROUND(ROUND(L255,2)*ROUND(G255,3),2)</f>
        <v>0</v>
      </c>
      <c r="N255" s="38" t="s">
        <v>55</v>
      </c>
      <c r="O255">
        <f>(M255*21)/100</f>
        <v>0</v>
      </c>
      <c r="P255" t="s">
        <v>27</v>
      </c>
    </row>
    <row r="256" spans="1:16" x14ac:dyDescent="0.2">
      <c r="A256" s="37" t="s">
        <v>56</v>
      </c>
      <c r="E256" s="41" t="s">
        <v>393</v>
      </c>
    </row>
    <row r="257" spans="1:16" ht="25.5" x14ac:dyDescent="0.2">
      <c r="A257" s="37" t="s">
        <v>57</v>
      </c>
      <c r="E257" s="42" t="s">
        <v>555</v>
      </c>
    </row>
    <row r="258" spans="1:16" ht="89.25" x14ac:dyDescent="0.2">
      <c r="A258" t="s">
        <v>59</v>
      </c>
      <c r="E258" s="41" t="s">
        <v>572</v>
      </c>
    </row>
    <row r="259" spans="1:16" x14ac:dyDescent="0.2">
      <c r="A259" t="s">
        <v>46</v>
      </c>
      <c r="C259" s="33" t="s">
        <v>112</v>
      </c>
      <c r="E259" s="35" t="s">
        <v>113</v>
      </c>
      <c r="J259" s="34">
        <f>0</f>
        <v>0</v>
      </c>
      <c r="K259" s="34">
        <f>0</f>
        <v>0</v>
      </c>
      <c r="L259" s="34">
        <f>0+L260+L264+L268+L272</f>
        <v>0</v>
      </c>
      <c r="M259" s="34">
        <f>0+M260+M264+M268+M272</f>
        <v>0</v>
      </c>
    </row>
    <row r="260" spans="1:16" x14ac:dyDescent="0.2">
      <c r="A260" t="s">
        <v>49</v>
      </c>
      <c r="B260" s="36" t="s">
        <v>573</v>
      </c>
      <c r="C260" s="36" t="s">
        <v>574</v>
      </c>
      <c r="D260" s="37" t="s">
        <v>52</v>
      </c>
      <c r="E260" s="13" t="s">
        <v>575</v>
      </c>
      <c r="F260" s="38" t="s">
        <v>92</v>
      </c>
      <c r="G260" s="39">
        <v>1</v>
      </c>
      <c r="H260" s="38">
        <v>0</v>
      </c>
      <c r="I260" s="38">
        <f>ROUND(G260*H260,6)</f>
        <v>0</v>
      </c>
      <c r="L260" s="40">
        <v>0</v>
      </c>
      <c r="M260" s="34">
        <f>ROUND(ROUND(L260,2)*ROUND(G260,3),2)</f>
        <v>0</v>
      </c>
      <c r="N260" s="38" t="s">
        <v>55</v>
      </c>
      <c r="O260">
        <f>(M260*21)/100</f>
        <v>0</v>
      </c>
      <c r="P260" t="s">
        <v>27</v>
      </c>
    </row>
    <row r="261" spans="1:16" x14ac:dyDescent="0.2">
      <c r="A261" s="37" t="s">
        <v>56</v>
      </c>
      <c r="E261" s="41" t="s">
        <v>393</v>
      </c>
    </row>
    <row r="262" spans="1:16" ht="25.5" x14ac:dyDescent="0.2">
      <c r="A262" s="37" t="s">
        <v>57</v>
      </c>
      <c r="E262" s="42" t="s">
        <v>394</v>
      </c>
    </row>
    <row r="263" spans="1:16" ht="153" x14ac:dyDescent="0.2">
      <c r="A263" t="s">
        <v>59</v>
      </c>
      <c r="E263" s="41" t="s">
        <v>576</v>
      </c>
    </row>
    <row r="264" spans="1:16" x14ac:dyDescent="0.2">
      <c r="A264" t="s">
        <v>49</v>
      </c>
      <c r="B264" s="36" t="s">
        <v>577</v>
      </c>
      <c r="C264" s="36" t="s">
        <v>578</v>
      </c>
      <c r="D264" s="37" t="s">
        <v>52</v>
      </c>
      <c r="E264" s="13" t="s">
        <v>579</v>
      </c>
      <c r="F264" s="38" t="s">
        <v>97</v>
      </c>
      <c r="G264" s="39">
        <v>40</v>
      </c>
      <c r="H264" s="38">
        <v>0</v>
      </c>
      <c r="I264" s="38">
        <f>ROUND(G264*H264,6)</f>
        <v>0</v>
      </c>
      <c r="L264" s="40">
        <v>0</v>
      </c>
      <c r="M264" s="34">
        <f>ROUND(ROUND(L264,2)*ROUND(G264,3),2)</f>
        <v>0</v>
      </c>
      <c r="N264" s="38" t="s">
        <v>55</v>
      </c>
      <c r="O264">
        <f>(M264*21)/100</f>
        <v>0</v>
      </c>
      <c r="P264" t="s">
        <v>27</v>
      </c>
    </row>
    <row r="265" spans="1:16" x14ac:dyDescent="0.2">
      <c r="A265" s="37" t="s">
        <v>56</v>
      </c>
      <c r="E265" s="41" t="s">
        <v>393</v>
      </c>
    </row>
    <row r="266" spans="1:16" ht="25.5" x14ac:dyDescent="0.2">
      <c r="A266" s="37" t="s">
        <v>57</v>
      </c>
      <c r="E266" s="42" t="s">
        <v>394</v>
      </c>
    </row>
    <row r="267" spans="1:16" ht="114.75" x14ac:dyDescent="0.2">
      <c r="A267" t="s">
        <v>59</v>
      </c>
      <c r="E267" s="41" t="s">
        <v>580</v>
      </c>
    </row>
    <row r="268" spans="1:16" x14ac:dyDescent="0.2">
      <c r="A268" t="s">
        <v>49</v>
      </c>
      <c r="B268" s="36" t="s">
        <v>581</v>
      </c>
      <c r="C268" s="36" t="s">
        <v>582</v>
      </c>
      <c r="D268" s="37" t="s">
        <v>52</v>
      </c>
      <c r="E268" s="13" t="s">
        <v>583</v>
      </c>
      <c r="F268" s="38" t="s">
        <v>92</v>
      </c>
      <c r="G268" s="39">
        <v>2</v>
      </c>
      <c r="H268" s="38">
        <v>0</v>
      </c>
      <c r="I268" s="38">
        <f>ROUND(G268*H268,6)</f>
        <v>0</v>
      </c>
      <c r="L268" s="40">
        <v>0</v>
      </c>
      <c r="M268" s="34">
        <f>ROUND(ROUND(L268,2)*ROUND(G268,3),2)</f>
        <v>0</v>
      </c>
      <c r="N268" s="38" t="s">
        <v>55</v>
      </c>
      <c r="O268">
        <f>(M268*21)/100</f>
        <v>0</v>
      </c>
      <c r="P268" t="s">
        <v>27</v>
      </c>
    </row>
    <row r="269" spans="1:16" x14ac:dyDescent="0.2">
      <c r="A269" s="37" t="s">
        <v>56</v>
      </c>
      <c r="E269" s="41" t="s">
        <v>393</v>
      </c>
    </row>
    <row r="270" spans="1:16" ht="25.5" x14ac:dyDescent="0.2">
      <c r="A270" s="37" t="s">
        <v>57</v>
      </c>
      <c r="E270" s="42" t="s">
        <v>394</v>
      </c>
    </row>
    <row r="271" spans="1:16" ht="102" x14ac:dyDescent="0.2">
      <c r="A271" t="s">
        <v>59</v>
      </c>
      <c r="E271" s="41" t="s">
        <v>584</v>
      </c>
    </row>
    <row r="272" spans="1:16" x14ac:dyDescent="0.2">
      <c r="A272" t="s">
        <v>49</v>
      </c>
      <c r="B272" s="36" t="s">
        <v>585</v>
      </c>
      <c r="C272" s="36" t="s">
        <v>586</v>
      </c>
      <c r="D272" s="37" t="s">
        <v>52</v>
      </c>
      <c r="E272" s="13" t="s">
        <v>587</v>
      </c>
      <c r="F272" s="38" t="s">
        <v>92</v>
      </c>
      <c r="G272" s="39">
        <v>2</v>
      </c>
      <c r="H272" s="38">
        <v>0</v>
      </c>
      <c r="I272" s="38">
        <f>ROUND(G272*H272,6)</f>
        <v>0</v>
      </c>
      <c r="L272" s="40">
        <v>0</v>
      </c>
      <c r="M272" s="34">
        <f>ROUND(ROUND(L272,2)*ROUND(G272,3),2)</f>
        <v>0</v>
      </c>
      <c r="N272" s="38" t="s">
        <v>55</v>
      </c>
      <c r="O272">
        <f>(M272*21)/100</f>
        <v>0</v>
      </c>
      <c r="P272" t="s">
        <v>27</v>
      </c>
    </row>
    <row r="273" spans="1:5" x14ac:dyDescent="0.2">
      <c r="A273" s="37" t="s">
        <v>56</v>
      </c>
      <c r="E273" s="41" t="s">
        <v>393</v>
      </c>
    </row>
    <row r="274" spans="1:5" ht="25.5" x14ac:dyDescent="0.2">
      <c r="A274" s="37" t="s">
        <v>57</v>
      </c>
      <c r="E274" s="42" t="s">
        <v>394</v>
      </c>
    </row>
    <row r="275" spans="1:5" ht="102" x14ac:dyDescent="0.2">
      <c r="A275" t="s">
        <v>59</v>
      </c>
      <c r="E275" s="41" t="s">
        <v>588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385</v>
      </c>
      <c r="M3" s="43">
        <f>Rekapitulace!C15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385</v>
      </c>
      <c r="D4" s="9"/>
      <c r="E4" s="3" t="s">
        <v>386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COUNTIFS(L8:L222,"=0",A8:A222,"P")+COUNTIFS(L8:L222,"",A8:A222,"P")+SUM(Q8:Q222)</f>
        <v>54</v>
      </c>
    </row>
    <row r="8" spans="1:20" x14ac:dyDescent="0.2">
      <c r="A8" t="s">
        <v>44</v>
      </c>
      <c r="C8" s="30" t="s">
        <v>591</v>
      </c>
      <c r="E8" s="32" t="s">
        <v>590</v>
      </c>
      <c r="J8" s="31">
        <f>0+J9</f>
        <v>0</v>
      </c>
      <c r="K8" s="31">
        <f>0+K9</f>
        <v>0</v>
      </c>
      <c r="L8" s="31">
        <f>0+L9</f>
        <v>0</v>
      </c>
      <c r="M8" s="31">
        <f>0+M9</f>
        <v>0</v>
      </c>
    </row>
    <row r="9" spans="1:20" x14ac:dyDescent="0.2">
      <c r="A9" t="s">
        <v>46</v>
      </c>
      <c r="C9" s="33" t="s">
        <v>112</v>
      </c>
      <c r="E9" s="35" t="s">
        <v>592</v>
      </c>
      <c r="J9" s="34">
        <f>0</f>
        <v>0</v>
      </c>
      <c r="K9" s="34">
        <f>0</f>
        <v>0</v>
      </c>
      <c r="L9" s="34">
        <f>0+L10+L14+L18+L22+L26+L30+L34+L38+L42+L46+L50+L54+L58+L62+L66+L70+L74+L78+L82+L86+L90+L94+L98+L102+L106+L110+L114+L118+L122+L126+L130+L134+L138+L142+L146+L150+L154+L158+L162+L166+L170+L174+L178+L182+L186+L190+L194+L198+L202+L206+L210+L214+L218+L222</f>
        <v>0</v>
      </c>
      <c r="M9" s="34">
        <f>0+M10+M14+M18+M22+M26+M30+M34+M38+M42+M46+M50+M54+M58+M62+M66+M70+M74+M78+M82+M86+M90+M94+M98+M102+M106+M110+M114+M118+M122+M126+M130+M134+M138+M142+M146+M150+M154+M158+M162+M166+M170+M174+M178+M182+M186+M190+M194+M198+M202+M206+M210+M214+M218+M222</f>
        <v>0</v>
      </c>
    </row>
    <row r="10" spans="1:20" ht="25.5" x14ac:dyDescent="0.2">
      <c r="A10" t="s">
        <v>49</v>
      </c>
      <c r="B10" s="36" t="s">
        <v>50</v>
      </c>
      <c r="C10" s="36" t="s">
        <v>593</v>
      </c>
      <c r="D10" s="37" t="s">
        <v>52</v>
      </c>
      <c r="E10" s="13" t="s">
        <v>594</v>
      </c>
      <c r="F10" s="38" t="s">
        <v>97</v>
      </c>
      <c r="G10" s="39">
        <v>40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55</v>
      </c>
      <c r="O10">
        <f>(M10*21)/100</f>
        <v>0</v>
      </c>
      <c r="P10" t="s">
        <v>27</v>
      </c>
    </row>
    <row r="11" spans="1:20" x14ac:dyDescent="0.2">
      <c r="A11" s="37" t="s">
        <v>56</v>
      </c>
      <c r="E11" s="41" t="s">
        <v>52</v>
      </c>
    </row>
    <row r="12" spans="1:20" x14ac:dyDescent="0.2">
      <c r="A12" s="37" t="s">
        <v>57</v>
      </c>
      <c r="E12" s="42" t="s">
        <v>595</v>
      </c>
    </row>
    <row r="13" spans="1:20" x14ac:dyDescent="0.2">
      <c r="A13" t="s">
        <v>59</v>
      </c>
      <c r="E13" s="41" t="s">
        <v>60</v>
      </c>
    </row>
    <row r="14" spans="1:20" x14ac:dyDescent="0.2">
      <c r="A14" t="s">
        <v>49</v>
      </c>
      <c r="B14" s="36" t="s">
        <v>27</v>
      </c>
      <c r="C14" s="36" t="s">
        <v>596</v>
      </c>
      <c r="D14" s="37" t="s">
        <v>52</v>
      </c>
      <c r="E14" s="13" t="s">
        <v>597</v>
      </c>
      <c r="F14" s="38" t="s">
        <v>97</v>
      </c>
      <c r="G14" s="39">
        <v>100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55</v>
      </c>
      <c r="O14">
        <f>(M14*21)/100</f>
        <v>0</v>
      </c>
      <c r="P14" t="s">
        <v>27</v>
      </c>
    </row>
    <row r="15" spans="1:20" x14ac:dyDescent="0.2">
      <c r="A15" s="37" t="s">
        <v>56</v>
      </c>
      <c r="E15" s="41" t="s">
        <v>52</v>
      </c>
    </row>
    <row r="16" spans="1:20" x14ac:dyDescent="0.2">
      <c r="A16" s="37" t="s">
        <v>57</v>
      </c>
      <c r="E16" s="42" t="s">
        <v>595</v>
      </c>
    </row>
    <row r="17" spans="1:16" x14ac:dyDescent="0.2">
      <c r="A17" t="s">
        <v>59</v>
      </c>
      <c r="E17" s="41" t="s">
        <v>60</v>
      </c>
    </row>
    <row r="18" spans="1:16" x14ac:dyDescent="0.2">
      <c r="A18" t="s">
        <v>49</v>
      </c>
      <c r="B18" s="36" t="s">
        <v>26</v>
      </c>
      <c r="C18" s="36" t="s">
        <v>598</v>
      </c>
      <c r="D18" s="37" t="s">
        <v>52</v>
      </c>
      <c r="E18" s="13" t="s">
        <v>599</v>
      </c>
      <c r="F18" s="38" t="s">
        <v>92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55</v>
      </c>
      <c r="O18">
        <f>(M18*21)/100</f>
        <v>0</v>
      </c>
      <c r="P18" t="s">
        <v>27</v>
      </c>
    </row>
    <row r="19" spans="1:16" x14ac:dyDescent="0.2">
      <c r="A19" s="37" t="s">
        <v>56</v>
      </c>
      <c r="E19" s="41" t="s">
        <v>52</v>
      </c>
    </row>
    <row r="20" spans="1:16" x14ac:dyDescent="0.2">
      <c r="A20" s="37" t="s">
        <v>57</v>
      </c>
      <c r="E20" s="42" t="s">
        <v>595</v>
      </c>
    </row>
    <row r="21" spans="1:16" x14ac:dyDescent="0.2">
      <c r="A21" t="s">
        <v>59</v>
      </c>
      <c r="E21" s="41" t="s">
        <v>60</v>
      </c>
    </row>
    <row r="22" spans="1:16" ht="25.5" x14ac:dyDescent="0.2">
      <c r="A22" t="s">
        <v>49</v>
      </c>
      <c r="B22" s="36" t="s">
        <v>72</v>
      </c>
      <c r="C22" s="36" t="s">
        <v>411</v>
      </c>
      <c r="D22" s="37" t="s">
        <v>52</v>
      </c>
      <c r="E22" s="13" t="s">
        <v>412</v>
      </c>
      <c r="F22" s="38" t="s">
        <v>97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55</v>
      </c>
      <c r="O22">
        <f>(M22*21)/100</f>
        <v>0</v>
      </c>
      <c r="P22" t="s">
        <v>27</v>
      </c>
    </row>
    <row r="23" spans="1:16" x14ac:dyDescent="0.2">
      <c r="A23" s="37" t="s">
        <v>56</v>
      </c>
      <c r="E23" s="41" t="s">
        <v>52</v>
      </c>
    </row>
    <row r="24" spans="1:16" x14ac:dyDescent="0.2">
      <c r="A24" s="37" t="s">
        <v>57</v>
      </c>
      <c r="E24" s="42" t="s">
        <v>595</v>
      </c>
    </row>
    <row r="25" spans="1:16" x14ac:dyDescent="0.2">
      <c r="A25" t="s">
        <v>59</v>
      </c>
      <c r="E25" s="41" t="s">
        <v>60</v>
      </c>
    </row>
    <row r="26" spans="1:16" x14ac:dyDescent="0.2">
      <c r="A26" t="s">
        <v>49</v>
      </c>
      <c r="B26" s="36" t="s">
        <v>76</v>
      </c>
      <c r="C26" s="36" t="s">
        <v>220</v>
      </c>
      <c r="D26" s="37" t="s">
        <v>52</v>
      </c>
      <c r="E26" s="13" t="s">
        <v>221</v>
      </c>
      <c r="F26" s="38" t="s">
        <v>97</v>
      </c>
      <c r="G26" s="39">
        <v>25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55</v>
      </c>
      <c r="O26">
        <f>(M26*21)/100</f>
        <v>0</v>
      </c>
      <c r="P26" t="s">
        <v>27</v>
      </c>
    </row>
    <row r="27" spans="1:16" x14ac:dyDescent="0.2">
      <c r="A27" s="37" t="s">
        <v>56</v>
      </c>
      <c r="E27" s="41" t="s">
        <v>52</v>
      </c>
    </row>
    <row r="28" spans="1:16" x14ac:dyDescent="0.2">
      <c r="A28" s="37" t="s">
        <v>57</v>
      </c>
      <c r="E28" s="42" t="s">
        <v>595</v>
      </c>
    </row>
    <row r="29" spans="1:16" x14ac:dyDescent="0.2">
      <c r="A29" t="s">
        <v>59</v>
      </c>
      <c r="E29" s="41" t="s">
        <v>60</v>
      </c>
    </row>
    <row r="30" spans="1:16" x14ac:dyDescent="0.2">
      <c r="A30" t="s">
        <v>49</v>
      </c>
      <c r="B30" s="36" t="s">
        <v>82</v>
      </c>
      <c r="C30" s="36" t="s">
        <v>600</v>
      </c>
      <c r="D30" s="37" t="s">
        <v>52</v>
      </c>
      <c r="E30" s="13" t="s">
        <v>601</v>
      </c>
      <c r="F30" s="38" t="s">
        <v>97</v>
      </c>
      <c r="G30" s="39">
        <v>30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55</v>
      </c>
      <c r="O30">
        <f>(M30*21)/100</f>
        <v>0</v>
      </c>
      <c r="P30" t="s">
        <v>27</v>
      </c>
    </row>
    <row r="31" spans="1:16" x14ac:dyDescent="0.2">
      <c r="A31" s="37" t="s">
        <v>56</v>
      </c>
      <c r="E31" s="41" t="s">
        <v>52</v>
      </c>
    </row>
    <row r="32" spans="1:16" x14ac:dyDescent="0.2">
      <c r="A32" s="37" t="s">
        <v>57</v>
      </c>
      <c r="E32" s="42" t="s">
        <v>595</v>
      </c>
    </row>
    <row r="33" spans="1:16" x14ac:dyDescent="0.2">
      <c r="A33" t="s">
        <v>59</v>
      </c>
      <c r="E33" s="41" t="s">
        <v>60</v>
      </c>
    </row>
    <row r="34" spans="1:16" x14ac:dyDescent="0.2">
      <c r="A34" t="s">
        <v>49</v>
      </c>
      <c r="B34" s="36" t="s">
        <v>89</v>
      </c>
      <c r="C34" s="36" t="s">
        <v>602</v>
      </c>
      <c r="D34" s="37" t="s">
        <v>52</v>
      </c>
      <c r="E34" s="13" t="s">
        <v>603</v>
      </c>
      <c r="F34" s="38" t="s">
        <v>97</v>
      </c>
      <c r="G34" s="39">
        <v>60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55</v>
      </c>
      <c r="O34">
        <f>(M34*21)/100</f>
        <v>0</v>
      </c>
      <c r="P34" t="s">
        <v>27</v>
      </c>
    </row>
    <row r="35" spans="1:16" x14ac:dyDescent="0.2">
      <c r="A35" s="37" t="s">
        <v>56</v>
      </c>
      <c r="E35" s="41" t="s">
        <v>52</v>
      </c>
    </row>
    <row r="36" spans="1:16" x14ac:dyDescent="0.2">
      <c r="A36" s="37" t="s">
        <v>57</v>
      </c>
      <c r="E36" s="42" t="s">
        <v>595</v>
      </c>
    </row>
    <row r="37" spans="1:16" x14ac:dyDescent="0.2">
      <c r="A37" t="s">
        <v>59</v>
      </c>
      <c r="E37" s="41" t="s">
        <v>60</v>
      </c>
    </row>
    <row r="38" spans="1:16" ht="25.5" x14ac:dyDescent="0.2">
      <c r="A38" t="s">
        <v>49</v>
      </c>
      <c r="B38" s="36" t="s">
        <v>94</v>
      </c>
      <c r="C38" s="36" t="s">
        <v>435</v>
      </c>
      <c r="D38" s="37" t="s">
        <v>52</v>
      </c>
      <c r="E38" s="13" t="s">
        <v>436</v>
      </c>
      <c r="F38" s="38" t="s">
        <v>92</v>
      </c>
      <c r="G38" s="39">
        <v>1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55</v>
      </c>
      <c r="O38">
        <f>(M38*21)/100</f>
        <v>0</v>
      </c>
      <c r="P38" t="s">
        <v>27</v>
      </c>
    </row>
    <row r="39" spans="1:16" x14ac:dyDescent="0.2">
      <c r="A39" s="37" t="s">
        <v>56</v>
      </c>
      <c r="E39" s="41" t="s">
        <v>52</v>
      </c>
    </row>
    <row r="40" spans="1:16" x14ac:dyDescent="0.2">
      <c r="A40" s="37" t="s">
        <v>57</v>
      </c>
      <c r="E40" s="42" t="s">
        <v>595</v>
      </c>
    </row>
    <row r="41" spans="1:16" x14ac:dyDescent="0.2">
      <c r="A41" t="s">
        <v>59</v>
      </c>
      <c r="E41" s="41" t="s">
        <v>60</v>
      </c>
    </row>
    <row r="42" spans="1:16" ht="25.5" x14ac:dyDescent="0.2">
      <c r="A42" t="s">
        <v>49</v>
      </c>
      <c r="B42" s="36" t="s">
        <v>98</v>
      </c>
      <c r="C42" s="36" t="s">
        <v>438</v>
      </c>
      <c r="D42" s="37" t="s">
        <v>52</v>
      </c>
      <c r="E42" s="13" t="s">
        <v>439</v>
      </c>
      <c r="F42" s="38" t="s">
        <v>92</v>
      </c>
      <c r="G42" s="39">
        <v>12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55</v>
      </c>
      <c r="O42">
        <f>(M42*21)/100</f>
        <v>0</v>
      </c>
      <c r="P42" t="s">
        <v>27</v>
      </c>
    </row>
    <row r="43" spans="1:16" x14ac:dyDescent="0.2">
      <c r="A43" s="37" t="s">
        <v>56</v>
      </c>
      <c r="E43" s="41" t="s">
        <v>52</v>
      </c>
    </row>
    <row r="44" spans="1:16" x14ac:dyDescent="0.2">
      <c r="A44" s="37" t="s">
        <v>57</v>
      </c>
      <c r="E44" s="42" t="s">
        <v>595</v>
      </c>
    </row>
    <row r="45" spans="1:16" x14ac:dyDescent="0.2">
      <c r="A45" t="s">
        <v>59</v>
      </c>
      <c r="E45" s="41" t="s">
        <v>60</v>
      </c>
    </row>
    <row r="46" spans="1:16" ht="25.5" x14ac:dyDescent="0.2">
      <c r="A46" t="s">
        <v>49</v>
      </c>
      <c r="B46" s="36" t="s">
        <v>101</v>
      </c>
      <c r="C46" s="36" t="s">
        <v>604</v>
      </c>
      <c r="D46" s="37" t="s">
        <v>52</v>
      </c>
      <c r="E46" s="13" t="s">
        <v>605</v>
      </c>
      <c r="F46" s="38" t="s">
        <v>92</v>
      </c>
      <c r="G46" s="39">
        <v>6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55</v>
      </c>
      <c r="O46">
        <f>(M46*21)/100</f>
        <v>0</v>
      </c>
      <c r="P46" t="s">
        <v>27</v>
      </c>
    </row>
    <row r="47" spans="1:16" x14ac:dyDescent="0.2">
      <c r="A47" s="37" t="s">
        <v>56</v>
      </c>
      <c r="E47" s="41" t="s">
        <v>52</v>
      </c>
    </row>
    <row r="48" spans="1:16" x14ac:dyDescent="0.2">
      <c r="A48" s="37" t="s">
        <v>57</v>
      </c>
      <c r="E48" s="42" t="s">
        <v>595</v>
      </c>
    </row>
    <row r="49" spans="1:16" x14ac:dyDescent="0.2">
      <c r="A49" t="s">
        <v>59</v>
      </c>
      <c r="E49" s="41" t="s">
        <v>60</v>
      </c>
    </row>
    <row r="50" spans="1:16" x14ac:dyDescent="0.2">
      <c r="A50" t="s">
        <v>49</v>
      </c>
      <c r="B50" s="36" t="s">
        <v>107</v>
      </c>
      <c r="C50" s="36" t="s">
        <v>443</v>
      </c>
      <c r="D50" s="37" t="s">
        <v>52</v>
      </c>
      <c r="E50" s="13" t="s">
        <v>444</v>
      </c>
      <c r="F50" s="38" t="s">
        <v>92</v>
      </c>
      <c r="G50" s="39">
        <v>30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55</v>
      </c>
      <c r="O50">
        <f>(M50*21)/100</f>
        <v>0</v>
      </c>
      <c r="P50" t="s">
        <v>27</v>
      </c>
    </row>
    <row r="51" spans="1:16" x14ac:dyDescent="0.2">
      <c r="A51" s="37" t="s">
        <v>56</v>
      </c>
      <c r="E51" s="41" t="s">
        <v>52</v>
      </c>
    </row>
    <row r="52" spans="1:16" x14ac:dyDescent="0.2">
      <c r="A52" s="37" t="s">
        <v>57</v>
      </c>
      <c r="E52" s="42" t="s">
        <v>595</v>
      </c>
    </row>
    <row r="53" spans="1:16" x14ac:dyDescent="0.2">
      <c r="A53" t="s">
        <v>59</v>
      </c>
      <c r="E53" s="41" t="s">
        <v>60</v>
      </c>
    </row>
    <row r="54" spans="1:16" x14ac:dyDescent="0.2">
      <c r="A54" t="s">
        <v>49</v>
      </c>
      <c r="B54" s="36" t="s">
        <v>114</v>
      </c>
      <c r="C54" s="36" t="s">
        <v>606</v>
      </c>
      <c r="D54" s="37" t="s">
        <v>52</v>
      </c>
      <c r="E54" s="13" t="s">
        <v>607</v>
      </c>
      <c r="F54" s="38" t="s">
        <v>92</v>
      </c>
      <c r="G54" s="39">
        <v>10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55</v>
      </c>
      <c r="O54">
        <f>(M54*21)/100</f>
        <v>0</v>
      </c>
      <c r="P54" t="s">
        <v>27</v>
      </c>
    </row>
    <row r="55" spans="1:16" x14ac:dyDescent="0.2">
      <c r="A55" s="37" t="s">
        <v>56</v>
      </c>
      <c r="E55" s="41" t="s">
        <v>52</v>
      </c>
    </row>
    <row r="56" spans="1:16" x14ac:dyDescent="0.2">
      <c r="A56" s="37" t="s">
        <v>57</v>
      </c>
      <c r="E56" s="42" t="s">
        <v>595</v>
      </c>
    </row>
    <row r="57" spans="1:16" x14ac:dyDescent="0.2">
      <c r="A57" t="s">
        <v>59</v>
      </c>
      <c r="E57" s="41" t="s">
        <v>60</v>
      </c>
    </row>
    <row r="58" spans="1:16" x14ac:dyDescent="0.2">
      <c r="A58" t="s">
        <v>49</v>
      </c>
      <c r="B58" s="36" t="s">
        <v>61</v>
      </c>
      <c r="C58" s="36" t="s">
        <v>453</v>
      </c>
      <c r="D58" s="37" t="s">
        <v>52</v>
      </c>
      <c r="E58" s="13" t="s">
        <v>454</v>
      </c>
      <c r="F58" s="38" t="s">
        <v>92</v>
      </c>
      <c r="G58" s="39">
        <v>1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55</v>
      </c>
      <c r="O58">
        <f>(M58*21)/100</f>
        <v>0</v>
      </c>
      <c r="P58" t="s">
        <v>27</v>
      </c>
    </row>
    <row r="59" spans="1:16" x14ac:dyDescent="0.2">
      <c r="A59" s="37" t="s">
        <v>56</v>
      </c>
      <c r="E59" s="41" t="s">
        <v>52</v>
      </c>
    </row>
    <row r="60" spans="1:16" x14ac:dyDescent="0.2">
      <c r="A60" s="37" t="s">
        <v>57</v>
      </c>
      <c r="E60" s="42" t="s">
        <v>595</v>
      </c>
    </row>
    <row r="61" spans="1:16" ht="89.25" x14ac:dyDescent="0.2">
      <c r="A61" t="s">
        <v>59</v>
      </c>
      <c r="E61" s="41" t="s">
        <v>608</v>
      </c>
    </row>
    <row r="62" spans="1:16" ht="25.5" x14ac:dyDescent="0.2">
      <c r="A62" t="s">
        <v>49</v>
      </c>
      <c r="B62" s="36" t="s">
        <v>122</v>
      </c>
      <c r="C62" s="36" t="s">
        <v>553</v>
      </c>
      <c r="D62" s="37" t="s">
        <v>52</v>
      </c>
      <c r="E62" s="13" t="s">
        <v>609</v>
      </c>
      <c r="F62" s="38" t="s">
        <v>92</v>
      </c>
      <c r="G62" s="39">
        <v>1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55</v>
      </c>
      <c r="O62">
        <f>(M62*21)/100</f>
        <v>0</v>
      </c>
      <c r="P62" t="s">
        <v>27</v>
      </c>
    </row>
    <row r="63" spans="1:16" x14ac:dyDescent="0.2">
      <c r="A63" s="37" t="s">
        <v>56</v>
      </c>
      <c r="E63" s="41" t="s">
        <v>52</v>
      </c>
    </row>
    <row r="64" spans="1:16" x14ac:dyDescent="0.2">
      <c r="A64" s="37" t="s">
        <v>57</v>
      </c>
      <c r="E64" s="42" t="s">
        <v>595</v>
      </c>
    </row>
    <row r="65" spans="1:16" x14ac:dyDescent="0.2">
      <c r="A65" t="s">
        <v>59</v>
      </c>
      <c r="E65" s="41" t="s">
        <v>60</v>
      </c>
    </row>
    <row r="66" spans="1:16" ht="38.25" x14ac:dyDescent="0.2">
      <c r="A66" t="s">
        <v>49</v>
      </c>
      <c r="B66" s="36" t="s">
        <v>127</v>
      </c>
      <c r="C66" s="36" t="s">
        <v>610</v>
      </c>
      <c r="D66" s="37" t="s">
        <v>52</v>
      </c>
      <c r="E66" s="13" t="s">
        <v>611</v>
      </c>
      <c r="F66" s="38" t="s">
        <v>92</v>
      </c>
      <c r="G66" s="39">
        <v>3</v>
      </c>
      <c r="H66" s="38">
        <v>0</v>
      </c>
      <c r="I66" s="38">
        <f>ROUND(G66*H66,6)</f>
        <v>0</v>
      </c>
      <c r="L66" s="40">
        <v>0</v>
      </c>
      <c r="M66" s="34">
        <f>ROUND(ROUND(L66,2)*ROUND(G66,3),2)</f>
        <v>0</v>
      </c>
      <c r="N66" s="38" t="s">
        <v>55</v>
      </c>
      <c r="O66">
        <f>(M66*21)/100</f>
        <v>0</v>
      </c>
      <c r="P66" t="s">
        <v>27</v>
      </c>
    </row>
    <row r="67" spans="1:16" x14ac:dyDescent="0.2">
      <c r="A67" s="37" t="s">
        <v>56</v>
      </c>
      <c r="E67" s="41" t="s">
        <v>52</v>
      </c>
    </row>
    <row r="68" spans="1:16" x14ac:dyDescent="0.2">
      <c r="A68" s="37" t="s">
        <v>57</v>
      </c>
      <c r="E68" s="42" t="s">
        <v>595</v>
      </c>
    </row>
    <row r="69" spans="1:16" x14ac:dyDescent="0.2">
      <c r="A69" t="s">
        <v>59</v>
      </c>
      <c r="E69" s="41" t="s">
        <v>60</v>
      </c>
    </row>
    <row r="70" spans="1:16" ht="25.5" x14ac:dyDescent="0.2">
      <c r="A70" t="s">
        <v>49</v>
      </c>
      <c r="B70" s="36" t="s">
        <v>131</v>
      </c>
      <c r="C70" s="36" t="s">
        <v>558</v>
      </c>
      <c r="D70" s="37" t="s">
        <v>52</v>
      </c>
      <c r="E70" s="13" t="s">
        <v>559</v>
      </c>
      <c r="F70" s="38" t="s">
        <v>92</v>
      </c>
      <c r="G70" s="39">
        <v>1</v>
      </c>
      <c r="H70" s="38">
        <v>0</v>
      </c>
      <c r="I70" s="38">
        <f>ROUND(G70*H70,6)</f>
        <v>0</v>
      </c>
      <c r="L70" s="40">
        <v>0</v>
      </c>
      <c r="M70" s="34">
        <f>ROUND(ROUND(L70,2)*ROUND(G70,3),2)</f>
        <v>0</v>
      </c>
      <c r="N70" s="38" t="s">
        <v>55</v>
      </c>
      <c r="O70">
        <f>(M70*21)/100</f>
        <v>0</v>
      </c>
      <c r="P70" t="s">
        <v>27</v>
      </c>
    </row>
    <row r="71" spans="1:16" x14ac:dyDescent="0.2">
      <c r="A71" s="37" t="s">
        <v>56</v>
      </c>
      <c r="E71" s="41" t="s">
        <v>52</v>
      </c>
    </row>
    <row r="72" spans="1:16" x14ac:dyDescent="0.2">
      <c r="A72" s="37" t="s">
        <v>57</v>
      </c>
      <c r="E72" s="42" t="s">
        <v>595</v>
      </c>
    </row>
    <row r="73" spans="1:16" x14ac:dyDescent="0.2">
      <c r="A73" t="s">
        <v>59</v>
      </c>
      <c r="E73" s="41" t="s">
        <v>60</v>
      </c>
    </row>
    <row r="74" spans="1:16" x14ac:dyDescent="0.2">
      <c r="A74" t="s">
        <v>49</v>
      </c>
      <c r="B74" s="36" t="s">
        <v>70</v>
      </c>
      <c r="C74" s="36" t="s">
        <v>562</v>
      </c>
      <c r="D74" s="37" t="s">
        <v>52</v>
      </c>
      <c r="E74" s="13" t="s">
        <v>563</v>
      </c>
      <c r="F74" s="38" t="s">
        <v>262</v>
      </c>
      <c r="G74" s="39">
        <v>48</v>
      </c>
      <c r="H74" s="38">
        <v>0</v>
      </c>
      <c r="I74" s="38">
        <f>ROUND(G74*H74,6)</f>
        <v>0</v>
      </c>
      <c r="L74" s="40">
        <v>0</v>
      </c>
      <c r="M74" s="34">
        <f>ROUND(ROUND(L74,2)*ROUND(G74,3),2)</f>
        <v>0</v>
      </c>
      <c r="N74" s="38" t="s">
        <v>55</v>
      </c>
      <c r="O74">
        <f>(M74*21)/100</f>
        <v>0</v>
      </c>
      <c r="P74" t="s">
        <v>27</v>
      </c>
    </row>
    <row r="75" spans="1:16" x14ac:dyDescent="0.2">
      <c r="A75" s="37" t="s">
        <v>56</v>
      </c>
      <c r="E75" s="41" t="s">
        <v>52</v>
      </c>
    </row>
    <row r="76" spans="1:16" x14ac:dyDescent="0.2">
      <c r="A76" s="37" t="s">
        <v>57</v>
      </c>
      <c r="E76" s="42" t="s">
        <v>595</v>
      </c>
    </row>
    <row r="77" spans="1:16" x14ac:dyDescent="0.2">
      <c r="A77" t="s">
        <v>59</v>
      </c>
      <c r="E77" s="41" t="s">
        <v>60</v>
      </c>
    </row>
    <row r="78" spans="1:16" x14ac:dyDescent="0.2">
      <c r="A78" t="s">
        <v>49</v>
      </c>
      <c r="B78" s="36" t="s">
        <v>80</v>
      </c>
      <c r="C78" s="36" t="s">
        <v>566</v>
      </c>
      <c r="D78" s="37" t="s">
        <v>52</v>
      </c>
      <c r="E78" s="13" t="s">
        <v>567</v>
      </c>
      <c r="F78" s="38" t="s">
        <v>262</v>
      </c>
      <c r="G78" s="39">
        <v>72</v>
      </c>
      <c r="H78" s="38">
        <v>0</v>
      </c>
      <c r="I78" s="38">
        <f>ROUND(G78*H78,6)</f>
        <v>0</v>
      </c>
      <c r="L78" s="40">
        <v>0</v>
      </c>
      <c r="M78" s="34">
        <f>ROUND(ROUND(L78,2)*ROUND(G78,3),2)</f>
        <v>0</v>
      </c>
      <c r="N78" s="38" t="s">
        <v>55</v>
      </c>
      <c r="O78">
        <f>(M78*21)/100</f>
        <v>0</v>
      </c>
      <c r="P78" t="s">
        <v>27</v>
      </c>
    </row>
    <row r="79" spans="1:16" x14ac:dyDescent="0.2">
      <c r="A79" s="37" t="s">
        <v>56</v>
      </c>
      <c r="E79" s="41" t="s">
        <v>52</v>
      </c>
    </row>
    <row r="80" spans="1:16" x14ac:dyDescent="0.2">
      <c r="A80" s="37" t="s">
        <v>57</v>
      </c>
      <c r="E80" s="42" t="s">
        <v>595</v>
      </c>
    </row>
    <row r="81" spans="1:16" x14ac:dyDescent="0.2">
      <c r="A81" t="s">
        <v>59</v>
      </c>
      <c r="E81" s="41" t="s">
        <v>60</v>
      </c>
    </row>
    <row r="82" spans="1:16" x14ac:dyDescent="0.2">
      <c r="A82" t="s">
        <v>49</v>
      </c>
      <c r="B82" s="36" t="s">
        <v>139</v>
      </c>
      <c r="C82" s="36" t="s">
        <v>570</v>
      </c>
      <c r="D82" s="37" t="s">
        <v>52</v>
      </c>
      <c r="E82" s="13" t="s">
        <v>571</v>
      </c>
      <c r="F82" s="38" t="s">
        <v>262</v>
      </c>
      <c r="G82" s="39">
        <v>24</v>
      </c>
      <c r="H82" s="38">
        <v>0</v>
      </c>
      <c r="I82" s="38">
        <f>ROUND(G82*H82,6)</f>
        <v>0</v>
      </c>
      <c r="L82" s="40">
        <v>0</v>
      </c>
      <c r="M82" s="34">
        <f>ROUND(ROUND(L82,2)*ROUND(G82,3),2)</f>
        <v>0</v>
      </c>
      <c r="N82" s="38" t="s">
        <v>55</v>
      </c>
      <c r="O82">
        <f>(M82*21)/100</f>
        <v>0</v>
      </c>
      <c r="P82" t="s">
        <v>27</v>
      </c>
    </row>
    <row r="83" spans="1:16" x14ac:dyDescent="0.2">
      <c r="A83" s="37" t="s">
        <v>56</v>
      </c>
      <c r="E83" s="41" t="s">
        <v>52</v>
      </c>
    </row>
    <row r="84" spans="1:16" x14ac:dyDescent="0.2">
      <c r="A84" s="37" t="s">
        <v>57</v>
      </c>
      <c r="E84" s="42" t="s">
        <v>595</v>
      </c>
    </row>
    <row r="85" spans="1:16" x14ac:dyDescent="0.2">
      <c r="A85" t="s">
        <v>59</v>
      </c>
      <c r="E85" s="41" t="s">
        <v>60</v>
      </c>
    </row>
    <row r="86" spans="1:16" x14ac:dyDescent="0.2">
      <c r="A86" t="s">
        <v>49</v>
      </c>
      <c r="B86" s="36" t="s">
        <v>142</v>
      </c>
      <c r="C86" s="36" t="s">
        <v>612</v>
      </c>
      <c r="D86" s="37" t="s">
        <v>52</v>
      </c>
      <c r="E86" s="13" t="s">
        <v>613</v>
      </c>
      <c r="F86" s="38" t="s">
        <v>262</v>
      </c>
      <c r="G86" s="39">
        <v>24</v>
      </c>
      <c r="H86" s="38">
        <v>0</v>
      </c>
      <c r="I86" s="38">
        <f>ROUND(G86*H86,6)</f>
        <v>0</v>
      </c>
      <c r="L86" s="40">
        <v>0</v>
      </c>
      <c r="M86" s="34">
        <f>ROUND(ROUND(L86,2)*ROUND(G86,3),2)</f>
        <v>0</v>
      </c>
      <c r="N86" s="38" t="s">
        <v>55</v>
      </c>
      <c r="O86">
        <f>(M86*21)/100</f>
        <v>0</v>
      </c>
      <c r="P86" t="s">
        <v>27</v>
      </c>
    </row>
    <row r="87" spans="1:16" x14ac:dyDescent="0.2">
      <c r="A87" s="37" t="s">
        <v>56</v>
      </c>
      <c r="E87" s="41" t="s">
        <v>52</v>
      </c>
    </row>
    <row r="88" spans="1:16" x14ac:dyDescent="0.2">
      <c r="A88" s="37" t="s">
        <v>57</v>
      </c>
      <c r="E88" s="42" t="s">
        <v>595</v>
      </c>
    </row>
    <row r="89" spans="1:16" x14ac:dyDescent="0.2">
      <c r="A89" t="s">
        <v>59</v>
      </c>
      <c r="E89" s="41" t="s">
        <v>60</v>
      </c>
    </row>
    <row r="90" spans="1:16" x14ac:dyDescent="0.2">
      <c r="A90" t="s">
        <v>49</v>
      </c>
      <c r="B90" s="36" t="s">
        <v>145</v>
      </c>
      <c r="C90" s="36" t="s">
        <v>223</v>
      </c>
      <c r="D90" s="37" t="s">
        <v>52</v>
      </c>
      <c r="E90" s="13" t="s">
        <v>224</v>
      </c>
      <c r="F90" s="38" t="s">
        <v>92</v>
      </c>
      <c r="G90" s="39">
        <v>1</v>
      </c>
      <c r="H90" s="38">
        <v>0</v>
      </c>
      <c r="I90" s="38">
        <f>ROUND(G90*H90,6)</f>
        <v>0</v>
      </c>
      <c r="L90" s="40">
        <v>0</v>
      </c>
      <c r="M90" s="34">
        <f>ROUND(ROUND(L90,2)*ROUND(G90,3),2)</f>
        <v>0</v>
      </c>
      <c r="N90" s="38" t="s">
        <v>55</v>
      </c>
      <c r="O90">
        <f>(M90*21)/100</f>
        <v>0</v>
      </c>
      <c r="P90" t="s">
        <v>27</v>
      </c>
    </row>
    <row r="91" spans="1:16" x14ac:dyDescent="0.2">
      <c r="A91" s="37" t="s">
        <v>56</v>
      </c>
      <c r="E91" s="41" t="s">
        <v>52</v>
      </c>
    </row>
    <row r="92" spans="1:16" x14ac:dyDescent="0.2">
      <c r="A92" s="37" t="s">
        <v>57</v>
      </c>
      <c r="E92" s="42" t="s">
        <v>595</v>
      </c>
    </row>
    <row r="93" spans="1:16" x14ac:dyDescent="0.2">
      <c r="A93" t="s">
        <v>59</v>
      </c>
      <c r="E93" s="41" t="s">
        <v>60</v>
      </c>
    </row>
    <row r="94" spans="1:16" x14ac:dyDescent="0.2">
      <c r="A94" t="s">
        <v>49</v>
      </c>
      <c r="B94" s="36" t="s">
        <v>148</v>
      </c>
      <c r="C94" s="36" t="s">
        <v>614</v>
      </c>
      <c r="D94" s="37" t="s">
        <v>52</v>
      </c>
      <c r="E94" s="13" t="s">
        <v>615</v>
      </c>
      <c r="F94" s="38" t="s">
        <v>92</v>
      </c>
      <c r="G94" s="39">
        <v>1</v>
      </c>
      <c r="H94" s="38">
        <v>0</v>
      </c>
      <c r="I94" s="38">
        <f>ROUND(G94*H94,6)</f>
        <v>0</v>
      </c>
      <c r="L94" s="40">
        <v>0</v>
      </c>
      <c r="M94" s="34">
        <f>ROUND(ROUND(L94,2)*ROUND(G94,3),2)</f>
        <v>0</v>
      </c>
      <c r="N94" s="38" t="s">
        <v>55</v>
      </c>
      <c r="O94">
        <f>(M94*21)/100</f>
        <v>0</v>
      </c>
      <c r="P94" t="s">
        <v>27</v>
      </c>
    </row>
    <row r="95" spans="1:16" x14ac:dyDescent="0.2">
      <c r="A95" s="37" t="s">
        <v>56</v>
      </c>
      <c r="E95" s="41" t="s">
        <v>52</v>
      </c>
    </row>
    <row r="96" spans="1:16" x14ac:dyDescent="0.2">
      <c r="A96" s="37" t="s">
        <v>57</v>
      </c>
      <c r="E96" s="42" t="s">
        <v>595</v>
      </c>
    </row>
    <row r="97" spans="1:16" x14ac:dyDescent="0.2">
      <c r="A97" t="s">
        <v>59</v>
      </c>
      <c r="E97" s="41" t="s">
        <v>60</v>
      </c>
    </row>
    <row r="98" spans="1:16" x14ac:dyDescent="0.2">
      <c r="A98" t="s">
        <v>49</v>
      </c>
      <c r="B98" s="36" t="s">
        <v>152</v>
      </c>
      <c r="C98" s="36" t="s">
        <v>229</v>
      </c>
      <c r="D98" s="37" t="s">
        <v>52</v>
      </c>
      <c r="E98" s="13" t="s">
        <v>230</v>
      </c>
      <c r="F98" s="38" t="s">
        <v>231</v>
      </c>
      <c r="G98" s="39">
        <v>0.44</v>
      </c>
      <c r="H98" s="38">
        <v>0</v>
      </c>
      <c r="I98" s="38">
        <f>ROUND(G98*H98,6)</f>
        <v>0</v>
      </c>
      <c r="L98" s="40">
        <v>0</v>
      </c>
      <c r="M98" s="34">
        <f>ROUND(ROUND(L98,2)*ROUND(G98,3),2)</f>
        <v>0</v>
      </c>
      <c r="N98" s="38" t="s">
        <v>55</v>
      </c>
      <c r="O98">
        <f>(M98*21)/100</f>
        <v>0</v>
      </c>
      <c r="P98" t="s">
        <v>27</v>
      </c>
    </row>
    <row r="99" spans="1:16" x14ac:dyDescent="0.2">
      <c r="A99" s="37" t="s">
        <v>56</v>
      </c>
      <c r="E99" s="41" t="s">
        <v>52</v>
      </c>
    </row>
    <row r="100" spans="1:16" x14ac:dyDescent="0.2">
      <c r="A100" s="37" t="s">
        <v>57</v>
      </c>
      <c r="E100" s="42" t="s">
        <v>595</v>
      </c>
    </row>
    <row r="101" spans="1:16" x14ac:dyDescent="0.2">
      <c r="A101" t="s">
        <v>59</v>
      </c>
      <c r="E101" s="41" t="s">
        <v>60</v>
      </c>
    </row>
    <row r="102" spans="1:16" x14ac:dyDescent="0.2">
      <c r="A102" t="s">
        <v>49</v>
      </c>
      <c r="B102" s="36" t="s">
        <v>155</v>
      </c>
      <c r="C102" s="36" t="s">
        <v>233</v>
      </c>
      <c r="D102" s="37" t="s">
        <v>52</v>
      </c>
      <c r="E102" s="13" t="s">
        <v>234</v>
      </c>
      <c r="F102" s="38" t="s">
        <v>231</v>
      </c>
      <c r="G102" s="39">
        <v>0.44</v>
      </c>
      <c r="H102" s="38">
        <v>0</v>
      </c>
      <c r="I102" s="38">
        <f>ROUND(G102*H102,6)</f>
        <v>0</v>
      </c>
      <c r="L102" s="40">
        <v>0</v>
      </c>
      <c r="M102" s="34">
        <f>ROUND(ROUND(L102,2)*ROUND(G102,3),2)</f>
        <v>0</v>
      </c>
      <c r="N102" s="38" t="s">
        <v>55</v>
      </c>
      <c r="O102">
        <f>(M102*21)/100</f>
        <v>0</v>
      </c>
      <c r="P102" t="s">
        <v>27</v>
      </c>
    </row>
    <row r="103" spans="1:16" x14ac:dyDescent="0.2">
      <c r="A103" s="37" t="s">
        <v>56</v>
      </c>
      <c r="E103" s="41" t="s">
        <v>52</v>
      </c>
    </row>
    <row r="104" spans="1:16" x14ac:dyDescent="0.2">
      <c r="A104" s="37" t="s">
        <v>57</v>
      </c>
      <c r="E104" s="42" t="s">
        <v>595</v>
      </c>
    </row>
    <row r="105" spans="1:16" x14ac:dyDescent="0.2">
      <c r="A105" t="s">
        <v>59</v>
      </c>
      <c r="E105" s="41" t="s">
        <v>60</v>
      </c>
    </row>
    <row r="106" spans="1:16" x14ac:dyDescent="0.2">
      <c r="A106" t="s">
        <v>49</v>
      </c>
      <c r="B106" s="36" t="s">
        <v>158</v>
      </c>
      <c r="C106" s="36" t="s">
        <v>616</v>
      </c>
      <c r="D106" s="37" t="s">
        <v>52</v>
      </c>
      <c r="E106" s="13" t="s">
        <v>617</v>
      </c>
      <c r="F106" s="38" t="s">
        <v>92</v>
      </c>
      <c r="G106" s="39">
        <v>2</v>
      </c>
      <c r="H106" s="38">
        <v>0</v>
      </c>
      <c r="I106" s="38">
        <f>ROUND(G106*H106,6)</f>
        <v>0</v>
      </c>
      <c r="L106" s="40">
        <v>0</v>
      </c>
      <c r="M106" s="34">
        <f>ROUND(ROUND(L106,2)*ROUND(G106,3),2)</f>
        <v>0</v>
      </c>
      <c r="N106" s="38" t="s">
        <v>55</v>
      </c>
      <c r="O106">
        <f>(M106*21)/100</f>
        <v>0</v>
      </c>
      <c r="P106" t="s">
        <v>27</v>
      </c>
    </row>
    <row r="107" spans="1:16" x14ac:dyDescent="0.2">
      <c r="A107" s="37" t="s">
        <v>56</v>
      </c>
      <c r="E107" s="41" t="s">
        <v>52</v>
      </c>
    </row>
    <row r="108" spans="1:16" x14ac:dyDescent="0.2">
      <c r="A108" s="37" t="s">
        <v>57</v>
      </c>
      <c r="E108" s="42" t="s">
        <v>595</v>
      </c>
    </row>
    <row r="109" spans="1:16" x14ac:dyDescent="0.2">
      <c r="A109" t="s">
        <v>59</v>
      </c>
      <c r="E109" s="41" t="s">
        <v>60</v>
      </c>
    </row>
    <row r="110" spans="1:16" x14ac:dyDescent="0.2">
      <c r="A110" t="s">
        <v>49</v>
      </c>
      <c r="B110" s="36" t="s">
        <v>161</v>
      </c>
      <c r="C110" s="36" t="s">
        <v>618</v>
      </c>
      <c r="D110" s="37" t="s">
        <v>52</v>
      </c>
      <c r="E110" s="13" t="s">
        <v>619</v>
      </c>
      <c r="F110" s="38" t="s">
        <v>92</v>
      </c>
      <c r="G110" s="39">
        <v>2</v>
      </c>
      <c r="H110" s="38">
        <v>0</v>
      </c>
      <c r="I110" s="38">
        <f>ROUND(G110*H110,6)</f>
        <v>0</v>
      </c>
      <c r="L110" s="40">
        <v>0</v>
      </c>
      <c r="M110" s="34">
        <f>ROUND(ROUND(L110,2)*ROUND(G110,3),2)</f>
        <v>0</v>
      </c>
      <c r="N110" s="38" t="s">
        <v>55</v>
      </c>
      <c r="O110">
        <f>(M110*21)/100</f>
        <v>0</v>
      </c>
      <c r="P110" t="s">
        <v>27</v>
      </c>
    </row>
    <row r="111" spans="1:16" x14ac:dyDescent="0.2">
      <c r="A111" s="37" t="s">
        <v>56</v>
      </c>
      <c r="E111" s="41" t="s">
        <v>52</v>
      </c>
    </row>
    <row r="112" spans="1:16" x14ac:dyDescent="0.2">
      <c r="A112" s="37" t="s">
        <v>57</v>
      </c>
      <c r="E112" s="42" t="s">
        <v>595</v>
      </c>
    </row>
    <row r="113" spans="1:16" x14ac:dyDescent="0.2">
      <c r="A113" t="s">
        <v>59</v>
      </c>
      <c r="E113" s="41" t="s">
        <v>60</v>
      </c>
    </row>
    <row r="114" spans="1:16" x14ac:dyDescent="0.2">
      <c r="A114" t="s">
        <v>49</v>
      </c>
      <c r="B114" s="36" t="s">
        <v>164</v>
      </c>
      <c r="C114" s="36" t="s">
        <v>620</v>
      </c>
      <c r="D114" s="37" t="s">
        <v>52</v>
      </c>
      <c r="E114" s="13" t="s">
        <v>621</v>
      </c>
      <c r="F114" s="38" t="s">
        <v>92</v>
      </c>
      <c r="G114" s="39">
        <v>1</v>
      </c>
      <c r="H114" s="38">
        <v>0</v>
      </c>
      <c r="I114" s="38">
        <f>ROUND(G114*H114,6)</f>
        <v>0</v>
      </c>
      <c r="L114" s="40">
        <v>0</v>
      </c>
      <c r="M114" s="34">
        <f>ROUND(ROUND(L114,2)*ROUND(G114,3),2)</f>
        <v>0</v>
      </c>
      <c r="N114" s="38" t="s">
        <v>55</v>
      </c>
      <c r="O114">
        <f>(M114*21)/100</f>
        <v>0</v>
      </c>
      <c r="P114" t="s">
        <v>27</v>
      </c>
    </row>
    <row r="115" spans="1:16" x14ac:dyDescent="0.2">
      <c r="A115" s="37" t="s">
        <v>56</v>
      </c>
      <c r="E115" s="41" t="s">
        <v>52</v>
      </c>
    </row>
    <row r="116" spans="1:16" x14ac:dyDescent="0.2">
      <c r="A116" s="37" t="s">
        <v>57</v>
      </c>
      <c r="E116" s="42" t="s">
        <v>595</v>
      </c>
    </row>
    <row r="117" spans="1:16" ht="178.5" x14ac:dyDescent="0.2">
      <c r="A117" t="s">
        <v>59</v>
      </c>
      <c r="E117" s="41" t="s">
        <v>622</v>
      </c>
    </row>
    <row r="118" spans="1:16" x14ac:dyDescent="0.2">
      <c r="A118" t="s">
        <v>49</v>
      </c>
      <c r="B118" s="36" t="s">
        <v>167</v>
      </c>
      <c r="C118" s="36" t="s">
        <v>623</v>
      </c>
      <c r="D118" s="37" t="s">
        <v>52</v>
      </c>
      <c r="E118" s="13" t="s">
        <v>624</v>
      </c>
      <c r="F118" s="38" t="s">
        <v>92</v>
      </c>
      <c r="G118" s="39">
        <v>1</v>
      </c>
      <c r="H118" s="38">
        <v>0</v>
      </c>
      <c r="I118" s="38">
        <f>ROUND(G118*H118,6)</f>
        <v>0</v>
      </c>
      <c r="L118" s="40">
        <v>0</v>
      </c>
      <c r="M118" s="34">
        <f>ROUND(ROUND(L118,2)*ROUND(G118,3),2)</f>
        <v>0</v>
      </c>
      <c r="N118" s="38" t="s">
        <v>55</v>
      </c>
      <c r="O118">
        <f>(M118*21)/100</f>
        <v>0</v>
      </c>
      <c r="P118" t="s">
        <v>27</v>
      </c>
    </row>
    <row r="119" spans="1:16" x14ac:dyDescent="0.2">
      <c r="A119" s="37" t="s">
        <v>56</v>
      </c>
      <c r="E119" s="41" t="s">
        <v>52</v>
      </c>
    </row>
    <row r="120" spans="1:16" x14ac:dyDescent="0.2">
      <c r="A120" s="37" t="s">
        <v>57</v>
      </c>
      <c r="E120" s="42" t="s">
        <v>595</v>
      </c>
    </row>
    <row r="121" spans="1:16" x14ac:dyDescent="0.2">
      <c r="A121" t="s">
        <v>59</v>
      </c>
      <c r="E121" s="41" t="s">
        <v>60</v>
      </c>
    </row>
    <row r="122" spans="1:16" x14ac:dyDescent="0.2">
      <c r="A122" t="s">
        <v>49</v>
      </c>
      <c r="B122" s="36" t="s">
        <v>170</v>
      </c>
      <c r="C122" s="36" t="s">
        <v>625</v>
      </c>
      <c r="D122" s="37" t="s">
        <v>52</v>
      </c>
      <c r="E122" s="13" t="s">
        <v>626</v>
      </c>
      <c r="F122" s="38" t="s">
        <v>92</v>
      </c>
      <c r="G122" s="39">
        <v>1</v>
      </c>
      <c r="H122" s="38">
        <v>0</v>
      </c>
      <c r="I122" s="38">
        <f>ROUND(G122*H122,6)</f>
        <v>0</v>
      </c>
      <c r="L122" s="40">
        <v>0</v>
      </c>
      <c r="M122" s="34">
        <f>ROUND(ROUND(L122,2)*ROUND(G122,3),2)</f>
        <v>0</v>
      </c>
      <c r="N122" s="38" t="s">
        <v>55</v>
      </c>
      <c r="O122">
        <f>(M122*21)/100</f>
        <v>0</v>
      </c>
      <c r="P122" t="s">
        <v>27</v>
      </c>
    </row>
    <row r="123" spans="1:16" x14ac:dyDescent="0.2">
      <c r="A123" s="37" t="s">
        <v>56</v>
      </c>
      <c r="E123" s="41" t="s">
        <v>52</v>
      </c>
    </row>
    <row r="124" spans="1:16" x14ac:dyDescent="0.2">
      <c r="A124" s="37" t="s">
        <v>57</v>
      </c>
      <c r="E124" s="42" t="s">
        <v>595</v>
      </c>
    </row>
    <row r="125" spans="1:16" x14ac:dyDescent="0.2">
      <c r="A125" t="s">
        <v>59</v>
      </c>
      <c r="E125" s="41" t="s">
        <v>60</v>
      </c>
    </row>
    <row r="126" spans="1:16" x14ac:dyDescent="0.2">
      <c r="A126" t="s">
        <v>49</v>
      </c>
      <c r="B126" s="36" t="s">
        <v>174</v>
      </c>
      <c r="C126" s="36" t="s">
        <v>627</v>
      </c>
      <c r="D126" s="37" t="s">
        <v>52</v>
      </c>
      <c r="E126" s="13" t="s">
        <v>628</v>
      </c>
      <c r="F126" s="38" t="s">
        <v>92</v>
      </c>
      <c r="G126" s="39">
        <v>4</v>
      </c>
      <c r="H126" s="38">
        <v>0</v>
      </c>
      <c r="I126" s="38">
        <f>ROUND(G126*H126,6)</f>
        <v>0</v>
      </c>
      <c r="L126" s="40">
        <v>0</v>
      </c>
      <c r="M126" s="34">
        <f>ROUND(ROUND(L126,2)*ROUND(G126,3),2)</f>
        <v>0</v>
      </c>
      <c r="N126" s="38" t="s">
        <v>55</v>
      </c>
      <c r="O126">
        <f>(M126*21)/100</f>
        <v>0</v>
      </c>
      <c r="P126" t="s">
        <v>27</v>
      </c>
    </row>
    <row r="127" spans="1:16" x14ac:dyDescent="0.2">
      <c r="A127" s="37" t="s">
        <v>56</v>
      </c>
      <c r="E127" s="41" t="s">
        <v>52</v>
      </c>
    </row>
    <row r="128" spans="1:16" x14ac:dyDescent="0.2">
      <c r="A128" s="37" t="s">
        <v>57</v>
      </c>
      <c r="E128" s="42" t="s">
        <v>595</v>
      </c>
    </row>
    <row r="129" spans="1:16" x14ac:dyDescent="0.2">
      <c r="A129" t="s">
        <v>59</v>
      </c>
      <c r="E129" s="41" t="s">
        <v>60</v>
      </c>
    </row>
    <row r="130" spans="1:16" x14ac:dyDescent="0.2">
      <c r="A130" t="s">
        <v>49</v>
      </c>
      <c r="B130" s="36" t="s">
        <v>179</v>
      </c>
      <c r="C130" s="36" t="s">
        <v>629</v>
      </c>
      <c r="D130" s="37" t="s">
        <v>52</v>
      </c>
      <c r="E130" s="13" t="s">
        <v>630</v>
      </c>
      <c r="F130" s="38" t="s">
        <v>92</v>
      </c>
      <c r="G130" s="39">
        <v>1</v>
      </c>
      <c r="H130" s="38">
        <v>0</v>
      </c>
      <c r="I130" s="38">
        <f>ROUND(G130*H130,6)</f>
        <v>0</v>
      </c>
      <c r="L130" s="40">
        <v>0</v>
      </c>
      <c r="M130" s="34">
        <f>ROUND(ROUND(L130,2)*ROUND(G130,3),2)</f>
        <v>0</v>
      </c>
      <c r="N130" s="38" t="s">
        <v>55</v>
      </c>
      <c r="O130">
        <f>(M130*21)/100</f>
        <v>0</v>
      </c>
      <c r="P130" t="s">
        <v>27</v>
      </c>
    </row>
    <row r="131" spans="1:16" x14ac:dyDescent="0.2">
      <c r="A131" s="37" t="s">
        <v>56</v>
      </c>
      <c r="E131" s="41" t="s">
        <v>52</v>
      </c>
    </row>
    <row r="132" spans="1:16" x14ac:dyDescent="0.2">
      <c r="A132" s="37" t="s">
        <v>57</v>
      </c>
      <c r="E132" s="42" t="s">
        <v>595</v>
      </c>
    </row>
    <row r="133" spans="1:16" x14ac:dyDescent="0.2">
      <c r="A133" t="s">
        <v>59</v>
      </c>
      <c r="E133" s="41" t="s">
        <v>60</v>
      </c>
    </row>
    <row r="134" spans="1:16" x14ac:dyDescent="0.2">
      <c r="A134" t="s">
        <v>49</v>
      </c>
      <c r="B134" s="36" t="s">
        <v>182</v>
      </c>
      <c r="C134" s="36" t="s">
        <v>631</v>
      </c>
      <c r="D134" s="37" t="s">
        <v>52</v>
      </c>
      <c r="E134" s="13" t="s">
        <v>632</v>
      </c>
      <c r="F134" s="38" t="s">
        <v>92</v>
      </c>
      <c r="G134" s="39">
        <v>4</v>
      </c>
      <c r="H134" s="38">
        <v>0</v>
      </c>
      <c r="I134" s="38">
        <f>ROUND(G134*H134,6)</f>
        <v>0</v>
      </c>
      <c r="L134" s="40">
        <v>0</v>
      </c>
      <c r="M134" s="34">
        <f>ROUND(ROUND(L134,2)*ROUND(G134,3),2)</f>
        <v>0</v>
      </c>
      <c r="N134" s="38" t="s">
        <v>55</v>
      </c>
      <c r="O134">
        <f>(M134*21)/100</f>
        <v>0</v>
      </c>
      <c r="P134" t="s">
        <v>27</v>
      </c>
    </row>
    <row r="135" spans="1:16" x14ac:dyDescent="0.2">
      <c r="A135" s="37" t="s">
        <v>56</v>
      </c>
      <c r="E135" s="41" t="s">
        <v>52</v>
      </c>
    </row>
    <row r="136" spans="1:16" x14ac:dyDescent="0.2">
      <c r="A136" s="37" t="s">
        <v>57</v>
      </c>
      <c r="E136" s="42" t="s">
        <v>595</v>
      </c>
    </row>
    <row r="137" spans="1:16" x14ac:dyDescent="0.2">
      <c r="A137" t="s">
        <v>59</v>
      </c>
      <c r="E137" s="41" t="s">
        <v>60</v>
      </c>
    </row>
    <row r="138" spans="1:16" x14ac:dyDescent="0.2">
      <c r="A138" t="s">
        <v>49</v>
      </c>
      <c r="B138" s="36" t="s">
        <v>289</v>
      </c>
      <c r="C138" s="36" t="s">
        <v>633</v>
      </c>
      <c r="D138" s="37" t="s">
        <v>52</v>
      </c>
      <c r="E138" s="13" t="s">
        <v>634</v>
      </c>
      <c r="F138" s="38" t="s">
        <v>92</v>
      </c>
      <c r="G138" s="39">
        <v>8</v>
      </c>
      <c r="H138" s="38">
        <v>0</v>
      </c>
      <c r="I138" s="38">
        <f>ROUND(G138*H138,6)</f>
        <v>0</v>
      </c>
      <c r="L138" s="40">
        <v>0</v>
      </c>
      <c r="M138" s="34">
        <f>ROUND(ROUND(L138,2)*ROUND(G138,3),2)</f>
        <v>0</v>
      </c>
      <c r="N138" s="38" t="s">
        <v>55</v>
      </c>
      <c r="O138">
        <f>(M138*21)/100</f>
        <v>0</v>
      </c>
      <c r="P138" t="s">
        <v>27</v>
      </c>
    </row>
    <row r="139" spans="1:16" x14ac:dyDescent="0.2">
      <c r="A139" s="37" t="s">
        <v>56</v>
      </c>
      <c r="E139" s="41" t="s">
        <v>52</v>
      </c>
    </row>
    <row r="140" spans="1:16" x14ac:dyDescent="0.2">
      <c r="A140" s="37" t="s">
        <v>57</v>
      </c>
      <c r="E140" s="42" t="s">
        <v>595</v>
      </c>
    </row>
    <row r="141" spans="1:16" x14ac:dyDescent="0.2">
      <c r="A141" t="s">
        <v>59</v>
      </c>
      <c r="E141" s="41" t="s">
        <v>60</v>
      </c>
    </row>
    <row r="142" spans="1:16" x14ac:dyDescent="0.2">
      <c r="A142" t="s">
        <v>49</v>
      </c>
      <c r="B142" s="36" t="s">
        <v>292</v>
      </c>
      <c r="C142" s="36" t="s">
        <v>635</v>
      </c>
      <c r="D142" s="37" t="s">
        <v>52</v>
      </c>
      <c r="E142" s="13" t="s">
        <v>636</v>
      </c>
      <c r="F142" s="38" t="s">
        <v>92</v>
      </c>
      <c r="G142" s="39">
        <v>5</v>
      </c>
      <c r="H142" s="38">
        <v>0</v>
      </c>
      <c r="I142" s="38">
        <f>ROUND(G142*H142,6)</f>
        <v>0</v>
      </c>
      <c r="L142" s="40">
        <v>0</v>
      </c>
      <c r="M142" s="34">
        <f>ROUND(ROUND(L142,2)*ROUND(G142,3),2)</f>
        <v>0</v>
      </c>
      <c r="N142" s="38" t="s">
        <v>55</v>
      </c>
      <c r="O142">
        <f>(M142*21)/100</f>
        <v>0</v>
      </c>
      <c r="P142" t="s">
        <v>27</v>
      </c>
    </row>
    <row r="143" spans="1:16" x14ac:dyDescent="0.2">
      <c r="A143" s="37" t="s">
        <v>56</v>
      </c>
      <c r="E143" s="41" t="s">
        <v>52</v>
      </c>
    </row>
    <row r="144" spans="1:16" x14ac:dyDescent="0.2">
      <c r="A144" s="37" t="s">
        <v>57</v>
      </c>
      <c r="E144" s="42" t="s">
        <v>595</v>
      </c>
    </row>
    <row r="145" spans="1:16" x14ac:dyDescent="0.2">
      <c r="A145" t="s">
        <v>59</v>
      </c>
      <c r="E145" s="41" t="s">
        <v>60</v>
      </c>
    </row>
    <row r="146" spans="1:16" x14ac:dyDescent="0.2">
      <c r="A146" t="s">
        <v>49</v>
      </c>
      <c r="B146" s="36" t="s">
        <v>295</v>
      </c>
      <c r="C146" s="36" t="s">
        <v>637</v>
      </c>
      <c r="D146" s="37" t="s">
        <v>52</v>
      </c>
      <c r="E146" s="13" t="s">
        <v>638</v>
      </c>
      <c r="F146" s="38" t="s">
        <v>92</v>
      </c>
      <c r="G146" s="39">
        <v>1</v>
      </c>
      <c r="H146" s="38">
        <v>0</v>
      </c>
      <c r="I146" s="38">
        <f>ROUND(G146*H146,6)</f>
        <v>0</v>
      </c>
      <c r="L146" s="40">
        <v>0</v>
      </c>
      <c r="M146" s="34">
        <f>ROUND(ROUND(L146,2)*ROUND(G146,3),2)</f>
        <v>0</v>
      </c>
      <c r="N146" s="38" t="s">
        <v>55</v>
      </c>
      <c r="O146">
        <f>(M146*21)/100</f>
        <v>0</v>
      </c>
      <c r="P146" t="s">
        <v>27</v>
      </c>
    </row>
    <row r="147" spans="1:16" x14ac:dyDescent="0.2">
      <c r="A147" s="37" t="s">
        <v>56</v>
      </c>
      <c r="E147" s="41" t="s">
        <v>52</v>
      </c>
    </row>
    <row r="148" spans="1:16" x14ac:dyDescent="0.2">
      <c r="A148" s="37" t="s">
        <v>57</v>
      </c>
      <c r="E148" s="42" t="s">
        <v>595</v>
      </c>
    </row>
    <row r="149" spans="1:16" x14ac:dyDescent="0.2">
      <c r="A149" t="s">
        <v>59</v>
      </c>
      <c r="E149" s="41" t="s">
        <v>60</v>
      </c>
    </row>
    <row r="150" spans="1:16" x14ac:dyDescent="0.2">
      <c r="A150" t="s">
        <v>49</v>
      </c>
      <c r="B150" s="36" t="s">
        <v>298</v>
      </c>
      <c r="C150" s="36" t="s">
        <v>639</v>
      </c>
      <c r="D150" s="37" t="s">
        <v>52</v>
      </c>
      <c r="E150" s="13" t="s">
        <v>640</v>
      </c>
      <c r="F150" s="38" t="s">
        <v>92</v>
      </c>
      <c r="G150" s="39">
        <v>1</v>
      </c>
      <c r="H150" s="38">
        <v>0</v>
      </c>
      <c r="I150" s="38">
        <f>ROUND(G150*H150,6)</f>
        <v>0</v>
      </c>
      <c r="L150" s="40">
        <v>0</v>
      </c>
      <c r="M150" s="34">
        <f>ROUND(ROUND(L150,2)*ROUND(G150,3),2)</f>
        <v>0</v>
      </c>
      <c r="N150" s="38" t="s">
        <v>55</v>
      </c>
      <c r="O150">
        <f>(M150*21)/100</f>
        <v>0</v>
      </c>
      <c r="P150" t="s">
        <v>27</v>
      </c>
    </row>
    <row r="151" spans="1:16" x14ac:dyDescent="0.2">
      <c r="A151" s="37" t="s">
        <v>56</v>
      </c>
      <c r="E151" s="41" t="s">
        <v>52</v>
      </c>
    </row>
    <row r="152" spans="1:16" x14ac:dyDescent="0.2">
      <c r="A152" s="37" t="s">
        <v>57</v>
      </c>
      <c r="E152" s="42" t="s">
        <v>595</v>
      </c>
    </row>
    <row r="153" spans="1:16" x14ac:dyDescent="0.2">
      <c r="A153" t="s">
        <v>59</v>
      </c>
      <c r="E153" s="41" t="s">
        <v>60</v>
      </c>
    </row>
    <row r="154" spans="1:16" x14ac:dyDescent="0.2">
      <c r="A154" t="s">
        <v>49</v>
      </c>
      <c r="B154" s="36" t="s">
        <v>301</v>
      </c>
      <c r="C154" s="36" t="s">
        <v>641</v>
      </c>
      <c r="D154" s="37" t="s">
        <v>52</v>
      </c>
      <c r="E154" s="13" t="s">
        <v>642</v>
      </c>
      <c r="F154" s="38" t="s">
        <v>92</v>
      </c>
      <c r="G154" s="39">
        <v>1</v>
      </c>
      <c r="H154" s="38">
        <v>0</v>
      </c>
      <c r="I154" s="38">
        <f>ROUND(G154*H154,6)</f>
        <v>0</v>
      </c>
      <c r="L154" s="40">
        <v>0</v>
      </c>
      <c r="M154" s="34">
        <f>ROUND(ROUND(L154,2)*ROUND(G154,3),2)</f>
        <v>0</v>
      </c>
      <c r="N154" s="38" t="s">
        <v>55</v>
      </c>
      <c r="O154">
        <f>(M154*21)/100</f>
        <v>0</v>
      </c>
      <c r="P154" t="s">
        <v>27</v>
      </c>
    </row>
    <row r="155" spans="1:16" x14ac:dyDescent="0.2">
      <c r="A155" s="37" t="s">
        <v>56</v>
      </c>
      <c r="E155" s="41" t="s">
        <v>52</v>
      </c>
    </row>
    <row r="156" spans="1:16" x14ac:dyDescent="0.2">
      <c r="A156" s="37" t="s">
        <v>57</v>
      </c>
      <c r="E156" s="42" t="s">
        <v>595</v>
      </c>
    </row>
    <row r="157" spans="1:16" x14ac:dyDescent="0.2">
      <c r="A157" t="s">
        <v>59</v>
      </c>
      <c r="E157" s="41" t="s">
        <v>60</v>
      </c>
    </row>
    <row r="158" spans="1:16" x14ac:dyDescent="0.2">
      <c r="A158" t="s">
        <v>49</v>
      </c>
      <c r="B158" s="36" t="s">
        <v>304</v>
      </c>
      <c r="C158" s="36" t="s">
        <v>643</v>
      </c>
      <c r="D158" s="37" t="s">
        <v>52</v>
      </c>
      <c r="E158" s="13" t="s">
        <v>644</v>
      </c>
      <c r="F158" s="38" t="s">
        <v>92</v>
      </c>
      <c r="G158" s="39">
        <v>1</v>
      </c>
      <c r="H158" s="38">
        <v>0</v>
      </c>
      <c r="I158" s="38">
        <f>ROUND(G158*H158,6)</f>
        <v>0</v>
      </c>
      <c r="L158" s="40">
        <v>0</v>
      </c>
      <c r="M158" s="34">
        <f>ROUND(ROUND(L158,2)*ROUND(G158,3),2)</f>
        <v>0</v>
      </c>
      <c r="N158" s="38" t="s">
        <v>55</v>
      </c>
      <c r="O158">
        <f>(M158*21)/100</f>
        <v>0</v>
      </c>
      <c r="P158" t="s">
        <v>27</v>
      </c>
    </row>
    <row r="159" spans="1:16" x14ac:dyDescent="0.2">
      <c r="A159" s="37" t="s">
        <v>56</v>
      </c>
      <c r="E159" s="41" t="s">
        <v>52</v>
      </c>
    </row>
    <row r="160" spans="1:16" x14ac:dyDescent="0.2">
      <c r="A160" s="37" t="s">
        <v>57</v>
      </c>
      <c r="E160" s="42" t="s">
        <v>595</v>
      </c>
    </row>
    <row r="161" spans="1:16" x14ac:dyDescent="0.2">
      <c r="A161" t="s">
        <v>59</v>
      </c>
      <c r="E161" s="41" t="s">
        <v>60</v>
      </c>
    </row>
    <row r="162" spans="1:16" x14ac:dyDescent="0.2">
      <c r="A162" t="s">
        <v>49</v>
      </c>
      <c r="B162" s="36" t="s">
        <v>307</v>
      </c>
      <c r="C162" s="36" t="s">
        <v>645</v>
      </c>
      <c r="D162" s="37" t="s">
        <v>52</v>
      </c>
      <c r="E162" s="13" t="s">
        <v>646</v>
      </c>
      <c r="F162" s="38" t="s">
        <v>92</v>
      </c>
      <c r="G162" s="39">
        <v>1</v>
      </c>
      <c r="H162" s="38">
        <v>0</v>
      </c>
      <c r="I162" s="38">
        <f>ROUND(G162*H162,6)</f>
        <v>0</v>
      </c>
      <c r="L162" s="40">
        <v>0</v>
      </c>
      <c r="M162" s="34">
        <f>ROUND(ROUND(L162,2)*ROUND(G162,3),2)</f>
        <v>0</v>
      </c>
      <c r="N162" s="38" t="s">
        <v>55</v>
      </c>
      <c r="O162">
        <f>(M162*21)/100</f>
        <v>0</v>
      </c>
      <c r="P162" t="s">
        <v>27</v>
      </c>
    </row>
    <row r="163" spans="1:16" x14ac:dyDescent="0.2">
      <c r="A163" s="37" t="s">
        <v>56</v>
      </c>
      <c r="E163" s="41" t="s">
        <v>52</v>
      </c>
    </row>
    <row r="164" spans="1:16" x14ac:dyDescent="0.2">
      <c r="A164" s="37" t="s">
        <v>57</v>
      </c>
      <c r="E164" s="42" t="s">
        <v>595</v>
      </c>
    </row>
    <row r="165" spans="1:16" x14ac:dyDescent="0.2">
      <c r="A165" t="s">
        <v>59</v>
      </c>
      <c r="E165" s="41" t="s">
        <v>60</v>
      </c>
    </row>
    <row r="166" spans="1:16" x14ac:dyDescent="0.2">
      <c r="A166" t="s">
        <v>49</v>
      </c>
      <c r="B166" s="36" t="s">
        <v>310</v>
      </c>
      <c r="C166" s="36" t="s">
        <v>647</v>
      </c>
      <c r="D166" s="37" t="s">
        <v>52</v>
      </c>
      <c r="E166" s="13" t="s">
        <v>648</v>
      </c>
      <c r="F166" s="38" t="s">
        <v>92</v>
      </c>
      <c r="G166" s="39">
        <v>1</v>
      </c>
      <c r="H166" s="38">
        <v>0</v>
      </c>
      <c r="I166" s="38">
        <f>ROUND(G166*H166,6)</f>
        <v>0</v>
      </c>
      <c r="L166" s="40">
        <v>0</v>
      </c>
      <c r="M166" s="34">
        <f>ROUND(ROUND(L166,2)*ROUND(G166,3),2)</f>
        <v>0</v>
      </c>
      <c r="N166" s="38" t="s">
        <v>55</v>
      </c>
      <c r="O166">
        <f>(M166*21)/100</f>
        <v>0</v>
      </c>
      <c r="P166" t="s">
        <v>27</v>
      </c>
    </row>
    <row r="167" spans="1:16" x14ac:dyDescent="0.2">
      <c r="A167" s="37" t="s">
        <v>56</v>
      </c>
      <c r="E167" s="41" t="s">
        <v>52</v>
      </c>
    </row>
    <row r="168" spans="1:16" x14ac:dyDescent="0.2">
      <c r="A168" s="37" t="s">
        <v>57</v>
      </c>
      <c r="E168" s="42" t="s">
        <v>595</v>
      </c>
    </row>
    <row r="169" spans="1:16" x14ac:dyDescent="0.2">
      <c r="A169" t="s">
        <v>59</v>
      </c>
      <c r="E169" s="41" t="s">
        <v>60</v>
      </c>
    </row>
    <row r="170" spans="1:16" x14ac:dyDescent="0.2">
      <c r="A170" t="s">
        <v>49</v>
      </c>
      <c r="B170" s="36" t="s">
        <v>313</v>
      </c>
      <c r="C170" s="36" t="s">
        <v>649</v>
      </c>
      <c r="D170" s="37" t="s">
        <v>52</v>
      </c>
      <c r="E170" s="13" t="s">
        <v>650</v>
      </c>
      <c r="F170" s="38" t="s">
        <v>92</v>
      </c>
      <c r="G170" s="39">
        <v>1</v>
      </c>
      <c r="H170" s="38">
        <v>0</v>
      </c>
      <c r="I170" s="38">
        <f>ROUND(G170*H170,6)</f>
        <v>0</v>
      </c>
      <c r="L170" s="40">
        <v>0</v>
      </c>
      <c r="M170" s="34">
        <f>ROUND(ROUND(L170,2)*ROUND(G170,3),2)</f>
        <v>0</v>
      </c>
      <c r="N170" s="38" t="s">
        <v>55</v>
      </c>
      <c r="O170">
        <f>(M170*21)/100</f>
        <v>0</v>
      </c>
      <c r="P170" t="s">
        <v>27</v>
      </c>
    </row>
    <row r="171" spans="1:16" x14ac:dyDescent="0.2">
      <c r="A171" s="37" t="s">
        <v>56</v>
      </c>
      <c r="E171" s="41" t="s">
        <v>52</v>
      </c>
    </row>
    <row r="172" spans="1:16" x14ac:dyDescent="0.2">
      <c r="A172" s="37" t="s">
        <v>57</v>
      </c>
      <c r="E172" s="42" t="s">
        <v>595</v>
      </c>
    </row>
    <row r="173" spans="1:16" x14ac:dyDescent="0.2">
      <c r="A173" t="s">
        <v>59</v>
      </c>
      <c r="E173" s="41" t="s">
        <v>60</v>
      </c>
    </row>
    <row r="174" spans="1:16" x14ac:dyDescent="0.2">
      <c r="A174" t="s">
        <v>49</v>
      </c>
      <c r="B174" s="36" t="s">
        <v>316</v>
      </c>
      <c r="C174" s="36" t="s">
        <v>651</v>
      </c>
      <c r="D174" s="37" t="s">
        <v>52</v>
      </c>
      <c r="E174" s="13" t="s">
        <v>652</v>
      </c>
      <c r="F174" s="38" t="s">
        <v>92</v>
      </c>
      <c r="G174" s="39">
        <v>1</v>
      </c>
      <c r="H174" s="38">
        <v>0</v>
      </c>
      <c r="I174" s="38">
        <f>ROUND(G174*H174,6)</f>
        <v>0</v>
      </c>
      <c r="L174" s="40">
        <v>0</v>
      </c>
      <c r="M174" s="34">
        <f>ROUND(ROUND(L174,2)*ROUND(G174,3),2)</f>
        <v>0</v>
      </c>
      <c r="N174" s="38" t="s">
        <v>55</v>
      </c>
      <c r="O174">
        <f>(M174*21)/100</f>
        <v>0</v>
      </c>
      <c r="P174" t="s">
        <v>27</v>
      </c>
    </row>
    <row r="175" spans="1:16" x14ac:dyDescent="0.2">
      <c r="A175" s="37" t="s">
        <v>56</v>
      </c>
      <c r="E175" s="41" t="s">
        <v>52</v>
      </c>
    </row>
    <row r="176" spans="1:16" x14ac:dyDescent="0.2">
      <c r="A176" s="37" t="s">
        <v>57</v>
      </c>
      <c r="E176" s="42" t="s">
        <v>595</v>
      </c>
    </row>
    <row r="177" spans="1:16" x14ac:dyDescent="0.2">
      <c r="A177" t="s">
        <v>59</v>
      </c>
      <c r="E177" s="41" t="s">
        <v>60</v>
      </c>
    </row>
    <row r="178" spans="1:16" x14ac:dyDescent="0.2">
      <c r="A178" t="s">
        <v>49</v>
      </c>
      <c r="B178" s="36" t="s">
        <v>319</v>
      </c>
      <c r="C178" s="36" t="s">
        <v>653</v>
      </c>
      <c r="D178" s="37" t="s">
        <v>52</v>
      </c>
      <c r="E178" s="13" t="s">
        <v>654</v>
      </c>
      <c r="F178" s="38" t="s">
        <v>92</v>
      </c>
      <c r="G178" s="39">
        <v>1</v>
      </c>
      <c r="H178" s="38">
        <v>0</v>
      </c>
      <c r="I178" s="38">
        <f>ROUND(G178*H178,6)</f>
        <v>0</v>
      </c>
      <c r="L178" s="40">
        <v>0</v>
      </c>
      <c r="M178" s="34">
        <f>ROUND(ROUND(L178,2)*ROUND(G178,3),2)</f>
        <v>0</v>
      </c>
      <c r="N178" s="38" t="s">
        <v>55</v>
      </c>
      <c r="O178">
        <f>(M178*21)/100</f>
        <v>0</v>
      </c>
      <c r="P178" t="s">
        <v>27</v>
      </c>
    </row>
    <row r="179" spans="1:16" x14ac:dyDescent="0.2">
      <c r="A179" s="37" t="s">
        <v>56</v>
      </c>
      <c r="E179" s="41" t="s">
        <v>52</v>
      </c>
    </row>
    <row r="180" spans="1:16" x14ac:dyDescent="0.2">
      <c r="A180" s="37" t="s">
        <v>57</v>
      </c>
      <c r="E180" s="42" t="s">
        <v>595</v>
      </c>
    </row>
    <row r="181" spans="1:16" x14ac:dyDescent="0.2">
      <c r="A181" t="s">
        <v>59</v>
      </c>
      <c r="E181" s="41" t="s">
        <v>60</v>
      </c>
    </row>
    <row r="182" spans="1:16" x14ac:dyDescent="0.2">
      <c r="A182" t="s">
        <v>49</v>
      </c>
      <c r="B182" s="36" t="s">
        <v>322</v>
      </c>
      <c r="C182" s="36" t="s">
        <v>655</v>
      </c>
      <c r="D182" s="37" t="s">
        <v>52</v>
      </c>
      <c r="E182" s="13" t="s">
        <v>656</v>
      </c>
      <c r="F182" s="38" t="s">
        <v>92</v>
      </c>
      <c r="G182" s="39">
        <v>2</v>
      </c>
      <c r="H182" s="38">
        <v>0</v>
      </c>
      <c r="I182" s="38">
        <f>ROUND(G182*H182,6)</f>
        <v>0</v>
      </c>
      <c r="L182" s="40">
        <v>0</v>
      </c>
      <c r="M182" s="34">
        <f>ROUND(ROUND(L182,2)*ROUND(G182,3),2)</f>
        <v>0</v>
      </c>
      <c r="N182" s="38" t="s">
        <v>55</v>
      </c>
      <c r="O182">
        <f>(M182*21)/100</f>
        <v>0</v>
      </c>
      <c r="P182" t="s">
        <v>27</v>
      </c>
    </row>
    <row r="183" spans="1:16" x14ac:dyDescent="0.2">
      <c r="A183" s="37" t="s">
        <v>56</v>
      </c>
      <c r="E183" s="41" t="s">
        <v>52</v>
      </c>
    </row>
    <row r="184" spans="1:16" x14ac:dyDescent="0.2">
      <c r="A184" s="37" t="s">
        <v>57</v>
      </c>
      <c r="E184" s="42" t="s">
        <v>595</v>
      </c>
    </row>
    <row r="185" spans="1:16" x14ac:dyDescent="0.2">
      <c r="A185" t="s">
        <v>59</v>
      </c>
      <c r="E185" s="41" t="s">
        <v>60</v>
      </c>
    </row>
    <row r="186" spans="1:16" x14ac:dyDescent="0.2">
      <c r="A186" t="s">
        <v>49</v>
      </c>
      <c r="B186" s="36" t="s">
        <v>325</v>
      </c>
      <c r="C186" s="36" t="s">
        <v>657</v>
      </c>
      <c r="D186" s="37" t="s">
        <v>52</v>
      </c>
      <c r="E186" s="13" t="s">
        <v>658</v>
      </c>
      <c r="F186" s="38" t="s">
        <v>92</v>
      </c>
      <c r="G186" s="39">
        <v>2</v>
      </c>
      <c r="H186" s="38">
        <v>0</v>
      </c>
      <c r="I186" s="38">
        <f>ROUND(G186*H186,6)</f>
        <v>0</v>
      </c>
      <c r="L186" s="40">
        <v>0</v>
      </c>
      <c r="M186" s="34">
        <f>ROUND(ROUND(L186,2)*ROUND(G186,3),2)</f>
        <v>0</v>
      </c>
      <c r="N186" s="38" t="s">
        <v>55</v>
      </c>
      <c r="O186">
        <f>(M186*21)/100</f>
        <v>0</v>
      </c>
      <c r="P186" t="s">
        <v>27</v>
      </c>
    </row>
    <row r="187" spans="1:16" x14ac:dyDescent="0.2">
      <c r="A187" s="37" t="s">
        <v>56</v>
      </c>
      <c r="E187" s="41" t="s">
        <v>52</v>
      </c>
    </row>
    <row r="188" spans="1:16" x14ac:dyDescent="0.2">
      <c r="A188" s="37" t="s">
        <v>57</v>
      </c>
      <c r="E188" s="42" t="s">
        <v>595</v>
      </c>
    </row>
    <row r="189" spans="1:16" x14ac:dyDescent="0.2">
      <c r="A189" t="s">
        <v>59</v>
      </c>
      <c r="E189" s="41" t="s">
        <v>60</v>
      </c>
    </row>
    <row r="190" spans="1:16" ht="25.5" x14ac:dyDescent="0.2">
      <c r="A190" t="s">
        <v>49</v>
      </c>
      <c r="B190" s="36" t="s">
        <v>328</v>
      </c>
      <c r="C190" s="36" t="s">
        <v>659</v>
      </c>
      <c r="D190" s="37" t="s">
        <v>52</v>
      </c>
      <c r="E190" s="13" t="s">
        <v>660</v>
      </c>
      <c r="F190" s="38" t="s">
        <v>92</v>
      </c>
      <c r="G190" s="39">
        <v>2</v>
      </c>
      <c r="H190" s="38">
        <v>0</v>
      </c>
      <c r="I190" s="38">
        <f>ROUND(G190*H190,6)</f>
        <v>0</v>
      </c>
      <c r="L190" s="40">
        <v>0</v>
      </c>
      <c r="M190" s="34">
        <f>ROUND(ROUND(L190,2)*ROUND(G190,3),2)</f>
        <v>0</v>
      </c>
      <c r="N190" s="38" t="s">
        <v>55</v>
      </c>
      <c r="O190">
        <f>(M190*21)/100</f>
        <v>0</v>
      </c>
      <c r="P190" t="s">
        <v>27</v>
      </c>
    </row>
    <row r="191" spans="1:16" x14ac:dyDescent="0.2">
      <c r="A191" s="37" t="s">
        <v>56</v>
      </c>
      <c r="E191" s="41" t="s">
        <v>52</v>
      </c>
    </row>
    <row r="192" spans="1:16" x14ac:dyDescent="0.2">
      <c r="A192" s="37" t="s">
        <v>57</v>
      </c>
      <c r="E192" s="42" t="s">
        <v>595</v>
      </c>
    </row>
    <row r="193" spans="1:16" x14ac:dyDescent="0.2">
      <c r="A193" t="s">
        <v>59</v>
      </c>
      <c r="E193" s="41" t="s">
        <v>60</v>
      </c>
    </row>
    <row r="194" spans="1:16" x14ac:dyDescent="0.2">
      <c r="A194" t="s">
        <v>49</v>
      </c>
      <c r="B194" s="36" t="s">
        <v>331</v>
      </c>
      <c r="C194" s="36" t="s">
        <v>661</v>
      </c>
      <c r="D194" s="37" t="s">
        <v>52</v>
      </c>
      <c r="E194" s="13" t="s">
        <v>662</v>
      </c>
      <c r="F194" s="38" t="s">
        <v>92</v>
      </c>
      <c r="G194" s="39">
        <v>2</v>
      </c>
      <c r="H194" s="38">
        <v>0</v>
      </c>
      <c r="I194" s="38">
        <f>ROUND(G194*H194,6)</f>
        <v>0</v>
      </c>
      <c r="L194" s="40">
        <v>0</v>
      </c>
      <c r="M194" s="34">
        <f>ROUND(ROUND(L194,2)*ROUND(G194,3),2)</f>
        <v>0</v>
      </c>
      <c r="N194" s="38" t="s">
        <v>55</v>
      </c>
      <c r="O194">
        <f>(M194*21)/100</f>
        <v>0</v>
      </c>
      <c r="P194" t="s">
        <v>27</v>
      </c>
    </row>
    <row r="195" spans="1:16" x14ac:dyDescent="0.2">
      <c r="A195" s="37" t="s">
        <v>56</v>
      </c>
      <c r="E195" s="41" t="s">
        <v>52</v>
      </c>
    </row>
    <row r="196" spans="1:16" x14ac:dyDescent="0.2">
      <c r="A196" s="37" t="s">
        <v>57</v>
      </c>
      <c r="E196" s="42" t="s">
        <v>595</v>
      </c>
    </row>
    <row r="197" spans="1:16" x14ac:dyDescent="0.2">
      <c r="A197" t="s">
        <v>59</v>
      </c>
      <c r="E197" s="41" t="s">
        <v>60</v>
      </c>
    </row>
    <row r="198" spans="1:16" x14ac:dyDescent="0.2">
      <c r="A198" t="s">
        <v>49</v>
      </c>
      <c r="B198" s="36" t="s">
        <v>334</v>
      </c>
      <c r="C198" s="36" t="s">
        <v>663</v>
      </c>
      <c r="D198" s="37" t="s">
        <v>52</v>
      </c>
      <c r="E198" s="13" t="s">
        <v>664</v>
      </c>
      <c r="F198" s="38" t="s">
        <v>92</v>
      </c>
      <c r="G198" s="39">
        <v>7</v>
      </c>
      <c r="H198" s="38">
        <v>0</v>
      </c>
      <c r="I198" s="38">
        <f>ROUND(G198*H198,6)</f>
        <v>0</v>
      </c>
      <c r="L198" s="40">
        <v>0</v>
      </c>
      <c r="M198" s="34">
        <f>ROUND(ROUND(L198,2)*ROUND(G198,3),2)</f>
        <v>0</v>
      </c>
      <c r="N198" s="38" t="s">
        <v>55</v>
      </c>
      <c r="O198">
        <f>(M198*21)/100</f>
        <v>0</v>
      </c>
      <c r="P198" t="s">
        <v>27</v>
      </c>
    </row>
    <row r="199" spans="1:16" x14ac:dyDescent="0.2">
      <c r="A199" s="37" t="s">
        <v>56</v>
      </c>
      <c r="E199" s="41" t="s">
        <v>52</v>
      </c>
    </row>
    <row r="200" spans="1:16" x14ac:dyDescent="0.2">
      <c r="A200" s="37" t="s">
        <v>57</v>
      </c>
      <c r="E200" s="42" t="s">
        <v>595</v>
      </c>
    </row>
    <row r="201" spans="1:16" x14ac:dyDescent="0.2">
      <c r="A201" t="s">
        <v>59</v>
      </c>
      <c r="E201" s="41" t="s">
        <v>60</v>
      </c>
    </row>
    <row r="202" spans="1:16" x14ac:dyDescent="0.2">
      <c r="A202" t="s">
        <v>49</v>
      </c>
      <c r="B202" s="36" t="s">
        <v>520</v>
      </c>
      <c r="C202" s="36" t="s">
        <v>665</v>
      </c>
      <c r="D202" s="37" t="s">
        <v>52</v>
      </c>
      <c r="E202" s="13" t="s">
        <v>658</v>
      </c>
      <c r="F202" s="38" t="s">
        <v>92</v>
      </c>
      <c r="G202" s="39">
        <v>2</v>
      </c>
      <c r="H202" s="38">
        <v>0</v>
      </c>
      <c r="I202" s="38">
        <f>ROUND(G202*H202,6)</f>
        <v>0</v>
      </c>
      <c r="L202" s="40">
        <v>0</v>
      </c>
      <c r="M202" s="34">
        <f>ROUND(ROUND(L202,2)*ROUND(G202,3),2)</f>
        <v>0</v>
      </c>
      <c r="N202" s="38" t="s">
        <v>55</v>
      </c>
      <c r="O202">
        <f>(M202*21)/100</f>
        <v>0</v>
      </c>
      <c r="P202" t="s">
        <v>27</v>
      </c>
    </row>
    <row r="203" spans="1:16" x14ac:dyDescent="0.2">
      <c r="A203" s="37" t="s">
        <v>56</v>
      </c>
      <c r="E203" s="41" t="s">
        <v>52</v>
      </c>
    </row>
    <row r="204" spans="1:16" x14ac:dyDescent="0.2">
      <c r="A204" s="37" t="s">
        <v>57</v>
      </c>
      <c r="E204" s="42" t="s">
        <v>595</v>
      </c>
    </row>
    <row r="205" spans="1:16" x14ac:dyDescent="0.2">
      <c r="A205" t="s">
        <v>59</v>
      </c>
      <c r="E205" s="41" t="s">
        <v>60</v>
      </c>
    </row>
    <row r="206" spans="1:16" x14ac:dyDescent="0.2">
      <c r="A206" t="s">
        <v>49</v>
      </c>
      <c r="B206" s="36" t="s">
        <v>524</v>
      </c>
      <c r="C206" s="36" t="s">
        <v>666</v>
      </c>
      <c r="D206" s="37" t="s">
        <v>52</v>
      </c>
      <c r="E206" s="13" t="s">
        <v>667</v>
      </c>
      <c r="F206" s="38" t="s">
        <v>262</v>
      </c>
      <c r="G206" s="39">
        <v>72</v>
      </c>
      <c r="H206" s="38">
        <v>0</v>
      </c>
      <c r="I206" s="38">
        <f>ROUND(G206*H206,6)</f>
        <v>0</v>
      </c>
      <c r="L206" s="40">
        <v>0</v>
      </c>
      <c r="M206" s="34">
        <f>ROUND(ROUND(L206,2)*ROUND(G206,3),2)</f>
        <v>0</v>
      </c>
      <c r="N206" s="38" t="s">
        <v>55</v>
      </c>
      <c r="O206">
        <f>(M206*21)/100</f>
        <v>0</v>
      </c>
      <c r="P206" t="s">
        <v>27</v>
      </c>
    </row>
    <row r="207" spans="1:16" x14ac:dyDescent="0.2">
      <c r="A207" s="37" t="s">
        <v>56</v>
      </c>
      <c r="E207" s="41" t="s">
        <v>52</v>
      </c>
    </row>
    <row r="208" spans="1:16" x14ac:dyDescent="0.2">
      <c r="A208" s="37" t="s">
        <v>57</v>
      </c>
      <c r="E208" s="42" t="s">
        <v>595</v>
      </c>
    </row>
    <row r="209" spans="1:16" x14ac:dyDescent="0.2">
      <c r="A209" t="s">
        <v>59</v>
      </c>
      <c r="E209" s="41" t="s">
        <v>60</v>
      </c>
    </row>
    <row r="210" spans="1:16" x14ac:dyDescent="0.2">
      <c r="A210" t="s">
        <v>49</v>
      </c>
      <c r="B210" s="36" t="s">
        <v>528</v>
      </c>
      <c r="C210" s="36" t="s">
        <v>668</v>
      </c>
      <c r="D210" s="37" t="s">
        <v>52</v>
      </c>
      <c r="E210" s="13" t="s">
        <v>669</v>
      </c>
      <c r="F210" s="38" t="s">
        <v>92</v>
      </c>
      <c r="G210" s="39">
        <v>7</v>
      </c>
      <c r="H210" s="38">
        <v>0</v>
      </c>
      <c r="I210" s="38">
        <f>ROUND(G210*H210,6)</f>
        <v>0</v>
      </c>
      <c r="L210" s="40">
        <v>0</v>
      </c>
      <c r="M210" s="34">
        <f>ROUND(ROUND(L210,2)*ROUND(G210,3),2)</f>
        <v>0</v>
      </c>
      <c r="N210" s="38" t="s">
        <v>55</v>
      </c>
      <c r="O210">
        <f>(M210*21)/100</f>
        <v>0</v>
      </c>
      <c r="P210" t="s">
        <v>27</v>
      </c>
    </row>
    <row r="211" spans="1:16" x14ac:dyDescent="0.2">
      <c r="A211" s="37" t="s">
        <v>56</v>
      </c>
      <c r="E211" s="41" t="s">
        <v>52</v>
      </c>
    </row>
    <row r="212" spans="1:16" x14ac:dyDescent="0.2">
      <c r="A212" s="37" t="s">
        <v>57</v>
      </c>
      <c r="E212" s="42" t="s">
        <v>595</v>
      </c>
    </row>
    <row r="213" spans="1:16" x14ac:dyDescent="0.2">
      <c r="A213" t="s">
        <v>59</v>
      </c>
      <c r="E213" s="41" t="s">
        <v>60</v>
      </c>
    </row>
    <row r="214" spans="1:16" ht="25.5" x14ac:dyDescent="0.2">
      <c r="A214" t="s">
        <v>49</v>
      </c>
      <c r="B214" s="36" t="s">
        <v>532</v>
      </c>
      <c r="C214" s="36" t="s">
        <v>670</v>
      </c>
      <c r="D214" s="37" t="s">
        <v>52</v>
      </c>
      <c r="E214" s="13" t="s">
        <v>671</v>
      </c>
      <c r="F214" s="38" t="s">
        <v>92</v>
      </c>
      <c r="G214" s="39">
        <v>1</v>
      </c>
      <c r="H214" s="38">
        <v>0</v>
      </c>
      <c r="I214" s="38">
        <f>ROUND(G214*H214,6)</f>
        <v>0</v>
      </c>
      <c r="L214" s="40">
        <v>0</v>
      </c>
      <c r="M214" s="34">
        <f>ROUND(ROUND(L214,2)*ROUND(G214,3),2)</f>
        <v>0</v>
      </c>
      <c r="N214" s="38" t="s">
        <v>55</v>
      </c>
      <c r="O214">
        <f>(M214*21)/100</f>
        <v>0</v>
      </c>
      <c r="P214" t="s">
        <v>27</v>
      </c>
    </row>
    <row r="215" spans="1:16" x14ac:dyDescent="0.2">
      <c r="A215" s="37" t="s">
        <v>56</v>
      </c>
      <c r="E215" s="41" t="s">
        <v>52</v>
      </c>
    </row>
    <row r="216" spans="1:16" x14ac:dyDescent="0.2">
      <c r="A216" s="37" t="s">
        <v>57</v>
      </c>
      <c r="E216" s="42" t="s">
        <v>595</v>
      </c>
    </row>
    <row r="217" spans="1:16" x14ac:dyDescent="0.2">
      <c r="A217" t="s">
        <v>59</v>
      </c>
      <c r="E217" s="41" t="s">
        <v>60</v>
      </c>
    </row>
    <row r="218" spans="1:16" ht="25.5" x14ac:dyDescent="0.2">
      <c r="A218" t="s">
        <v>49</v>
      </c>
      <c r="B218" s="36" t="s">
        <v>536</v>
      </c>
      <c r="C218" s="36" t="s">
        <v>672</v>
      </c>
      <c r="D218" s="37" t="s">
        <v>52</v>
      </c>
      <c r="E218" s="13" t="s">
        <v>671</v>
      </c>
      <c r="F218" s="38" t="s">
        <v>92</v>
      </c>
      <c r="G218" s="39">
        <v>1</v>
      </c>
      <c r="H218" s="38">
        <v>0</v>
      </c>
      <c r="I218" s="38">
        <f>ROUND(G218*H218,6)</f>
        <v>0</v>
      </c>
      <c r="L218" s="40">
        <v>0</v>
      </c>
      <c r="M218" s="34">
        <f>ROUND(ROUND(L218,2)*ROUND(G218,3),2)</f>
        <v>0</v>
      </c>
      <c r="N218" s="38" t="s">
        <v>55</v>
      </c>
      <c r="O218">
        <f>(M218*21)/100</f>
        <v>0</v>
      </c>
      <c r="P218" t="s">
        <v>27</v>
      </c>
    </row>
    <row r="219" spans="1:16" x14ac:dyDescent="0.2">
      <c r="A219" s="37" t="s">
        <v>56</v>
      </c>
      <c r="E219" s="41" t="s">
        <v>52</v>
      </c>
    </row>
    <row r="220" spans="1:16" x14ac:dyDescent="0.2">
      <c r="A220" s="37" t="s">
        <v>57</v>
      </c>
      <c r="E220" s="42" t="s">
        <v>595</v>
      </c>
    </row>
    <row r="221" spans="1:16" x14ac:dyDescent="0.2">
      <c r="A221" t="s">
        <v>59</v>
      </c>
      <c r="E221" s="41" t="s">
        <v>60</v>
      </c>
    </row>
    <row r="222" spans="1:16" x14ac:dyDescent="0.2">
      <c r="A222" t="s">
        <v>49</v>
      </c>
      <c r="B222" s="36" t="s">
        <v>540</v>
      </c>
      <c r="C222" s="36" t="s">
        <v>673</v>
      </c>
      <c r="D222" s="37" t="s">
        <v>52</v>
      </c>
      <c r="E222" s="13" t="s">
        <v>674</v>
      </c>
      <c r="F222" s="38" t="s">
        <v>92</v>
      </c>
      <c r="G222" s="39">
        <v>8</v>
      </c>
      <c r="H222" s="38">
        <v>0</v>
      </c>
      <c r="I222" s="38">
        <f>ROUND(G222*H222,6)</f>
        <v>0</v>
      </c>
      <c r="L222" s="40">
        <v>0</v>
      </c>
      <c r="M222" s="34">
        <f>ROUND(ROUND(L222,2)*ROUND(G222,3),2)</f>
        <v>0</v>
      </c>
      <c r="N222" s="38" t="s">
        <v>204</v>
      </c>
      <c r="O222">
        <f>(M222*21)/100</f>
        <v>0</v>
      </c>
      <c r="P222" t="s">
        <v>27</v>
      </c>
    </row>
    <row r="223" spans="1:16" x14ac:dyDescent="0.2">
      <c r="A223" s="37" t="s">
        <v>56</v>
      </c>
      <c r="E223" s="41" t="s">
        <v>52</v>
      </c>
    </row>
    <row r="224" spans="1:16" x14ac:dyDescent="0.2">
      <c r="A224" s="37" t="s">
        <v>57</v>
      </c>
      <c r="E224" s="42" t="s">
        <v>595</v>
      </c>
    </row>
    <row r="225" spans="1:5" ht="89.25" x14ac:dyDescent="0.2">
      <c r="A225" t="s">
        <v>59</v>
      </c>
      <c r="E225" s="41" t="s">
        <v>675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9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385</v>
      </c>
      <c r="M3" s="43">
        <f>Rekapitulace!C15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385</v>
      </c>
      <c r="D4" s="9"/>
      <c r="E4" s="3" t="s">
        <v>386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COUNTIFS(L8:L356,"=0",A8:A356,"P")+COUNTIFS(L8:L356,"",A8:A356,"P")+SUM(Q8:Q356)</f>
        <v>87</v>
      </c>
    </row>
    <row r="8" spans="1:20" x14ac:dyDescent="0.2">
      <c r="A8" t="s">
        <v>44</v>
      </c>
      <c r="C8" s="30" t="s">
        <v>678</v>
      </c>
      <c r="E8" s="32" t="s">
        <v>677</v>
      </c>
      <c r="J8" s="31">
        <f>0+J9+J22+J55</f>
        <v>0</v>
      </c>
      <c r="K8" s="31">
        <f>0+K9+K22+K55</f>
        <v>0</v>
      </c>
      <c r="L8" s="31">
        <f>0+L9+L22+L55</f>
        <v>0</v>
      </c>
      <c r="M8" s="31">
        <f>0+M9+M22+M55</f>
        <v>0</v>
      </c>
    </row>
    <row r="9" spans="1:20" x14ac:dyDescent="0.2">
      <c r="A9" t="s">
        <v>46</v>
      </c>
      <c r="C9" s="33" t="s">
        <v>127</v>
      </c>
      <c r="E9" s="35" t="s">
        <v>679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ht="25.5" x14ac:dyDescent="0.2">
      <c r="A10" t="s">
        <v>49</v>
      </c>
      <c r="B10" s="36" t="s">
        <v>50</v>
      </c>
      <c r="C10" s="36" t="s">
        <v>680</v>
      </c>
      <c r="D10" s="37" t="s">
        <v>52</v>
      </c>
      <c r="E10" s="13" t="s">
        <v>681</v>
      </c>
      <c r="F10" s="38" t="s">
        <v>54</v>
      </c>
      <c r="G10" s="39">
        <v>7.8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55</v>
      </c>
      <c r="O10">
        <f>(M10*21)/100</f>
        <v>0</v>
      </c>
      <c r="P10" t="s">
        <v>27</v>
      </c>
    </row>
    <row r="11" spans="1:20" x14ac:dyDescent="0.2">
      <c r="A11" s="37" t="s">
        <v>56</v>
      </c>
      <c r="E11" s="41" t="s">
        <v>52</v>
      </c>
    </row>
    <row r="12" spans="1:20" x14ac:dyDescent="0.2">
      <c r="A12" s="37" t="s">
        <v>57</v>
      </c>
      <c r="E12" s="42" t="s">
        <v>682</v>
      </c>
    </row>
    <row r="13" spans="1:20" ht="89.25" x14ac:dyDescent="0.2">
      <c r="A13" t="s">
        <v>59</v>
      </c>
      <c r="E13" s="41" t="s">
        <v>683</v>
      </c>
    </row>
    <row r="14" spans="1:20" ht="25.5" x14ac:dyDescent="0.2">
      <c r="A14" t="s">
        <v>49</v>
      </c>
      <c r="B14" s="36" t="s">
        <v>27</v>
      </c>
      <c r="C14" s="36" t="s">
        <v>684</v>
      </c>
      <c r="D14" s="37" t="s">
        <v>52</v>
      </c>
      <c r="E14" s="13" t="s">
        <v>685</v>
      </c>
      <c r="F14" s="38" t="s">
        <v>54</v>
      </c>
      <c r="G14" s="39">
        <v>1.6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55</v>
      </c>
      <c r="O14">
        <f>(M14*21)/100</f>
        <v>0</v>
      </c>
      <c r="P14" t="s">
        <v>27</v>
      </c>
    </row>
    <row r="15" spans="1:20" x14ac:dyDescent="0.2">
      <c r="A15" s="37" t="s">
        <v>56</v>
      </c>
      <c r="E15" s="41" t="s">
        <v>686</v>
      </c>
    </row>
    <row r="16" spans="1:20" x14ac:dyDescent="0.2">
      <c r="A16" s="37" t="s">
        <v>57</v>
      </c>
      <c r="E16" s="42" t="s">
        <v>682</v>
      </c>
    </row>
    <row r="17" spans="1:16" ht="89.25" x14ac:dyDescent="0.2">
      <c r="A17" t="s">
        <v>59</v>
      </c>
      <c r="E17" s="41" t="s">
        <v>683</v>
      </c>
    </row>
    <row r="18" spans="1:16" ht="25.5" x14ac:dyDescent="0.2">
      <c r="A18" t="s">
        <v>49</v>
      </c>
      <c r="B18" s="36" t="s">
        <v>26</v>
      </c>
      <c r="C18" s="36" t="s">
        <v>687</v>
      </c>
      <c r="D18" s="37" t="s">
        <v>52</v>
      </c>
      <c r="E18" s="13" t="s">
        <v>688</v>
      </c>
      <c r="F18" s="38" t="s">
        <v>54</v>
      </c>
      <c r="G18" s="39">
        <v>0.25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55</v>
      </c>
      <c r="O18">
        <f>(M18*21)/100</f>
        <v>0</v>
      </c>
      <c r="P18" t="s">
        <v>27</v>
      </c>
    </row>
    <row r="19" spans="1:16" x14ac:dyDescent="0.2">
      <c r="A19" s="37" t="s">
        <v>56</v>
      </c>
      <c r="E19" s="41" t="s">
        <v>52</v>
      </c>
    </row>
    <row r="20" spans="1:16" x14ac:dyDescent="0.2">
      <c r="A20" s="37" t="s">
        <v>57</v>
      </c>
      <c r="E20" s="42" t="s">
        <v>682</v>
      </c>
    </row>
    <row r="21" spans="1:16" ht="140.25" x14ac:dyDescent="0.2">
      <c r="A21" t="s">
        <v>59</v>
      </c>
      <c r="E21" s="41" t="s">
        <v>689</v>
      </c>
    </row>
    <row r="22" spans="1:16" x14ac:dyDescent="0.2">
      <c r="A22" t="s">
        <v>46</v>
      </c>
      <c r="C22" s="33" t="s">
        <v>87</v>
      </c>
      <c r="E22" s="35" t="s">
        <v>88</v>
      </c>
      <c r="J22" s="34">
        <f>0</f>
        <v>0</v>
      </c>
      <c r="K22" s="34">
        <f>0</f>
        <v>0</v>
      </c>
      <c r="L22" s="34">
        <f>0+L23+L27+L31+L35+L39+L43+L47+L51</f>
        <v>0</v>
      </c>
      <c r="M22" s="34">
        <f>0+M23+M27+M31+M35+M39+M43+M47+M51</f>
        <v>0</v>
      </c>
    </row>
    <row r="23" spans="1:16" ht="25.5" x14ac:dyDescent="0.2">
      <c r="A23" t="s">
        <v>49</v>
      </c>
      <c r="B23" s="36" t="s">
        <v>72</v>
      </c>
      <c r="C23" s="36" t="s">
        <v>690</v>
      </c>
      <c r="D23" s="37" t="s">
        <v>52</v>
      </c>
      <c r="E23" s="13" t="s">
        <v>691</v>
      </c>
      <c r="F23" s="38" t="s">
        <v>97</v>
      </c>
      <c r="G23" s="39">
        <v>60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55</v>
      </c>
      <c r="O23">
        <f>(M23*21)/100</f>
        <v>0</v>
      </c>
      <c r="P23" t="s">
        <v>27</v>
      </c>
    </row>
    <row r="24" spans="1:16" x14ac:dyDescent="0.2">
      <c r="A24" s="37" t="s">
        <v>56</v>
      </c>
      <c r="E24" s="41" t="s">
        <v>52</v>
      </c>
    </row>
    <row r="25" spans="1:16" x14ac:dyDescent="0.2">
      <c r="A25" s="37" t="s">
        <v>57</v>
      </c>
      <c r="E25" s="42" t="s">
        <v>692</v>
      </c>
    </row>
    <row r="26" spans="1:16" ht="140.25" x14ac:dyDescent="0.2">
      <c r="A26" t="s">
        <v>59</v>
      </c>
      <c r="E26" s="41" t="s">
        <v>693</v>
      </c>
    </row>
    <row r="27" spans="1:16" ht="25.5" x14ac:dyDescent="0.2">
      <c r="A27" t="s">
        <v>49</v>
      </c>
      <c r="B27" s="36" t="s">
        <v>76</v>
      </c>
      <c r="C27" s="36" t="s">
        <v>694</v>
      </c>
      <c r="D27" s="37" t="s">
        <v>52</v>
      </c>
      <c r="E27" s="13" t="s">
        <v>695</v>
      </c>
      <c r="F27" s="38" t="s">
        <v>97</v>
      </c>
      <c r="G27" s="39">
        <v>20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55</v>
      </c>
      <c r="O27">
        <f>(M27*21)/100</f>
        <v>0</v>
      </c>
      <c r="P27" t="s">
        <v>27</v>
      </c>
    </row>
    <row r="28" spans="1:16" x14ac:dyDescent="0.2">
      <c r="A28" s="37" t="s">
        <v>56</v>
      </c>
      <c r="E28" s="41" t="s">
        <v>52</v>
      </c>
    </row>
    <row r="29" spans="1:16" x14ac:dyDescent="0.2">
      <c r="A29" s="37" t="s">
        <v>57</v>
      </c>
      <c r="E29" s="42" t="s">
        <v>696</v>
      </c>
    </row>
    <row r="30" spans="1:16" ht="76.5" x14ac:dyDescent="0.2">
      <c r="A30" t="s">
        <v>59</v>
      </c>
      <c r="E30" s="41" t="s">
        <v>697</v>
      </c>
    </row>
    <row r="31" spans="1:16" ht="25.5" x14ac:dyDescent="0.2">
      <c r="A31" t="s">
        <v>49</v>
      </c>
      <c r="B31" s="36" t="s">
        <v>82</v>
      </c>
      <c r="C31" s="36" t="s">
        <v>698</v>
      </c>
      <c r="D31" s="37" t="s">
        <v>52</v>
      </c>
      <c r="E31" s="13" t="s">
        <v>699</v>
      </c>
      <c r="F31" s="38" t="s">
        <v>97</v>
      </c>
      <c r="G31" s="39">
        <v>20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55</v>
      </c>
      <c r="O31">
        <f>(M31*21)/100</f>
        <v>0</v>
      </c>
      <c r="P31" t="s">
        <v>27</v>
      </c>
    </row>
    <row r="32" spans="1:16" x14ac:dyDescent="0.2">
      <c r="A32" s="37" t="s">
        <v>56</v>
      </c>
      <c r="E32" s="41" t="s">
        <v>52</v>
      </c>
    </row>
    <row r="33" spans="1:16" x14ac:dyDescent="0.2">
      <c r="A33" s="37" t="s">
        <v>57</v>
      </c>
      <c r="E33" s="42" t="s">
        <v>696</v>
      </c>
    </row>
    <row r="34" spans="1:16" ht="76.5" x14ac:dyDescent="0.2">
      <c r="A34" t="s">
        <v>59</v>
      </c>
      <c r="E34" s="41" t="s">
        <v>697</v>
      </c>
    </row>
    <row r="35" spans="1:16" ht="25.5" x14ac:dyDescent="0.2">
      <c r="A35" t="s">
        <v>49</v>
      </c>
      <c r="B35" s="36" t="s">
        <v>89</v>
      </c>
      <c r="C35" s="36" t="s">
        <v>700</v>
      </c>
      <c r="D35" s="37" t="s">
        <v>52</v>
      </c>
      <c r="E35" s="13" t="s">
        <v>701</v>
      </c>
      <c r="F35" s="38" t="s">
        <v>85</v>
      </c>
      <c r="G35" s="39">
        <v>30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55</v>
      </c>
      <c r="O35">
        <f>(M35*21)/100</f>
        <v>0</v>
      </c>
      <c r="P35" t="s">
        <v>27</v>
      </c>
    </row>
    <row r="36" spans="1:16" x14ac:dyDescent="0.2">
      <c r="A36" s="37" t="s">
        <v>56</v>
      </c>
      <c r="E36" s="41" t="s">
        <v>52</v>
      </c>
    </row>
    <row r="37" spans="1:16" x14ac:dyDescent="0.2">
      <c r="A37" s="37" t="s">
        <v>57</v>
      </c>
      <c r="E37" s="42" t="s">
        <v>702</v>
      </c>
    </row>
    <row r="38" spans="1:16" ht="153" x14ac:dyDescent="0.2">
      <c r="A38" t="s">
        <v>59</v>
      </c>
      <c r="E38" s="41" t="s">
        <v>703</v>
      </c>
    </row>
    <row r="39" spans="1:16" x14ac:dyDescent="0.2">
      <c r="A39" t="s">
        <v>49</v>
      </c>
      <c r="B39" s="36" t="s">
        <v>94</v>
      </c>
      <c r="C39" s="36" t="s">
        <v>704</v>
      </c>
      <c r="D39" s="37" t="s">
        <v>52</v>
      </c>
      <c r="E39" s="13" t="s">
        <v>705</v>
      </c>
      <c r="F39" s="38" t="s">
        <v>92</v>
      </c>
      <c r="G39" s="39">
        <v>160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55</v>
      </c>
      <c r="O39">
        <f>(M39*21)/100</f>
        <v>0</v>
      </c>
      <c r="P39" t="s">
        <v>27</v>
      </c>
    </row>
    <row r="40" spans="1:16" x14ac:dyDescent="0.2">
      <c r="A40" s="37" t="s">
        <v>56</v>
      </c>
      <c r="E40" s="41" t="s">
        <v>52</v>
      </c>
    </row>
    <row r="41" spans="1:16" x14ac:dyDescent="0.2">
      <c r="A41" s="37" t="s">
        <v>57</v>
      </c>
      <c r="E41" s="42" t="s">
        <v>706</v>
      </c>
    </row>
    <row r="42" spans="1:16" ht="76.5" x14ac:dyDescent="0.2">
      <c r="A42" t="s">
        <v>59</v>
      </c>
      <c r="E42" s="41" t="s">
        <v>697</v>
      </c>
    </row>
    <row r="43" spans="1:16" x14ac:dyDescent="0.2">
      <c r="A43" t="s">
        <v>49</v>
      </c>
      <c r="B43" s="36" t="s">
        <v>98</v>
      </c>
      <c r="C43" s="36" t="s">
        <v>707</v>
      </c>
      <c r="D43" s="37" t="s">
        <v>52</v>
      </c>
      <c r="E43" s="13" t="s">
        <v>708</v>
      </c>
      <c r="F43" s="38" t="s">
        <v>92</v>
      </c>
      <c r="G43" s="39">
        <v>100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55</v>
      </c>
      <c r="O43">
        <f>(M43*21)/100</f>
        <v>0</v>
      </c>
      <c r="P43" t="s">
        <v>27</v>
      </c>
    </row>
    <row r="44" spans="1:16" x14ac:dyDescent="0.2">
      <c r="A44" s="37" t="s">
        <v>56</v>
      </c>
      <c r="E44" s="41" t="s">
        <v>52</v>
      </c>
    </row>
    <row r="45" spans="1:16" x14ac:dyDescent="0.2">
      <c r="A45" s="37" t="s">
        <v>57</v>
      </c>
      <c r="E45" s="42" t="s">
        <v>709</v>
      </c>
    </row>
    <row r="46" spans="1:16" ht="102" x14ac:dyDescent="0.2">
      <c r="A46" t="s">
        <v>59</v>
      </c>
      <c r="E46" s="41" t="s">
        <v>710</v>
      </c>
    </row>
    <row r="47" spans="1:16" x14ac:dyDescent="0.2">
      <c r="A47" t="s">
        <v>49</v>
      </c>
      <c r="B47" s="36" t="s">
        <v>101</v>
      </c>
      <c r="C47" s="36" t="s">
        <v>711</v>
      </c>
      <c r="D47" s="37" t="s">
        <v>52</v>
      </c>
      <c r="E47" s="13" t="s">
        <v>712</v>
      </c>
      <c r="F47" s="38" t="s">
        <v>85</v>
      </c>
      <c r="G47" s="39">
        <v>2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55</v>
      </c>
      <c r="O47">
        <f>(M47*21)/100</f>
        <v>0</v>
      </c>
      <c r="P47" t="s">
        <v>27</v>
      </c>
    </row>
    <row r="48" spans="1:16" x14ac:dyDescent="0.2">
      <c r="A48" s="37" t="s">
        <v>56</v>
      </c>
      <c r="E48" s="41" t="s">
        <v>52</v>
      </c>
    </row>
    <row r="49" spans="1:16" x14ac:dyDescent="0.2">
      <c r="A49" s="37" t="s">
        <v>57</v>
      </c>
      <c r="E49" s="42" t="s">
        <v>713</v>
      </c>
    </row>
    <row r="50" spans="1:16" ht="38.25" x14ac:dyDescent="0.2">
      <c r="A50" t="s">
        <v>59</v>
      </c>
      <c r="E50" s="41" t="s">
        <v>399</v>
      </c>
    </row>
    <row r="51" spans="1:16" ht="25.5" x14ac:dyDescent="0.2">
      <c r="A51" t="s">
        <v>49</v>
      </c>
      <c r="B51" s="36" t="s">
        <v>107</v>
      </c>
      <c r="C51" s="36" t="s">
        <v>714</v>
      </c>
      <c r="D51" s="37" t="s">
        <v>52</v>
      </c>
      <c r="E51" s="13" t="s">
        <v>715</v>
      </c>
      <c r="F51" s="38" t="s">
        <v>716</v>
      </c>
      <c r="G51" s="39">
        <v>200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55</v>
      </c>
      <c r="O51">
        <f>(M51*21)/100</f>
        <v>0</v>
      </c>
      <c r="P51" t="s">
        <v>27</v>
      </c>
    </row>
    <row r="52" spans="1:16" x14ac:dyDescent="0.2">
      <c r="A52" s="37" t="s">
        <v>56</v>
      </c>
      <c r="E52" s="41" t="s">
        <v>52</v>
      </c>
    </row>
    <row r="53" spans="1:16" x14ac:dyDescent="0.2">
      <c r="A53" s="37" t="s">
        <v>57</v>
      </c>
      <c r="E53" s="42" t="s">
        <v>682</v>
      </c>
    </row>
    <row r="54" spans="1:16" ht="114.75" x14ac:dyDescent="0.2">
      <c r="A54" t="s">
        <v>59</v>
      </c>
      <c r="E54" s="41" t="s">
        <v>717</v>
      </c>
    </row>
    <row r="55" spans="1:16" x14ac:dyDescent="0.2">
      <c r="A55" t="s">
        <v>46</v>
      </c>
      <c r="C55" s="33" t="s">
        <v>105</v>
      </c>
      <c r="E55" s="35" t="s">
        <v>718</v>
      </c>
      <c r="J55" s="34">
        <f>0</f>
        <v>0</v>
      </c>
      <c r="K55" s="34">
        <f>0</f>
        <v>0</v>
      </c>
      <c r="L55" s="34">
        <f>0+L56+L60+L64+L68+L72+L76+L80+L84+L88+L92+L96+L100+L104+L108+L112+L116+L120+L124+L128+L132+L136+L140+L144+L148+L152+L156+L160+L164+L168+L172+L176+L180+L184+L188+L192+L196+L200+L204+L208+L212+L216+L220+L224+L228+L232+L236+L240+L244+L248+L252+L256+L260+L264+L268+L272+L276+L280+L284+L288+L292+L296+L300+L304+L308+L312+L316+L320+L324+L328+L332+L336+L340+L344+L348+L352+L356</f>
        <v>0</v>
      </c>
      <c r="M55" s="34">
        <f>0+M56+M60+M64+M68+M72+M76+M80+M84+M88+M92+M96+M100+M104+M108+M112+M116+M120+M124+M128+M132+M136+M140+M144+M148+M152+M156+M160+M164+M168+M172+M176+M180+M184+M188+M192+M196+M200+M204+M208+M212+M216+M220+M224+M228+M232+M236+M240+M244+M248+M252+M256+M260+M264+M268+M272+M276+M280+M284+M288+M292+M296+M300+M304+M308+M312+M316+M320+M324+M328+M332+M336+M340+M344+M348+M352+M356</f>
        <v>0</v>
      </c>
    </row>
    <row r="56" spans="1:16" x14ac:dyDescent="0.2">
      <c r="A56" t="s">
        <v>49</v>
      </c>
      <c r="B56" s="36" t="s">
        <v>114</v>
      </c>
      <c r="C56" s="36" t="s">
        <v>719</v>
      </c>
      <c r="D56" s="37" t="s">
        <v>52</v>
      </c>
      <c r="E56" s="13" t="s">
        <v>720</v>
      </c>
      <c r="F56" s="38" t="s">
        <v>97</v>
      </c>
      <c r="G56" s="39">
        <v>140</v>
      </c>
      <c r="H56" s="38">
        <v>0</v>
      </c>
      <c r="I56" s="38">
        <f>ROUND(G56*H56,6)</f>
        <v>0</v>
      </c>
      <c r="L56" s="40">
        <v>0</v>
      </c>
      <c r="M56" s="34">
        <f>ROUND(ROUND(L56,2)*ROUND(G56,3),2)</f>
        <v>0</v>
      </c>
      <c r="N56" s="38" t="s">
        <v>55</v>
      </c>
      <c r="O56">
        <f>(M56*21)/100</f>
        <v>0</v>
      </c>
      <c r="P56" t="s">
        <v>27</v>
      </c>
    </row>
    <row r="57" spans="1:16" x14ac:dyDescent="0.2">
      <c r="A57" s="37" t="s">
        <v>56</v>
      </c>
      <c r="E57" s="41" t="s">
        <v>52</v>
      </c>
    </row>
    <row r="58" spans="1:16" x14ac:dyDescent="0.2">
      <c r="A58" s="37" t="s">
        <v>57</v>
      </c>
      <c r="E58" s="42" t="s">
        <v>721</v>
      </c>
    </row>
    <row r="59" spans="1:16" ht="102" x14ac:dyDescent="0.2">
      <c r="A59" t="s">
        <v>59</v>
      </c>
      <c r="E59" s="41" t="s">
        <v>722</v>
      </c>
    </row>
    <row r="60" spans="1:16" x14ac:dyDescent="0.2">
      <c r="A60" t="s">
        <v>49</v>
      </c>
      <c r="B60" s="36" t="s">
        <v>61</v>
      </c>
      <c r="C60" s="36" t="s">
        <v>723</v>
      </c>
      <c r="D60" s="37" t="s">
        <v>52</v>
      </c>
      <c r="E60" s="13" t="s">
        <v>724</v>
      </c>
      <c r="F60" s="38" t="s">
        <v>92</v>
      </c>
      <c r="G60" s="39">
        <v>9</v>
      </c>
      <c r="H60" s="38">
        <v>0</v>
      </c>
      <c r="I60" s="38">
        <f>ROUND(G60*H60,6)</f>
        <v>0</v>
      </c>
      <c r="L60" s="40">
        <v>0</v>
      </c>
      <c r="M60" s="34">
        <f>ROUND(ROUND(L60,2)*ROUND(G60,3),2)</f>
        <v>0</v>
      </c>
      <c r="N60" s="38" t="s">
        <v>55</v>
      </c>
      <c r="O60">
        <f>(M60*21)/100</f>
        <v>0</v>
      </c>
      <c r="P60" t="s">
        <v>27</v>
      </c>
    </row>
    <row r="61" spans="1:16" x14ac:dyDescent="0.2">
      <c r="A61" s="37" t="s">
        <v>56</v>
      </c>
      <c r="E61" s="41" t="s">
        <v>52</v>
      </c>
    </row>
    <row r="62" spans="1:16" x14ac:dyDescent="0.2">
      <c r="A62" s="37" t="s">
        <v>57</v>
      </c>
      <c r="E62" s="42" t="s">
        <v>721</v>
      </c>
    </row>
    <row r="63" spans="1:16" ht="76.5" x14ac:dyDescent="0.2">
      <c r="A63" t="s">
        <v>59</v>
      </c>
      <c r="E63" s="41" t="s">
        <v>725</v>
      </c>
    </row>
    <row r="64" spans="1:16" x14ac:dyDescent="0.2">
      <c r="A64" t="s">
        <v>49</v>
      </c>
      <c r="B64" s="36" t="s">
        <v>122</v>
      </c>
      <c r="C64" s="36" t="s">
        <v>108</v>
      </c>
      <c r="D64" s="37" t="s">
        <v>52</v>
      </c>
      <c r="E64" s="13" t="s">
        <v>109</v>
      </c>
      <c r="F64" s="38" t="s">
        <v>92</v>
      </c>
      <c r="G64" s="39">
        <v>30</v>
      </c>
      <c r="H64" s="38">
        <v>0</v>
      </c>
      <c r="I64" s="38">
        <f>ROUND(G64*H64,6)</f>
        <v>0</v>
      </c>
      <c r="L64" s="40">
        <v>0</v>
      </c>
      <c r="M64" s="34">
        <f>ROUND(ROUND(L64,2)*ROUND(G64,3),2)</f>
        <v>0</v>
      </c>
      <c r="N64" s="38" t="s">
        <v>55</v>
      </c>
      <c r="O64">
        <f>(M64*21)/100</f>
        <v>0</v>
      </c>
      <c r="P64" t="s">
        <v>27</v>
      </c>
    </row>
    <row r="65" spans="1:16" x14ac:dyDescent="0.2">
      <c r="A65" s="37" t="s">
        <v>56</v>
      </c>
      <c r="E65" s="41" t="s">
        <v>52</v>
      </c>
    </row>
    <row r="66" spans="1:16" x14ac:dyDescent="0.2">
      <c r="A66" s="37" t="s">
        <v>57</v>
      </c>
      <c r="E66" s="42" t="s">
        <v>721</v>
      </c>
    </row>
    <row r="67" spans="1:16" ht="89.25" x14ac:dyDescent="0.2">
      <c r="A67" t="s">
        <v>59</v>
      </c>
      <c r="E67" s="41" t="s">
        <v>726</v>
      </c>
    </row>
    <row r="68" spans="1:16" x14ac:dyDescent="0.2">
      <c r="A68" t="s">
        <v>49</v>
      </c>
      <c r="B68" s="36" t="s">
        <v>127</v>
      </c>
      <c r="C68" s="36" t="s">
        <v>727</v>
      </c>
      <c r="D68" s="37" t="s">
        <v>52</v>
      </c>
      <c r="E68" s="13" t="s">
        <v>728</v>
      </c>
      <c r="F68" s="38" t="s">
        <v>92</v>
      </c>
      <c r="G68" s="39">
        <v>90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55</v>
      </c>
      <c r="O68">
        <f>(M68*21)/100</f>
        <v>0</v>
      </c>
      <c r="P68" t="s">
        <v>27</v>
      </c>
    </row>
    <row r="69" spans="1:16" x14ac:dyDescent="0.2">
      <c r="A69" s="37" t="s">
        <v>56</v>
      </c>
      <c r="E69" s="41" t="s">
        <v>52</v>
      </c>
    </row>
    <row r="70" spans="1:16" x14ac:dyDescent="0.2">
      <c r="A70" s="37" t="s">
        <v>57</v>
      </c>
      <c r="E70" s="42" t="s">
        <v>721</v>
      </c>
    </row>
    <row r="71" spans="1:16" ht="102" x14ac:dyDescent="0.2">
      <c r="A71" t="s">
        <v>59</v>
      </c>
      <c r="E71" s="41" t="s">
        <v>729</v>
      </c>
    </row>
    <row r="72" spans="1:16" ht="38.25" x14ac:dyDescent="0.2">
      <c r="A72" t="s">
        <v>49</v>
      </c>
      <c r="B72" s="36" t="s">
        <v>131</v>
      </c>
      <c r="C72" s="36" t="s">
        <v>730</v>
      </c>
      <c r="D72" s="37" t="s">
        <v>52</v>
      </c>
      <c r="E72" s="13" t="s">
        <v>731</v>
      </c>
      <c r="F72" s="38" t="s">
        <v>92</v>
      </c>
      <c r="G72" s="39">
        <v>2</v>
      </c>
      <c r="H72" s="38">
        <v>0</v>
      </c>
      <c r="I72" s="38">
        <f>ROUND(G72*H72,6)</f>
        <v>0</v>
      </c>
      <c r="L72" s="40">
        <v>0</v>
      </c>
      <c r="M72" s="34">
        <f>ROUND(ROUND(L72,2)*ROUND(G72,3),2)</f>
        <v>0</v>
      </c>
      <c r="N72" s="38" t="s">
        <v>55</v>
      </c>
      <c r="O72">
        <f>(M72*21)/100</f>
        <v>0</v>
      </c>
      <c r="P72" t="s">
        <v>27</v>
      </c>
    </row>
    <row r="73" spans="1:16" x14ac:dyDescent="0.2">
      <c r="A73" s="37" t="s">
        <v>56</v>
      </c>
      <c r="E73" s="41" t="s">
        <v>52</v>
      </c>
    </row>
    <row r="74" spans="1:16" x14ac:dyDescent="0.2">
      <c r="A74" s="37" t="s">
        <v>57</v>
      </c>
      <c r="E74" s="42" t="s">
        <v>732</v>
      </c>
    </row>
    <row r="75" spans="1:16" ht="89.25" x14ac:dyDescent="0.2">
      <c r="A75" t="s">
        <v>59</v>
      </c>
      <c r="E75" s="41" t="s">
        <v>733</v>
      </c>
    </row>
    <row r="76" spans="1:16" x14ac:dyDescent="0.2">
      <c r="A76" t="s">
        <v>49</v>
      </c>
      <c r="B76" s="36" t="s">
        <v>70</v>
      </c>
      <c r="C76" s="36" t="s">
        <v>734</v>
      </c>
      <c r="D76" s="37" t="s">
        <v>52</v>
      </c>
      <c r="E76" s="13" t="s">
        <v>735</v>
      </c>
      <c r="F76" s="38" t="s">
        <v>97</v>
      </c>
      <c r="G76" s="39">
        <v>30</v>
      </c>
      <c r="H76" s="38">
        <v>0</v>
      </c>
      <c r="I76" s="38">
        <f>ROUND(G76*H76,6)</f>
        <v>0</v>
      </c>
      <c r="L76" s="40">
        <v>0</v>
      </c>
      <c r="M76" s="34">
        <f>ROUND(ROUND(L76,2)*ROUND(G76,3),2)</f>
        <v>0</v>
      </c>
      <c r="N76" s="38" t="s">
        <v>55</v>
      </c>
      <c r="O76">
        <f>(M76*21)/100</f>
        <v>0</v>
      </c>
      <c r="P76" t="s">
        <v>27</v>
      </c>
    </row>
    <row r="77" spans="1:16" x14ac:dyDescent="0.2">
      <c r="A77" s="37" t="s">
        <v>56</v>
      </c>
      <c r="E77" s="41" t="s">
        <v>52</v>
      </c>
    </row>
    <row r="78" spans="1:16" x14ac:dyDescent="0.2">
      <c r="A78" s="37" t="s">
        <v>57</v>
      </c>
      <c r="E78" s="42" t="s">
        <v>736</v>
      </c>
    </row>
    <row r="79" spans="1:16" ht="89.25" x14ac:dyDescent="0.2">
      <c r="A79" t="s">
        <v>59</v>
      </c>
      <c r="E79" s="41" t="s">
        <v>737</v>
      </c>
    </row>
    <row r="80" spans="1:16" x14ac:dyDescent="0.2">
      <c r="A80" t="s">
        <v>49</v>
      </c>
      <c r="B80" s="36" t="s">
        <v>80</v>
      </c>
      <c r="C80" s="36" t="s">
        <v>738</v>
      </c>
      <c r="D80" s="37" t="s">
        <v>52</v>
      </c>
      <c r="E80" s="13" t="s">
        <v>739</v>
      </c>
      <c r="F80" s="38" t="s">
        <v>97</v>
      </c>
      <c r="G80" s="39">
        <v>45</v>
      </c>
      <c r="H80" s="38">
        <v>0</v>
      </c>
      <c r="I80" s="38">
        <f>ROUND(G80*H80,6)</f>
        <v>0</v>
      </c>
      <c r="L80" s="40">
        <v>0</v>
      </c>
      <c r="M80" s="34">
        <f>ROUND(ROUND(L80,2)*ROUND(G80,3),2)</f>
        <v>0</v>
      </c>
      <c r="N80" s="38" t="s">
        <v>55</v>
      </c>
      <c r="O80">
        <f>(M80*21)/100</f>
        <v>0</v>
      </c>
      <c r="P80" t="s">
        <v>27</v>
      </c>
    </row>
    <row r="81" spans="1:16" x14ac:dyDescent="0.2">
      <c r="A81" s="37" t="s">
        <v>56</v>
      </c>
      <c r="E81" s="41" t="s">
        <v>52</v>
      </c>
    </row>
    <row r="82" spans="1:16" x14ac:dyDescent="0.2">
      <c r="A82" s="37" t="s">
        <v>57</v>
      </c>
      <c r="E82" s="42" t="s">
        <v>740</v>
      </c>
    </row>
    <row r="83" spans="1:16" ht="89.25" x14ac:dyDescent="0.2">
      <c r="A83" t="s">
        <v>59</v>
      </c>
      <c r="E83" s="41" t="s">
        <v>737</v>
      </c>
    </row>
    <row r="84" spans="1:16" ht="25.5" x14ac:dyDescent="0.2">
      <c r="A84" t="s">
        <v>49</v>
      </c>
      <c r="B84" s="36" t="s">
        <v>139</v>
      </c>
      <c r="C84" s="36" t="s">
        <v>741</v>
      </c>
      <c r="D84" s="37" t="s">
        <v>52</v>
      </c>
      <c r="E84" s="13" t="s">
        <v>742</v>
      </c>
      <c r="F84" s="38" t="s">
        <v>97</v>
      </c>
      <c r="G84" s="39">
        <v>105</v>
      </c>
      <c r="H84" s="38">
        <v>0</v>
      </c>
      <c r="I84" s="38">
        <f>ROUND(G84*H84,6)</f>
        <v>0</v>
      </c>
      <c r="L84" s="40">
        <v>0</v>
      </c>
      <c r="M84" s="34">
        <f>ROUND(ROUND(L84,2)*ROUND(G84,3),2)</f>
        <v>0</v>
      </c>
      <c r="N84" s="38" t="s">
        <v>55</v>
      </c>
      <c r="O84">
        <f>(M84*21)/100</f>
        <v>0</v>
      </c>
      <c r="P84" t="s">
        <v>27</v>
      </c>
    </row>
    <row r="85" spans="1:16" x14ac:dyDescent="0.2">
      <c r="A85" s="37" t="s">
        <v>56</v>
      </c>
      <c r="E85" s="41" t="s">
        <v>52</v>
      </c>
    </row>
    <row r="86" spans="1:16" x14ac:dyDescent="0.2">
      <c r="A86" s="37" t="s">
        <v>57</v>
      </c>
      <c r="E86" s="42" t="s">
        <v>743</v>
      </c>
    </row>
    <row r="87" spans="1:16" ht="89.25" x14ac:dyDescent="0.2">
      <c r="A87" t="s">
        <v>59</v>
      </c>
      <c r="E87" s="41" t="s">
        <v>737</v>
      </c>
    </row>
    <row r="88" spans="1:16" x14ac:dyDescent="0.2">
      <c r="A88" t="s">
        <v>49</v>
      </c>
      <c r="B88" s="36" t="s">
        <v>142</v>
      </c>
      <c r="C88" s="36" t="s">
        <v>220</v>
      </c>
      <c r="D88" s="37" t="s">
        <v>52</v>
      </c>
      <c r="E88" s="13" t="s">
        <v>221</v>
      </c>
      <c r="F88" s="38" t="s">
        <v>97</v>
      </c>
      <c r="G88" s="39">
        <v>75</v>
      </c>
      <c r="H88" s="38">
        <v>0</v>
      </c>
      <c r="I88" s="38">
        <f>ROUND(G88*H88,6)</f>
        <v>0</v>
      </c>
      <c r="L88" s="40">
        <v>0</v>
      </c>
      <c r="M88" s="34">
        <f>ROUND(ROUND(L88,2)*ROUND(G88,3),2)</f>
        <v>0</v>
      </c>
      <c r="N88" s="38" t="s">
        <v>55</v>
      </c>
      <c r="O88">
        <f>(M88*21)/100</f>
        <v>0</v>
      </c>
      <c r="P88" t="s">
        <v>27</v>
      </c>
    </row>
    <row r="89" spans="1:16" x14ac:dyDescent="0.2">
      <c r="A89" s="37" t="s">
        <v>56</v>
      </c>
      <c r="E89" s="41" t="s">
        <v>52</v>
      </c>
    </row>
    <row r="90" spans="1:16" x14ac:dyDescent="0.2">
      <c r="A90" s="37" t="s">
        <v>57</v>
      </c>
      <c r="E90" s="42" t="s">
        <v>744</v>
      </c>
    </row>
    <row r="91" spans="1:16" ht="89.25" x14ac:dyDescent="0.2">
      <c r="A91" t="s">
        <v>59</v>
      </c>
      <c r="E91" s="41" t="s">
        <v>737</v>
      </c>
    </row>
    <row r="92" spans="1:16" x14ac:dyDescent="0.2">
      <c r="A92" t="s">
        <v>49</v>
      </c>
      <c r="B92" s="36" t="s">
        <v>145</v>
      </c>
      <c r="C92" s="36" t="s">
        <v>414</v>
      </c>
      <c r="D92" s="37" t="s">
        <v>52</v>
      </c>
      <c r="E92" s="13" t="s">
        <v>415</v>
      </c>
      <c r="F92" s="38" t="s">
        <v>97</v>
      </c>
      <c r="G92" s="39">
        <v>15</v>
      </c>
      <c r="H92" s="38">
        <v>0</v>
      </c>
      <c r="I92" s="38">
        <f>ROUND(G92*H92,6)</f>
        <v>0</v>
      </c>
      <c r="L92" s="40">
        <v>0</v>
      </c>
      <c r="M92" s="34">
        <f>ROUND(ROUND(L92,2)*ROUND(G92,3),2)</f>
        <v>0</v>
      </c>
      <c r="N92" s="38" t="s">
        <v>55</v>
      </c>
      <c r="O92">
        <f>(M92*21)/100</f>
        <v>0</v>
      </c>
      <c r="P92" t="s">
        <v>27</v>
      </c>
    </row>
    <row r="93" spans="1:16" x14ac:dyDescent="0.2">
      <c r="A93" s="37" t="s">
        <v>56</v>
      </c>
      <c r="E93" s="41" t="s">
        <v>52</v>
      </c>
    </row>
    <row r="94" spans="1:16" x14ac:dyDescent="0.2">
      <c r="A94" s="37" t="s">
        <v>57</v>
      </c>
      <c r="E94" s="42" t="s">
        <v>745</v>
      </c>
    </row>
    <row r="95" spans="1:16" ht="89.25" x14ac:dyDescent="0.2">
      <c r="A95" t="s">
        <v>59</v>
      </c>
      <c r="E95" s="41" t="s">
        <v>737</v>
      </c>
    </row>
    <row r="96" spans="1:16" ht="25.5" x14ac:dyDescent="0.2">
      <c r="A96" t="s">
        <v>49</v>
      </c>
      <c r="B96" s="36" t="s">
        <v>148</v>
      </c>
      <c r="C96" s="36" t="s">
        <v>746</v>
      </c>
      <c r="D96" s="37" t="s">
        <v>52</v>
      </c>
      <c r="E96" s="13" t="s">
        <v>747</v>
      </c>
      <c r="F96" s="38" t="s">
        <v>97</v>
      </c>
      <c r="G96" s="39">
        <v>15</v>
      </c>
      <c r="H96" s="38">
        <v>0</v>
      </c>
      <c r="I96" s="38">
        <f>ROUND(G96*H96,6)</f>
        <v>0</v>
      </c>
      <c r="L96" s="40">
        <v>0</v>
      </c>
      <c r="M96" s="34">
        <f>ROUND(ROUND(L96,2)*ROUND(G96,3),2)</f>
        <v>0</v>
      </c>
      <c r="N96" s="38" t="s">
        <v>55</v>
      </c>
      <c r="O96">
        <f>(M96*21)/100</f>
        <v>0</v>
      </c>
      <c r="P96" t="s">
        <v>27</v>
      </c>
    </row>
    <row r="97" spans="1:16" x14ac:dyDescent="0.2">
      <c r="A97" s="37" t="s">
        <v>56</v>
      </c>
      <c r="E97" s="41" t="s">
        <v>52</v>
      </c>
    </row>
    <row r="98" spans="1:16" x14ac:dyDescent="0.2">
      <c r="A98" s="37" t="s">
        <v>57</v>
      </c>
      <c r="E98" s="42" t="s">
        <v>745</v>
      </c>
    </row>
    <row r="99" spans="1:16" ht="89.25" x14ac:dyDescent="0.2">
      <c r="A99" t="s">
        <v>59</v>
      </c>
      <c r="E99" s="41" t="s">
        <v>737</v>
      </c>
    </row>
    <row r="100" spans="1:16" ht="25.5" x14ac:dyDescent="0.2">
      <c r="A100" t="s">
        <v>49</v>
      </c>
      <c r="B100" s="36" t="s">
        <v>152</v>
      </c>
      <c r="C100" s="36" t="s">
        <v>748</v>
      </c>
      <c r="D100" s="37" t="s">
        <v>52</v>
      </c>
      <c r="E100" s="13" t="s">
        <v>749</v>
      </c>
      <c r="F100" s="38" t="s">
        <v>97</v>
      </c>
      <c r="G100" s="39">
        <v>15</v>
      </c>
      <c r="H100" s="38">
        <v>0</v>
      </c>
      <c r="I100" s="38">
        <f>ROUND(G100*H100,6)</f>
        <v>0</v>
      </c>
      <c r="L100" s="40">
        <v>0</v>
      </c>
      <c r="M100" s="34">
        <f>ROUND(ROUND(L100,2)*ROUND(G100,3),2)</f>
        <v>0</v>
      </c>
      <c r="N100" s="38" t="s">
        <v>55</v>
      </c>
      <c r="O100">
        <f>(M100*21)/100</f>
        <v>0</v>
      </c>
      <c r="P100" t="s">
        <v>27</v>
      </c>
    </row>
    <row r="101" spans="1:16" x14ac:dyDescent="0.2">
      <c r="A101" s="37" t="s">
        <v>56</v>
      </c>
      <c r="E101" s="41" t="s">
        <v>52</v>
      </c>
    </row>
    <row r="102" spans="1:16" x14ac:dyDescent="0.2">
      <c r="A102" s="37" t="s">
        <v>57</v>
      </c>
      <c r="E102" s="42" t="s">
        <v>52</v>
      </c>
    </row>
    <row r="103" spans="1:16" ht="89.25" x14ac:dyDescent="0.2">
      <c r="A103" t="s">
        <v>59</v>
      </c>
      <c r="E103" s="41" t="s">
        <v>737</v>
      </c>
    </row>
    <row r="104" spans="1:16" ht="25.5" x14ac:dyDescent="0.2">
      <c r="A104" t="s">
        <v>49</v>
      </c>
      <c r="B104" s="36" t="s">
        <v>155</v>
      </c>
      <c r="C104" s="36" t="s">
        <v>750</v>
      </c>
      <c r="D104" s="37" t="s">
        <v>52</v>
      </c>
      <c r="E104" s="13" t="s">
        <v>751</v>
      </c>
      <c r="F104" s="38" t="s">
        <v>97</v>
      </c>
      <c r="G104" s="39">
        <v>75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55</v>
      </c>
      <c r="O104">
        <f>(M104*21)/100</f>
        <v>0</v>
      </c>
      <c r="P104" t="s">
        <v>27</v>
      </c>
    </row>
    <row r="105" spans="1:16" x14ac:dyDescent="0.2">
      <c r="A105" s="37" t="s">
        <v>56</v>
      </c>
      <c r="E105" s="41" t="s">
        <v>52</v>
      </c>
    </row>
    <row r="106" spans="1:16" x14ac:dyDescent="0.2">
      <c r="A106" s="37" t="s">
        <v>57</v>
      </c>
      <c r="E106" s="42" t="s">
        <v>752</v>
      </c>
    </row>
    <row r="107" spans="1:16" ht="89.25" x14ac:dyDescent="0.2">
      <c r="A107" t="s">
        <v>59</v>
      </c>
      <c r="E107" s="41" t="s">
        <v>737</v>
      </c>
    </row>
    <row r="108" spans="1:16" ht="25.5" x14ac:dyDescent="0.2">
      <c r="A108" t="s">
        <v>49</v>
      </c>
      <c r="B108" s="36" t="s">
        <v>158</v>
      </c>
      <c r="C108" s="36" t="s">
        <v>750</v>
      </c>
      <c r="D108" s="37" t="s">
        <v>50</v>
      </c>
      <c r="E108" s="13" t="s">
        <v>751</v>
      </c>
      <c r="F108" s="38" t="s">
        <v>97</v>
      </c>
      <c r="G108" s="39">
        <v>5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55</v>
      </c>
      <c r="O108">
        <f>(M108*21)/100</f>
        <v>0</v>
      </c>
      <c r="P108" t="s">
        <v>27</v>
      </c>
    </row>
    <row r="109" spans="1:16" x14ac:dyDescent="0.2">
      <c r="A109" s="37" t="s">
        <v>56</v>
      </c>
      <c r="E109" s="41" t="s">
        <v>52</v>
      </c>
    </row>
    <row r="110" spans="1:16" x14ac:dyDescent="0.2">
      <c r="A110" s="37" t="s">
        <v>57</v>
      </c>
      <c r="E110" s="42" t="s">
        <v>752</v>
      </c>
    </row>
    <row r="111" spans="1:16" ht="89.25" x14ac:dyDescent="0.2">
      <c r="A111" t="s">
        <v>59</v>
      </c>
      <c r="E111" s="41" t="s">
        <v>737</v>
      </c>
    </row>
    <row r="112" spans="1:16" x14ac:dyDescent="0.2">
      <c r="A112" t="s">
        <v>49</v>
      </c>
      <c r="B112" s="36" t="s">
        <v>161</v>
      </c>
      <c r="C112" s="36" t="s">
        <v>753</v>
      </c>
      <c r="D112" s="37" t="s">
        <v>52</v>
      </c>
      <c r="E112" s="13" t="s">
        <v>754</v>
      </c>
      <c r="F112" s="38" t="s">
        <v>97</v>
      </c>
      <c r="G112" s="39">
        <v>30</v>
      </c>
      <c r="H112" s="38">
        <v>0</v>
      </c>
      <c r="I112" s="38">
        <f>ROUND(G112*H112,6)</f>
        <v>0</v>
      </c>
      <c r="L112" s="40">
        <v>0</v>
      </c>
      <c r="M112" s="34">
        <f>ROUND(ROUND(L112,2)*ROUND(G112,3),2)</f>
        <v>0</v>
      </c>
      <c r="N112" s="38" t="s">
        <v>55</v>
      </c>
      <c r="O112">
        <f>(M112*21)/100</f>
        <v>0</v>
      </c>
      <c r="P112" t="s">
        <v>27</v>
      </c>
    </row>
    <row r="113" spans="1:16" x14ac:dyDescent="0.2">
      <c r="A113" s="37" t="s">
        <v>56</v>
      </c>
      <c r="E113" s="41" t="s">
        <v>52</v>
      </c>
    </row>
    <row r="114" spans="1:16" x14ac:dyDescent="0.2">
      <c r="A114" s="37" t="s">
        <v>57</v>
      </c>
      <c r="E114" s="42" t="s">
        <v>755</v>
      </c>
    </row>
    <row r="115" spans="1:16" ht="38.25" x14ac:dyDescent="0.2">
      <c r="A115" t="s">
        <v>59</v>
      </c>
      <c r="E115" s="41" t="s">
        <v>424</v>
      </c>
    </row>
    <row r="116" spans="1:16" ht="25.5" x14ac:dyDescent="0.2">
      <c r="A116" t="s">
        <v>49</v>
      </c>
      <c r="B116" s="36" t="s">
        <v>164</v>
      </c>
      <c r="C116" s="36" t="s">
        <v>756</v>
      </c>
      <c r="D116" s="37" t="s">
        <v>52</v>
      </c>
      <c r="E116" s="13" t="s">
        <v>757</v>
      </c>
      <c r="F116" s="38" t="s">
        <v>92</v>
      </c>
      <c r="G116" s="39">
        <v>14</v>
      </c>
      <c r="H116" s="38">
        <v>0</v>
      </c>
      <c r="I116" s="38">
        <f>ROUND(G116*H116,6)</f>
        <v>0</v>
      </c>
      <c r="L116" s="40">
        <v>0</v>
      </c>
      <c r="M116" s="34">
        <f>ROUND(ROUND(L116,2)*ROUND(G116,3),2)</f>
        <v>0</v>
      </c>
      <c r="N116" s="38" t="s">
        <v>55</v>
      </c>
      <c r="O116">
        <f>(M116*21)/100</f>
        <v>0</v>
      </c>
      <c r="P116" t="s">
        <v>27</v>
      </c>
    </row>
    <row r="117" spans="1:16" x14ac:dyDescent="0.2">
      <c r="A117" s="37" t="s">
        <v>56</v>
      </c>
      <c r="E117" s="41" t="s">
        <v>52</v>
      </c>
    </row>
    <row r="118" spans="1:16" x14ac:dyDescent="0.2">
      <c r="A118" s="37" t="s">
        <v>57</v>
      </c>
      <c r="E118" s="42" t="s">
        <v>743</v>
      </c>
    </row>
    <row r="119" spans="1:16" ht="89.25" x14ac:dyDescent="0.2">
      <c r="A119" t="s">
        <v>59</v>
      </c>
      <c r="E119" s="41" t="s">
        <v>733</v>
      </c>
    </row>
    <row r="120" spans="1:16" ht="25.5" x14ac:dyDescent="0.2">
      <c r="A120" t="s">
        <v>49</v>
      </c>
      <c r="B120" s="36" t="s">
        <v>167</v>
      </c>
      <c r="C120" s="36" t="s">
        <v>438</v>
      </c>
      <c r="D120" s="37" t="s">
        <v>52</v>
      </c>
      <c r="E120" s="13" t="s">
        <v>439</v>
      </c>
      <c r="F120" s="38" t="s">
        <v>92</v>
      </c>
      <c r="G120" s="39">
        <v>10</v>
      </c>
      <c r="H120" s="38">
        <v>0</v>
      </c>
      <c r="I120" s="38">
        <f>ROUND(G120*H120,6)</f>
        <v>0</v>
      </c>
      <c r="L120" s="40">
        <v>0</v>
      </c>
      <c r="M120" s="34">
        <f>ROUND(ROUND(L120,2)*ROUND(G120,3),2)</f>
        <v>0</v>
      </c>
      <c r="N120" s="38" t="s">
        <v>55</v>
      </c>
      <c r="O120">
        <f>(M120*21)/100</f>
        <v>0</v>
      </c>
      <c r="P120" t="s">
        <v>27</v>
      </c>
    </row>
    <row r="121" spans="1:16" x14ac:dyDescent="0.2">
      <c r="A121" s="37" t="s">
        <v>56</v>
      </c>
      <c r="E121" s="41" t="s">
        <v>52</v>
      </c>
    </row>
    <row r="122" spans="1:16" x14ac:dyDescent="0.2">
      <c r="A122" s="37" t="s">
        <v>57</v>
      </c>
      <c r="E122" s="42" t="s">
        <v>744</v>
      </c>
    </row>
    <row r="123" spans="1:16" ht="89.25" x14ac:dyDescent="0.2">
      <c r="A123" t="s">
        <v>59</v>
      </c>
      <c r="E123" s="41" t="s">
        <v>733</v>
      </c>
    </row>
    <row r="124" spans="1:16" ht="25.5" x14ac:dyDescent="0.2">
      <c r="A124" t="s">
        <v>49</v>
      </c>
      <c r="B124" s="36" t="s">
        <v>170</v>
      </c>
      <c r="C124" s="36" t="s">
        <v>441</v>
      </c>
      <c r="D124" s="37" t="s">
        <v>52</v>
      </c>
      <c r="E124" s="13" t="s">
        <v>442</v>
      </c>
      <c r="F124" s="38" t="s">
        <v>92</v>
      </c>
      <c r="G124" s="39">
        <v>4</v>
      </c>
      <c r="H124" s="38">
        <v>0</v>
      </c>
      <c r="I124" s="38">
        <f>ROUND(G124*H124,6)</f>
        <v>0</v>
      </c>
      <c r="L124" s="40">
        <v>0</v>
      </c>
      <c r="M124" s="34">
        <f>ROUND(ROUND(L124,2)*ROUND(G124,3),2)</f>
        <v>0</v>
      </c>
      <c r="N124" s="38" t="s">
        <v>55</v>
      </c>
      <c r="O124">
        <f>(M124*21)/100</f>
        <v>0</v>
      </c>
      <c r="P124" t="s">
        <v>27</v>
      </c>
    </row>
    <row r="125" spans="1:16" x14ac:dyDescent="0.2">
      <c r="A125" s="37" t="s">
        <v>56</v>
      </c>
      <c r="E125" s="41" t="s">
        <v>52</v>
      </c>
    </row>
    <row r="126" spans="1:16" x14ac:dyDescent="0.2">
      <c r="A126" s="37" t="s">
        <v>57</v>
      </c>
      <c r="E126" s="42" t="s">
        <v>745</v>
      </c>
    </row>
    <row r="127" spans="1:16" ht="89.25" x14ac:dyDescent="0.2">
      <c r="A127" t="s">
        <v>59</v>
      </c>
      <c r="E127" s="41" t="s">
        <v>733</v>
      </c>
    </row>
    <row r="128" spans="1:16" ht="25.5" x14ac:dyDescent="0.2">
      <c r="A128" t="s">
        <v>49</v>
      </c>
      <c r="B128" s="36" t="s">
        <v>174</v>
      </c>
      <c r="C128" s="36" t="s">
        <v>758</v>
      </c>
      <c r="D128" s="37" t="s">
        <v>52</v>
      </c>
      <c r="E128" s="13" t="s">
        <v>759</v>
      </c>
      <c r="F128" s="38" t="s">
        <v>92</v>
      </c>
      <c r="G128" s="39">
        <v>2</v>
      </c>
      <c r="H128" s="38">
        <v>0</v>
      </c>
      <c r="I128" s="38">
        <f>ROUND(G128*H128,6)</f>
        <v>0</v>
      </c>
      <c r="L128" s="40">
        <v>0</v>
      </c>
      <c r="M128" s="34">
        <f>ROUND(ROUND(L128,2)*ROUND(G128,3),2)</f>
        <v>0</v>
      </c>
      <c r="N128" s="38" t="s">
        <v>55</v>
      </c>
      <c r="O128">
        <f>(M128*21)/100</f>
        <v>0</v>
      </c>
      <c r="P128" t="s">
        <v>27</v>
      </c>
    </row>
    <row r="129" spans="1:16" x14ac:dyDescent="0.2">
      <c r="A129" s="37" t="s">
        <v>56</v>
      </c>
      <c r="E129" s="41" t="s">
        <v>52</v>
      </c>
    </row>
    <row r="130" spans="1:16" x14ac:dyDescent="0.2">
      <c r="A130" s="37" t="s">
        <v>57</v>
      </c>
      <c r="E130" s="42" t="s">
        <v>760</v>
      </c>
    </row>
    <row r="131" spans="1:16" ht="89.25" x14ac:dyDescent="0.2">
      <c r="A131" t="s">
        <v>59</v>
      </c>
      <c r="E131" s="41" t="s">
        <v>733</v>
      </c>
    </row>
    <row r="132" spans="1:16" x14ac:dyDescent="0.2">
      <c r="A132" t="s">
        <v>49</v>
      </c>
      <c r="B132" s="36" t="s">
        <v>179</v>
      </c>
      <c r="C132" s="36" t="s">
        <v>761</v>
      </c>
      <c r="D132" s="37" t="s">
        <v>52</v>
      </c>
      <c r="E132" s="13" t="s">
        <v>762</v>
      </c>
      <c r="F132" s="38" t="s">
        <v>97</v>
      </c>
      <c r="G132" s="39">
        <v>20</v>
      </c>
      <c r="H132" s="38">
        <v>0</v>
      </c>
      <c r="I132" s="38">
        <f>ROUND(G132*H132,6)</f>
        <v>0</v>
      </c>
      <c r="L132" s="40">
        <v>0</v>
      </c>
      <c r="M132" s="34">
        <f>ROUND(ROUND(L132,2)*ROUND(G132,3),2)</f>
        <v>0</v>
      </c>
      <c r="N132" s="38" t="s">
        <v>55</v>
      </c>
      <c r="O132">
        <f>(M132*21)/100</f>
        <v>0</v>
      </c>
      <c r="P132" t="s">
        <v>27</v>
      </c>
    </row>
    <row r="133" spans="1:16" x14ac:dyDescent="0.2">
      <c r="A133" s="37" t="s">
        <v>56</v>
      </c>
      <c r="E133" s="41" t="s">
        <v>52</v>
      </c>
    </row>
    <row r="134" spans="1:16" x14ac:dyDescent="0.2">
      <c r="A134" s="37" t="s">
        <v>57</v>
      </c>
      <c r="E134" s="42" t="s">
        <v>763</v>
      </c>
    </row>
    <row r="135" spans="1:16" ht="76.5" x14ac:dyDescent="0.2">
      <c r="A135" t="s">
        <v>59</v>
      </c>
      <c r="E135" s="41" t="s">
        <v>764</v>
      </c>
    </row>
    <row r="136" spans="1:16" x14ac:dyDescent="0.2">
      <c r="A136" t="s">
        <v>49</v>
      </c>
      <c r="B136" s="36" t="s">
        <v>182</v>
      </c>
      <c r="C136" s="36" t="s">
        <v>765</v>
      </c>
      <c r="D136" s="37" t="s">
        <v>52</v>
      </c>
      <c r="E136" s="13" t="s">
        <v>766</v>
      </c>
      <c r="F136" s="38" t="s">
        <v>97</v>
      </c>
      <c r="G136" s="39">
        <v>8</v>
      </c>
      <c r="H136" s="38">
        <v>0</v>
      </c>
      <c r="I136" s="38">
        <f>ROUND(G136*H136,6)</f>
        <v>0</v>
      </c>
      <c r="L136" s="40">
        <v>0</v>
      </c>
      <c r="M136" s="34">
        <f>ROUND(ROUND(L136,2)*ROUND(G136,3),2)</f>
        <v>0</v>
      </c>
      <c r="N136" s="38" t="s">
        <v>55</v>
      </c>
      <c r="O136">
        <f>(M136*21)/100</f>
        <v>0</v>
      </c>
      <c r="P136" t="s">
        <v>27</v>
      </c>
    </row>
    <row r="137" spans="1:16" x14ac:dyDescent="0.2">
      <c r="A137" s="37" t="s">
        <v>56</v>
      </c>
      <c r="E137" s="41" t="s">
        <v>52</v>
      </c>
    </row>
    <row r="138" spans="1:16" x14ac:dyDescent="0.2">
      <c r="A138" s="37" t="s">
        <v>57</v>
      </c>
      <c r="E138" s="42" t="s">
        <v>763</v>
      </c>
    </row>
    <row r="139" spans="1:16" ht="76.5" x14ac:dyDescent="0.2">
      <c r="A139" t="s">
        <v>59</v>
      </c>
      <c r="E139" s="41" t="s">
        <v>767</v>
      </c>
    </row>
    <row r="140" spans="1:16" x14ac:dyDescent="0.2">
      <c r="A140" t="s">
        <v>49</v>
      </c>
      <c r="B140" s="36" t="s">
        <v>289</v>
      </c>
      <c r="C140" s="36" t="s">
        <v>443</v>
      </c>
      <c r="D140" s="37" t="s">
        <v>52</v>
      </c>
      <c r="E140" s="13" t="s">
        <v>444</v>
      </c>
      <c r="F140" s="38" t="s">
        <v>92</v>
      </c>
      <c r="G140" s="39">
        <v>66</v>
      </c>
      <c r="H140" s="38">
        <v>0</v>
      </c>
      <c r="I140" s="38">
        <f>ROUND(G140*H140,6)</f>
        <v>0</v>
      </c>
      <c r="L140" s="40">
        <v>0</v>
      </c>
      <c r="M140" s="34">
        <f>ROUND(ROUND(L140,2)*ROUND(G140,3),2)</f>
        <v>0</v>
      </c>
      <c r="N140" s="38" t="s">
        <v>55</v>
      </c>
      <c r="O140">
        <f>(M140*21)/100</f>
        <v>0</v>
      </c>
      <c r="P140" t="s">
        <v>27</v>
      </c>
    </row>
    <row r="141" spans="1:16" x14ac:dyDescent="0.2">
      <c r="A141" s="37" t="s">
        <v>56</v>
      </c>
      <c r="E141" s="41" t="s">
        <v>52</v>
      </c>
    </row>
    <row r="142" spans="1:16" x14ac:dyDescent="0.2">
      <c r="A142" s="37" t="s">
        <v>57</v>
      </c>
      <c r="E142" s="42" t="s">
        <v>768</v>
      </c>
    </row>
    <row r="143" spans="1:16" ht="76.5" x14ac:dyDescent="0.2">
      <c r="A143" t="s">
        <v>59</v>
      </c>
      <c r="E143" s="41" t="s">
        <v>769</v>
      </c>
    </row>
    <row r="144" spans="1:16" x14ac:dyDescent="0.2">
      <c r="A144" t="s">
        <v>49</v>
      </c>
      <c r="B144" s="36" t="s">
        <v>292</v>
      </c>
      <c r="C144" s="36" t="s">
        <v>770</v>
      </c>
      <c r="D144" s="37" t="s">
        <v>52</v>
      </c>
      <c r="E144" s="13" t="s">
        <v>771</v>
      </c>
      <c r="F144" s="38" t="s">
        <v>92</v>
      </c>
      <c r="G144" s="39">
        <v>21</v>
      </c>
      <c r="H144" s="38">
        <v>0</v>
      </c>
      <c r="I144" s="38">
        <f>ROUND(G144*H144,6)</f>
        <v>0</v>
      </c>
      <c r="L144" s="40">
        <v>0</v>
      </c>
      <c r="M144" s="34">
        <f>ROUND(ROUND(L144,2)*ROUND(G144,3),2)</f>
        <v>0</v>
      </c>
      <c r="N144" s="38" t="s">
        <v>55</v>
      </c>
      <c r="O144">
        <f>(M144*21)/100</f>
        <v>0</v>
      </c>
      <c r="P144" t="s">
        <v>27</v>
      </c>
    </row>
    <row r="145" spans="1:16" x14ac:dyDescent="0.2">
      <c r="A145" s="37" t="s">
        <v>56</v>
      </c>
      <c r="E145" s="41" t="s">
        <v>52</v>
      </c>
    </row>
    <row r="146" spans="1:16" x14ac:dyDescent="0.2">
      <c r="A146" s="37" t="s">
        <v>57</v>
      </c>
      <c r="E146" s="42" t="s">
        <v>772</v>
      </c>
    </row>
    <row r="147" spans="1:16" ht="76.5" x14ac:dyDescent="0.2">
      <c r="A147" t="s">
        <v>59</v>
      </c>
      <c r="E147" s="41" t="s">
        <v>769</v>
      </c>
    </row>
    <row r="148" spans="1:16" ht="38.25" x14ac:dyDescent="0.2">
      <c r="A148" t="s">
        <v>49</v>
      </c>
      <c r="B148" s="36" t="s">
        <v>295</v>
      </c>
      <c r="C148" s="36" t="s">
        <v>773</v>
      </c>
      <c r="D148" s="37" t="s">
        <v>52</v>
      </c>
      <c r="E148" s="13" t="s">
        <v>774</v>
      </c>
      <c r="F148" s="38" t="s">
        <v>92</v>
      </c>
      <c r="G148" s="39">
        <v>1</v>
      </c>
      <c r="H148" s="38">
        <v>0</v>
      </c>
      <c r="I148" s="38">
        <f>ROUND(G148*H148,6)</f>
        <v>0</v>
      </c>
      <c r="L148" s="40">
        <v>0</v>
      </c>
      <c r="M148" s="34">
        <f>ROUND(ROUND(L148,2)*ROUND(G148,3),2)</f>
        <v>0</v>
      </c>
      <c r="N148" s="38" t="s">
        <v>55</v>
      </c>
      <c r="O148">
        <f>(M148*21)/100</f>
        <v>0</v>
      </c>
      <c r="P148" t="s">
        <v>27</v>
      </c>
    </row>
    <row r="149" spans="1:16" x14ac:dyDescent="0.2">
      <c r="A149" s="37" t="s">
        <v>56</v>
      </c>
      <c r="E149" s="41" t="s">
        <v>52</v>
      </c>
    </row>
    <row r="150" spans="1:16" x14ac:dyDescent="0.2">
      <c r="A150" s="37" t="s">
        <v>57</v>
      </c>
      <c r="E150" s="42" t="s">
        <v>775</v>
      </c>
    </row>
    <row r="151" spans="1:16" ht="127.5" x14ac:dyDescent="0.2">
      <c r="A151" t="s">
        <v>59</v>
      </c>
      <c r="E151" s="41" t="s">
        <v>776</v>
      </c>
    </row>
    <row r="152" spans="1:16" ht="38.25" x14ac:dyDescent="0.2">
      <c r="A152" t="s">
        <v>49</v>
      </c>
      <c r="B152" s="36" t="s">
        <v>298</v>
      </c>
      <c r="C152" s="36" t="s">
        <v>777</v>
      </c>
      <c r="D152" s="37" t="s">
        <v>52</v>
      </c>
      <c r="E152" s="13" t="s">
        <v>778</v>
      </c>
      <c r="F152" s="38" t="s">
        <v>92</v>
      </c>
      <c r="G152" s="39">
        <v>3</v>
      </c>
      <c r="H152" s="38">
        <v>0</v>
      </c>
      <c r="I152" s="38">
        <f>ROUND(G152*H152,6)</f>
        <v>0</v>
      </c>
      <c r="L152" s="40">
        <v>0</v>
      </c>
      <c r="M152" s="34">
        <f>ROUND(ROUND(L152,2)*ROUND(G152,3),2)</f>
        <v>0</v>
      </c>
      <c r="N152" s="38" t="s">
        <v>55</v>
      </c>
      <c r="O152">
        <f>(M152*21)/100</f>
        <v>0</v>
      </c>
      <c r="P152" t="s">
        <v>27</v>
      </c>
    </row>
    <row r="153" spans="1:16" x14ac:dyDescent="0.2">
      <c r="A153" s="37" t="s">
        <v>56</v>
      </c>
      <c r="E153" s="41" t="s">
        <v>52</v>
      </c>
    </row>
    <row r="154" spans="1:16" x14ac:dyDescent="0.2">
      <c r="A154" s="37" t="s">
        <v>57</v>
      </c>
      <c r="E154" s="42" t="s">
        <v>775</v>
      </c>
    </row>
    <row r="155" spans="1:16" ht="127.5" x14ac:dyDescent="0.2">
      <c r="A155" t="s">
        <v>59</v>
      </c>
      <c r="E155" s="41" t="s">
        <v>779</v>
      </c>
    </row>
    <row r="156" spans="1:16" x14ac:dyDescent="0.2">
      <c r="A156" t="s">
        <v>49</v>
      </c>
      <c r="B156" s="36" t="s">
        <v>301</v>
      </c>
      <c r="C156" s="36" t="s">
        <v>780</v>
      </c>
      <c r="D156" s="37" t="s">
        <v>52</v>
      </c>
      <c r="E156" s="13" t="s">
        <v>781</v>
      </c>
      <c r="F156" s="38" t="s">
        <v>92</v>
      </c>
      <c r="G156" s="39">
        <v>1</v>
      </c>
      <c r="H156" s="38">
        <v>0</v>
      </c>
      <c r="I156" s="38">
        <f>ROUND(G156*H156,6)</f>
        <v>0</v>
      </c>
      <c r="L156" s="40">
        <v>0</v>
      </c>
      <c r="M156" s="34">
        <f>ROUND(ROUND(L156,2)*ROUND(G156,3),2)</f>
        <v>0</v>
      </c>
      <c r="N156" s="38" t="s">
        <v>55</v>
      </c>
      <c r="O156">
        <f>(M156*21)/100</f>
        <v>0</v>
      </c>
      <c r="P156" t="s">
        <v>27</v>
      </c>
    </row>
    <row r="157" spans="1:16" x14ac:dyDescent="0.2">
      <c r="A157" s="37" t="s">
        <v>56</v>
      </c>
      <c r="E157" s="41" t="s">
        <v>52</v>
      </c>
    </row>
    <row r="158" spans="1:16" x14ac:dyDescent="0.2">
      <c r="A158" s="37" t="s">
        <v>57</v>
      </c>
      <c r="E158" s="42" t="s">
        <v>782</v>
      </c>
    </row>
    <row r="159" spans="1:16" ht="140.25" x14ac:dyDescent="0.2">
      <c r="A159" t="s">
        <v>59</v>
      </c>
      <c r="E159" s="41" t="s">
        <v>783</v>
      </c>
    </row>
    <row r="160" spans="1:16" ht="38.25" x14ac:dyDescent="0.2">
      <c r="A160" t="s">
        <v>49</v>
      </c>
      <c r="B160" s="36" t="s">
        <v>304</v>
      </c>
      <c r="C160" s="36" t="s">
        <v>784</v>
      </c>
      <c r="D160" s="37" t="s">
        <v>52</v>
      </c>
      <c r="E160" s="13" t="s">
        <v>785</v>
      </c>
      <c r="F160" s="38" t="s">
        <v>92</v>
      </c>
      <c r="G160" s="39">
        <v>1</v>
      </c>
      <c r="H160" s="38">
        <v>0</v>
      </c>
      <c r="I160" s="38">
        <f>ROUND(G160*H160,6)</f>
        <v>0</v>
      </c>
      <c r="L160" s="40">
        <v>0</v>
      </c>
      <c r="M160" s="34">
        <f>ROUND(ROUND(L160,2)*ROUND(G160,3),2)</f>
        <v>0</v>
      </c>
      <c r="N160" s="38" t="s">
        <v>55</v>
      </c>
      <c r="O160">
        <f>(M160*21)/100</f>
        <v>0</v>
      </c>
      <c r="P160" t="s">
        <v>27</v>
      </c>
    </row>
    <row r="161" spans="1:16" x14ac:dyDescent="0.2">
      <c r="A161" s="37" t="s">
        <v>56</v>
      </c>
      <c r="E161" s="41" t="s">
        <v>52</v>
      </c>
    </row>
    <row r="162" spans="1:16" x14ac:dyDescent="0.2">
      <c r="A162" s="37" t="s">
        <v>57</v>
      </c>
      <c r="E162" s="42" t="s">
        <v>775</v>
      </c>
    </row>
    <row r="163" spans="1:16" ht="140.25" x14ac:dyDescent="0.2">
      <c r="A163" t="s">
        <v>59</v>
      </c>
      <c r="E163" s="41" t="s">
        <v>786</v>
      </c>
    </row>
    <row r="164" spans="1:16" x14ac:dyDescent="0.2">
      <c r="A164" t="s">
        <v>49</v>
      </c>
      <c r="B164" s="36" t="s">
        <v>307</v>
      </c>
      <c r="C164" s="36" t="s">
        <v>787</v>
      </c>
      <c r="D164" s="37" t="s">
        <v>52</v>
      </c>
      <c r="E164" s="13" t="s">
        <v>788</v>
      </c>
      <c r="F164" s="38" t="s">
        <v>92</v>
      </c>
      <c r="G164" s="39">
        <v>1</v>
      </c>
      <c r="H164" s="38">
        <v>0</v>
      </c>
      <c r="I164" s="38">
        <f>ROUND(G164*H164,6)</f>
        <v>0</v>
      </c>
      <c r="L164" s="40">
        <v>0</v>
      </c>
      <c r="M164" s="34">
        <f>ROUND(ROUND(L164,2)*ROUND(G164,3),2)</f>
        <v>0</v>
      </c>
      <c r="N164" s="38" t="s">
        <v>55</v>
      </c>
      <c r="O164">
        <f>(M164*21)/100</f>
        <v>0</v>
      </c>
      <c r="P164" t="s">
        <v>27</v>
      </c>
    </row>
    <row r="165" spans="1:16" x14ac:dyDescent="0.2">
      <c r="A165" s="37" t="s">
        <v>56</v>
      </c>
      <c r="E165" s="41" t="s">
        <v>52</v>
      </c>
    </row>
    <row r="166" spans="1:16" x14ac:dyDescent="0.2">
      <c r="A166" s="37" t="s">
        <v>57</v>
      </c>
      <c r="E166" s="42" t="s">
        <v>789</v>
      </c>
    </row>
    <row r="167" spans="1:16" ht="89.25" x14ac:dyDescent="0.2">
      <c r="A167" t="s">
        <v>59</v>
      </c>
      <c r="E167" s="41" t="s">
        <v>790</v>
      </c>
    </row>
    <row r="168" spans="1:16" ht="25.5" x14ac:dyDescent="0.2">
      <c r="A168" t="s">
        <v>49</v>
      </c>
      <c r="B168" s="36" t="s">
        <v>310</v>
      </c>
      <c r="C168" s="36" t="s">
        <v>791</v>
      </c>
      <c r="D168" s="37" t="s">
        <v>52</v>
      </c>
      <c r="E168" s="13" t="s">
        <v>792</v>
      </c>
      <c r="F168" s="38" t="s">
        <v>92</v>
      </c>
      <c r="G168" s="39">
        <v>1</v>
      </c>
      <c r="H168" s="38">
        <v>0</v>
      </c>
      <c r="I168" s="38">
        <f>ROUND(G168*H168,6)</f>
        <v>0</v>
      </c>
      <c r="L168" s="40">
        <v>0</v>
      </c>
      <c r="M168" s="34">
        <f>ROUND(ROUND(L168,2)*ROUND(G168,3),2)</f>
        <v>0</v>
      </c>
      <c r="N168" s="38" t="s">
        <v>55</v>
      </c>
      <c r="O168">
        <f>(M168*21)/100</f>
        <v>0</v>
      </c>
      <c r="P168" t="s">
        <v>27</v>
      </c>
    </row>
    <row r="169" spans="1:16" x14ac:dyDescent="0.2">
      <c r="A169" s="37" t="s">
        <v>56</v>
      </c>
      <c r="E169" s="41" t="s">
        <v>52</v>
      </c>
    </row>
    <row r="170" spans="1:16" x14ac:dyDescent="0.2">
      <c r="A170" s="37" t="s">
        <v>57</v>
      </c>
      <c r="E170" s="42" t="s">
        <v>789</v>
      </c>
    </row>
    <row r="171" spans="1:16" ht="38.25" x14ac:dyDescent="0.2">
      <c r="A171" t="s">
        <v>59</v>
      </c>
      <c r="E171" s="41" t="s">
        <v>793</v>
      </c>
    </row>
    <row r="172" spans="1:16" ht="38.25" x14ac:dyDescent="0.2">
      <c r="A172" t="s">
        <v>49</v>
      </c>
      <c r="B172" s="36" t="s">
        <v>313</v>
      </c>
      <c r="C172" s="36" t="s">
        <v>794</v>
      </c>
      <c r="D172" s="37" t="s">
        <v>52</v>
      </c>
      <c r="E172" s="13" t="s">
        <v>795</v>
      </c>
      <c r="F172" s="38" t="s">
        <v>92</v>
      </c>
      <c r="G172" s="39">
        <v>1</v>
      </c>
      <c r="H172" s="38">
        <v>0</v>
      </c>
      <c r="I172" s="38">
        <f>ROUND(G172*H172,6)</f>
        <v>0</v>
      </c>
      <c r="L172" s="40">
        <v>0</v>
      </c>
      <c r="M172" s="34">
        <f>ROUND(ROUND(L172,2)*ROUND(G172,3),2)</f>
        <v>0</v>
      </c>
      <c r="N172" s="38" t="s">
        <v>55</v>
      </c>
      <c r="O172">
        <f>(M172*21)/100</f>
        <v>0</v>
      </c>
      <c r="P172" t="s">
        <v>27</v>
      </c>
    </row>
    <row r="173" spans="1:16" x14ac:dyDescent="0.2">
      <c r="A173" s="37" t="s">
        <v>56</v>
      </c>
      <c r="E173" s="41" t="s">
        <v>52</v>
      </c>
    </row>
    <row r="174" spans="1:16" x14ac:dyDescent="0.2">
      <c r="A174" s="37" t="s">
        <v>57</v>
      </c>
      <c r="E174" s="42" t="s">
        <v>796</v>
      </c>
    </row>
    <row r="175" spans="1:16" ht="51" x14ac:dyDescent="0.2">
      <c r="A175" t="s">
        <v>59</v>
      </c>
      <c r="E175" s="41" t="s">
        <v>797</v>
      </c>
    </row>
    <row r="176" spans="1:16" ht="38.25" x14ac:dyDescent="0.2">
      <c r="A176" t="s">
        <v>49</v>
      </c>
      <c r="B176" s="36" t="s">
        <v>316</v>
      </c>
      <c r="C176" s="36" t="s">
        <v>798</v>
      </c>
      <c r="D176" s="37" t="s">
        <v>52</v>
      </c>
      <c r="E176" s="13" t="s">
        <v>799</v>
      </c>
      <c r="F176" s="38" t="s">
        <v>92</v>
      </c>
      <c r="G176" s="39">
        <v>1</v>
      </c>
      <c r="H176" s="38">
        <v>0</v>
      </c>
      <c r="I176" s="38">
        <f>ROUND(G176*H176,6)</f>
        <v>0</v>
      </c>
      <c r="L176" s="40">
        <v>0</v>
      </c>
      <c r="M176" s="34">
        <f>ROUND(ROUND(L176,2)*ROUND(G176,3),2)</f>
        <v>0</v>
      </c>
      <c r="N176" s="38" t="s">
        <v>55</v>
      </c>
      <c r="O176">
        <f>(M176*21)/100</f>
        <v>0</v>
      </c>
      <c r="P176" t="s">
        <v>27</v>
      </c>
    </row>
    <row r="177" spans="1:16" x14ac:dyDescent="0.2">
      <c r="A177" s="37" t="s">
        <v>56</v>
      </c>
      <c r="E177" s="41" t="s">
        <v>52</v>
      </c>
    </row>
    <row r="178" spans="1:16" x14ac:dyDescent="0.2">
      <c r="A178" s="37" t="s">
        <v>57</v>
      </c>
      <c r="E178" s="42" t="s">
        <v>796</v>
      </c>
    </row>
    <row r="179" spans="1:16" ht="51" x14ac:dyDescent="0.2">
      <c r="A179" t="s">
        <v>59</v>
      </c>
      <c r="E179" s="41" t="s">
        <v>797</v>
      </c>
    </row>
    <row r="180" spans="1:16" ht="25.5" x14ac:dyDescent="0.2">
      <c r="A180" t="s">
        <v>49</v>
      </c>
      <c r="B180" s="36" t="s">
        <v>319</v>
      </c>
      <c r="C180" s="36" t="s">
        <v>800</v>
      </c>
      <c r="D180" s="37" t="s">
        <v>52</v>
      </c>
      <c r="E180" s="13" t="s">
        <v>801</v>
      </c>
      <c r="F180" s="38" t="s">
        <v>92</v>
      </c>
      <c r="G180" s="39">
        <v>3</v>
      </c>
      <c r="H180" s="38">
        <v>0</v>
      </c>
      <c r="I180" s="38">
        <f>ROUND(G180*H180,6)</f>
        <v>0</v>
      </c>
      <c r="L180" s="40">
        <v>0</v>
      </c>
      <c r="M180" s="34">
        <f>ROUND(ROUND(L180,2)*ROUND(G180,3),2)</f>
        <v>0</v>
      </c>
      <c r="N180" s="38" t="s">
        <v>55</v>
      </c>
      <c r="O180">
        <f>(M180*21)/100</f>
        <v>0</v>
      </c>
      <c r="P180" t="s">
        <v>27</v>
      </c>
    </row>
    <row r="181" spans="1:16" x14ac:dyDescent="0.2">
      <c r="A181" s="37" t="s">
        <v>56</v>
      </c>
      <c r="E181" s="41" t="s">
        <v>52</v>
      </c>
    </row>
    <row r="182" spans="1:16" x14ac:dyDescent="0.2">
      <c r="A182" s="37" t="s">
        <v>57</v>
      </c>
      <c r="E182" s="42" t="s">
        <v>732</v>
      </c>
    </row>
    <row r="183" spans="1:16" ht="51" x14ac:dyDescent="0.2">
      <c r="A183" t="s">
        <v>59</v>
      </c>
      <c r="E183" s="41" t="s">
        <v>802</v>
      </c>
    </row>
    <row r="184" spans="1:16" ht="25.5" x14ac:dyDescent="0.2">
      <c r="A184" t="s">
        <v>49</v>
      </c>
      <c r="B184" s="36" t="s">
        <v>322</v>
      </c>
      <c r="C184" s="36" t="s">
        <v>803</v>
      </c>
      <c r="D184" s="37" t="s">
        <v>52</v>
      </c>
      <c r="E184" s="13" t="s">
        <v>804</v>
      </c>
      <c r="F184" s="38" t="s">
        <v>92</v>
      </c>
      <c r="G184" s="39">
        <v>2</v>
      </c>
      <c r="H184" s="38">
        <v>0</v>
      </c>
      <c r="I184" s="38">
        <f>ROUND(G184*H184,6)</f>
        <v>0</v>
      </c>
      <c r="L184" s="40">
        <v>0</v>
      </c>
      <c r="M184" s="34">
        <f>ROUND(ROUND(L184,2)*ROUND(G184,3),2)</f>
        <v>0</v>
      </c>
      <c r="N184" s="38" t="s">
        <v>55</v>
      </c>
      <c r="O184">
        <f>(M184*21)/100</f>
        <v>0</v>
      </c>
      <c r="P184" t="s">
        <v>27</v>
      </c>
    </row>
    <row r="185" spans="1:16" x14ac:dyDescent="0.2">
      <c r="A185" s="37" t="s">
        <v>56</v>
      </c>
      <c r="E185" s="41" t="s">
        <v>52</v>
      </c>
    </row>
    <row r="186" spans="1:16" x14ac:dyDescent="0.2">
      <c r="A186" s="37" t="s">
        <v>57</v>
      </c>
      <c r="E186" s="42" t="s">
        <v>732</v>
      </c>
    </row>
    <row r="187" spans="1:16" ht="114.75" x14ac:dyDescent="0.2">
      <c r="A187" t="s">
        <v>59</v>
      </c>
      <c r="E187" s="41" t="s">
        <v>805</v>
      </c>
    </row>
    <row r="188" spans="1:16" x14ac:dyDescent="0.2">
      <c r="A188" t="s">
        <v>49</v>
      </c>
      <c r="B188" s="36" t="s">
        <v>325</v>
      </c>
      <c r="C188" s="36" t="s">
        <v>806</v>
      </c>
      <c r="D188" s="37" t="s">
        <v>52</v>
      </c>
      <c r="E188" s="13" t="s">
        <v>807</v>
      </c>
      <c r="F188" s="38" t="s">
        <v>92</v>
      </c>
      <c r="G188" s="39">
        <v>3</v>
      </c>
      <c r="H188" s="38">
        <v>0</v>
      </c>
      <c r="I188" s="38">
        <f>ROUND(G188*H188,6)</f>
        <v>0</v>
      </c>
      <c r="L188" s="40">
        <v>0</v>
      </c>
      <c r="M188" s="34">
        <f>ROUND(ROUND(L188,2)*ROUND(G188,3),2)</f>
        <v>0</v>
      </c>
      <c r="N188" s="38" t="s">
        <v>55</v>
      </c>
      <c r="O188">
        <f>(M188*21)/100</f>
        <v>0</v>
      </c>
      <c r="P188" t="s">
        <v>27</v>
      </c>
    </row>
    <row r="189" spans="1:16" x14ac:dyDescent="0.2">
      <c r="A189" s="37" t="s">
        <v>56</v>
      </c>
      <c r="E189" s="41" t="s">
        <v>52</v>
      </c>
    </row>
    <row r="190" spans="1:16" x14ac:dyDescent="0.2">
      <c r="A190" s="37" t="s">
        <v>57</v>
      </c>
      <c r="E190" s="42" t="s">
        <v>808</v>
      </c>
    </row>
    <row r="191" spans="1:16" ht="76.5" x14ac:dyDescent="0.2">
      <c r="A191" t="s">
        <v>59</v>
      </c>
      <c r="E191" s="41" t="s">
        <v>809</v>
      </c>
    </row>
    <row r="192" spans="1:16" ht="25.5" x14ac:dyDescent="0.2">
      <c r="A192" t="s">
        <v>49</v>
      </c>
      <c r="B192" s="36" t="s">
        <v>328</v>
      </c>
      <c r="C192" s="36" t="s">
        <v>810</v>
      </c>
      <c r="D192" s="37" t="s">
        <v>52</v>
      </c>
      <c r="E192" s="13" t="s">
        <v>811</v>
      </c>
      <c r="F192" s="38" t="s">
        <v>92</v>
      </c>
      <c r="G192" s="39">
        <v>1</v>
      </c>
      <c r="H192" s="38">
        <v>0</v>
      </c>
      <c r="I192" s="38">
        <f>ROUND(G192*H192,6)</f>
        <v>0</v>
      </c>
      <c r="L192" s="40">
        <v>0</v>
      </c>
      <c r="M192" s="34">
        <f>ROUND(ROUND(L192,2)*ROUND(G192,3),2)</f>
        <v>0</v>
      </c>
      <c r="N192" s="38" t="s">
        <v>55</v>
      </c>
      <c r="O192">
        <f>(M192*21)/100</f>
        <v>0</v>
      </c>
      <c r="P192" t="s">
        <v>27</v>
      </c>
    </row>
    <row r="193" spans="1:16" x14ac:dyDescent="0.2">
      <c r="A193" s="37" t="s">
        <v>56</v>
      </c>
      <c r="E193" s="41" t="s">
        <v>52</v>
      </c>
    </row>
    <row r="194" spans="1:16" x14ac:dyDescent="0.2">
      <c r="A194" s="37" t="s">
        <v>57</v>
      </c>
      <c r="E194" s="42" t="s">
        <v>812</v>
      </c>
    </row>
    <row r="195" spans="1:16" ht="102" x14ac:dyDescent="0.2">
      <c r="A195" t="s">
        <v>59</v>
      </c>
      <c r="E195" s="41" t="s">
        <v>813</v>
      </c>
    </row>
    <row r="196" spans="1:16" ht="25.5" x14ac:dyDescent="0.2">
      <c r="A196" t="s">
        <v>49</v>
      </c>
      <c r="B196" s="36" t="s">
        <v>331</v>
      </c>
      <c r="C196" s="36" t="s">
        <v>814</v>
      </c>
      <c r="D196" s="37" t="s">
        <v>52</v>
      </c>
      <c r="E196" s="13" t="s">
        <v>815</v>
      </c>
      <c r="F196" s="38" t="s">
        <v>92</v>
      </c>
      <c r="G196" s="39">
        <v>4</v>
      </c>
      <c r="H196" s="38">
        <v>0</v>
      </c>
      <c r="I196" s="38">
        <f>ROUND(G196*H196,6)</f>
        <v>0</v>
      </c>
      <c r="L196" s="40">
        <v>0</v>
      </c>
      <c r="M196" s="34">
        <f>ROUND(ROUND(L196,2)*ROUND(G196,3),2)</f>
        <v>0</v>
      </c>
      <c r="N196" s="38" t="s">
        <v>55</v>
      </c>
      <c r="O196">
        <f>(M196*21)/100</f>
        <v>0</v>
      </c>
      <c r="P196" t="s">
        <v>27</v>
      </c>
    </row>
    <row r="197" spans="1:16" x14ac:dyDescent="0.2">
      <c r="A197" s="37" t="s">
        <v>56</v>
      </c>
      <c r="E197" s="41" t="s">
        <v>52</v>
      </c>
    </row>
    <row r="198" spans="1:16" x14ac:dyDescent="0.2">
      <c r="A198" s="37" t="s">
        <v>57</v>
      </c>
      <c r="E198" s="42" t="s">
        <v>732</v>
      </c>
    </row>
    <row r="199" spans="1:16" ht="76.5" x14ac:dyDescent="0.2">
      <c r="A199" t="s">
        <v>59</v>
      </c>
      <c r="E199" s="41" t="s">
        <v>816</v>
      </c>
    </row>
    <row r="200" spans="1:16" x14ac:dyDescent="0.2">
      <c r="A200" t="s">
        <v>49</v>
      </c>
      <c r="B200" s="36" t="s">
        <v>334</v>
      </c>
      <c r="C200" s="36" t="s">
        <v>817</v>
      </c>
      <c r="D200" s="37" t="s">
        <v>52</v>
      </c>
      <c r="E200" s="13" t="s">
        <v>818</v>
      </c>
      <c r="F200" s="38" t="s">
        <v>92</v>
      </c>
      <c r="G200" s="39">
        <v>2</v>
      </c>
      <c r="H200" s="38">
        <v>0</v>
      </c>
      <c r="I200" s="38">
        <f>ROUND(G200*H200,6)</f>
        <v>0</v>
      </c>
      <c r="L200" s="40">
        <v>0</v>
      </c>
      <c r="M200" s="34">
        <f>ROUND(ROUND(L200,2)*ROUND(G200,3),2)</f>
        <v>0</v>
      </c>
      <c r="N200" s="38" t="s">
        <v>55</v>
      </c>
      <c r="O200">
        <f>(M200*21)/100</f>
        <v>0</v>
      </c>
      <c r="P200" t="s">
        <v>27</v>
      </c>
    </row>
    <row r="201" spans="1:16" x14ac:dyDescent="0.2">
      <c r="A201" s="37" t="s">
        <v>56</v>
      </c>
      <c r="E201" s="41" t="s">
        <v>52</v>
      </c>
    </row>
    <row r="202" spans="1:16" x14ac:dyDescent="0.2">
      <c r="A202" s="37" t="s">
        <v>57</v>
      </c>
      <c r="E202" s="42" t="s">
        <v>732</v>
      </c>
    </row>
    <row r="203" spans="1:16" ht="76.5" x14ac:dyDescent="0.2">
      <c r="A203" t="s">
        <v>59</v>
      </c>
      <c r="E203" s="41" t="s">
        <v>816</v>
      </c>
    </row>
    <row r="204" spans="1:16" ht="25.5" x14ac:dyDescent="0.2">
      <c r="A204" t="s">
        <v>49</v>
      </c>
      <c r="B204" s="36" t="s">
        <v>520</v>
      </c>
      <c r="C204" s="36" t="s">
        <v>819</v>
      </c>
      <c r="D204" s="37" t="s">
        <v>52</v>
      </c>
      <c r="E204" s="13" t="s">
        <v>820</v>
      </c>
      <c r="F204" s="38" t="s">
        <v>92</v>
      </c>
      <c r="G204" s="39">
        <v>9</v>
      </c>
      <c r="H204" s="38">
        <v>0</v>
      </c>
      <c r="I204" s="38">
        <f>ROUND(G204*H204,6)</f>
        <v>0</v>
      </c>
      <c r="L204" s="40">
        <v>0</v>
      </c>
      <c r="M204" s="34">
        <f>ROUND(ROUND(L204,2)*ROUND(G204,3),2)</f>
        <v>0</v>
      </c>
      <c r="N204" s="38" t="s">
        <v>55</v>
      </c>
      <c r="O204">
        <f>(M204*21)/100</f>
        <v>0</v>
      </c>
      <c r="P204" t="s">
        <v>27</v>
      </c>
    </row>
    <row r="205" spans="1:16" x14ac:dyDescent="0.2">
      <c r="A205" s="37" t="s">
        <v>56</v>
      </c>
      <c r="E205" s="41" t="s">
        <v>52</v>
      </c>
    </row>
    <row r="206" spans="1:16" x14ac:dyDescent="0.2">
      <c r="A206" s="37" t="s">
        <v>57</v>
      </c>
      <c r="E206" s="42" t="s">
        <v>821</v>
      </c>
    </row>
    <row r="207" spans="1:16" ht="102" x14ac:dyDescent="0.2">
      <c r="A207" t="s">
        <v>59</v>
      </c>
      <c r="E207" s="41" t="s">
        <v>822</v>
      </c>
    </row>
    <row r="208" spans="1:16" x14ac:dyDescent="0.2">
      <c r="A208" t="s">
        <v>49</v>
      </c>
      <c r="B208" s="36" t="s">
        <v>524</v>
      </c>
      <c r="C208" s="36" t="s">
        <v>823</v>
      </c>
      <c r="D208" s="37" t="s">
        <v>52</v>
      </c>
      <c r="E208" s="13" t="s">
        <v>824</v>
      </c>
      <c r="F208" s="38" t="s">
        <v>92</v>
      </c>
      <c r="G208" s="39">
        <v>18</v>
      </c>
      <c r="H208" s="38">
        <v>0</v>
      </c>
      <c r="I208" s="38">
        <f>ROUND(G208*H208,6)</f>
        <v>0</v>
      </c>
      <c r="L208" s="40">
        <v>0</v>
      </c>
      <c r="M208" s="34">
        <f>ROUND(ROUND(L208,2)*ROUND(G208,3),2)</f>
        <v>0</v>
      </c>
      <c r="N208" s="38" t="s">
        <v>55</v>
      </c>
      <c r="O208">
        <f>(M208*21)/100</f>
        <v>0</v>
      </c>
      <c r="P208" t="s">
        <v>27</v>
      </c>
    </row>
    <row r="209" spans="1:16" x14ac:dyDescent="0.2">
      <c r="A209" s="37" t="s">
        <v>56</v>
      </c>
      <c r="E209" s="41" t="s">
        <v>52</v>
      </c>
    </row>
    <row r="210" spans="1:16" x14ac:dyDescent="0.2">
      <c r="A210" s="37" t="s">
        <v>57</v>
      </c>
      <c r="E210" s="42" t="s">
        <v>821</v>
      </c>
    </row>
    <row r="211" spans="1:16" ht="102" x14ac:dyDescent="0.2">
      <c r="A211" t="s">
        <v>59</v>
      </c>
      <c r="E211" s="41" t="s">
        <v>822</v>
      </c>
    </row>
    <row r="212" spans="1:16" x14ac:dyDescent="0.2">
      <c r="A212" t="s">
        <v>49</v>
      </c>
      <c r="B212" s="36" t="s">
        <v>528</v>
      </c>
      <c r="C212" s="36" t="s">
        <v>825</v>
      </c>
      <c r="D212" s="37" t="s">
        <v>52</v>
      </c>
      <c r="E212" s="13" t="s">
        <v>826</v>
      </c>
      <c r="F212" s="38" t="s">
        <v>92</v>
      </c>
      <c r="G212" s="39">
        <v>3</v>
      </c>
      <c r="H212" s="38">
        <v>0</v>
      </c>
      <c r="I212" s="38">
        <f>ROUND(G212*H212,6)</f>
        <v>0</v>
      </c>
      <c r="L212" s="40">
        <v>0</v>
      </c>
      <c r="M212" s="34">
        <f>ROUND(ROUND(L212,2)*ROUND(G212,3),2)</f>
        <v>0</v>
      </c>
      <c r="N212" s="38" t="s">
        <v>55</v>
      </c>
      <c r="O212">
        <f>(M212*21)/100</f>
        <v>0</v>
      </c>
      <c r="P212" t="s">
        <v>27</v>
      </c>
    </row>
    <row r="213" spans="1:16" x14ac:dyDescent="0.2">
      <c r="A213" s="37" t="s">
        <v>56</v>
      </c>
      <c r="E213" s="41" t="s">
        <v>52</v>
      </c>
    </row>
    <row r="214" spans="1:16" x14ac:dyDescent="0.2">
      <c r="A214" s="37" t="s">
        <v>57</v>
      </c>
      <c r="E214" s="42" t="s">
        <v>827</v>
      </c>
    </row>
    <row r="215" spans="1:16" ht="102" x14ac:dyDescent="0.2">
      <c r="A215" t="s">
        <v>59</v>
      </c>
      <c r="E215" s="41" t="s">
        <v>822</v>
      </c>
    </row>
    <row r="216" spans="1:16" ht="25.5" x14ac:dyDescent="0.2">
      <c r="A216" t="s">
        <v>49</v>
      </c>
      <c r="B216" s="36" t="s">
        <v>532</v>
      </c>
      <c r="C216" s="36" t="s">
        <v>828</v>
      </c>
      <c r="D216" s="37" t="s">
        <v>52</v>
      </c>
      <c r="E216" s="13" t="s">
        <v>829</v>
      </c>
      <c r="F216" s="38" t="s">
        <v>92</v>
      </c>
      <c r="G216" s="39">
        <v>1</v>
      </c>
      <c r="H216" s="38">
        <v>0</v>
      </c>
      <c r="I216" s="38">
        <f>ROUND(G216*H216,6)</f>
        <v>0</v>
      </c>
      <c r="L216" s="40">
        <v>0</v>
      </c>
      <c r="M216" s="34">
        <f>ROUND(ROUND(L216,2)*ROUND(G216,3),2)</f>
        <v>0</v>
      </c>
      <c r="N216" s="38" t="s">
        <v>55</v>
      </c>
      <c r="O216">
        <f>(M216*21)/100</f>
        <v>0</v>
      </c>
      <c r="P216" t="s">
        <v>27</v>
      </c>
    </row>
    <row r="217" spans="1:16" x14ac:dyDescent="0.2">
      <c r="A217" s="37" t="s">
        <v>56</v>
      </c>
      <c r="E217" s="41" t="s">
        <v>52</v>
      </c>
    </row>
    <row r="218" spans="1:16" x14ac:dyDescent="0.2">
      <c r="A218" s="37" t="s">
        <v>57</v>
      </c>
      <c r="E218" s="42" t="s">
        <v>830</v>
      </c>
    </row>
    <row r="219" spans="1:16" ht="140.25" x14ac:dyDescent="0.2">
      <c r="A219" t="s">
        <v>59</v>
      </c>
      <c r="E219" s="41" t="s">
        <v>831</v>
      </c>
    </row>
    <row r="220" spans="1:16" x14ac:dyDescent="0.2">
      <c r="A220" t="s">
        <v>49</v>
      </c>
      <c r="B220" s="36" t="s">
        <v>536</v>
      </c>
      <c r="C220" s="36" t="s">
        <v>832</v>
      </c>
      <c r="D220" s="37" t="s">
        <v>52</v>
      </c>
      <c r="E220" s="13" t="s">
        <v>833</v>
      </c>
      <c r="F220" s="38" t="s">
        <v>92</v>
      </c>
      <c r="G220" s="39">
        <v>1</v>
      </c>
      <c r="H220" s="38">
        <v>0</v>
      </c>
      <c r="I220" s="38">
        <f>ROUND(G220*H220,6)</f>
        <v>0</v>
      </c>
      <c r="L220" s="40">
        <v>0</v>
      </c>
      <c r="M220" s="34">
        <f>ROUND(ROUND(L220,2)*ROUND(G220,3),2)</f>
        <v>0</v>
      </c>
      <c r="N220" s="38" t="s">
        <v>55</v>
      </c>
      <c r="O220">
        <f>(M220*21)/100</f>
        <v>0</v>
      </c>
      <c r="P220" t="s">
        <v>27</v>
      </c>
    </row>
    <row r="221" spans="1:16" x14ac:dyDescent="0.2">
      <c r="A221" s="37" t="s">
        <v>56</v>
      </c>
      <c r="E221" s="41" t="s">
        <v>52</v>
      </c>
    </row>
    <row r="222" spans="1:16" x14ac:dyDescent="0.2">
      <c r="A222" s="37" t="s">
        <v>57</v>
      </c>
      <c r="E222" s="42" t="s">
        <v>834</v>
      </c>
    </row>
    <row r="223" spans="1:16" ht="127.5" x14ac:dyDescent="0.2">
      <c r="A223" t="s">
        <v>59</v>
      </c>
      <c r="E223" s="41" t="s">
        <v>835</v>
      </c>
    </row>
    <row r="224" spans="1:16" x14ac:dyDescent="0.2">
      <c r="A224" t="s">
        <v>49</v>
      </c>
      <c r="B224" s="36" t="s">
        <v>540</v>
      </c>
      <c r="C224" s="36" t="s">
        <v>836</v>
      </c>
      <c r="D224" s="37" t="s">
        <v>52</v>
      </c>
      <c r="E224" s="13" t="s">
        <v>837</v>
      </c>
      <c r="F224" s="38" t="s">
        <v>92</v>
      </c>
      <c r="G224" s="39">
        <v>1</v>
      </c>
      <c r="H224" s="38">
        <v>0</v>
      </c>
      <c r="I224" s="38">
        <f>ROUND(G224*H224,6)</f>
        <v>0</v>
      </c>
      <c r="L224" s="40">
        <v>0</v>
      </c>
      <c r="M224" s="34">
        <f>ROUND(ROUND(L224,2)*ROUND(G224,3),2)</f>
        <v>0</v>
      </c>
      <c r="N224" s="38" t="s">
        <v>55</v>
      </c>
      <c r="O224">
        <f>(M224*21)/100</f>
        <v>0</v>
      </c>
      <c r="P224" t="s">
        <v>27</v>
      </c>
    </row>
    <row r="225" spans="1:16" x14ac:dyDescent="0.2">
      <c r="A225" s="37" t="s">
        <v>56</v>
      </c>
      <c r="E225" s="41" t="s">
        <v>52</v>
      </c>
    </row>
    <row r="226" spans="1:16" x14ac:dyDescent="0.2">
      <c r="A226" s="37" t="s">
        <v>57</v>
      </c>
      <c r="E226" s="42" t="s">
        <v>838</v>
      </c>
    </row>
    <row r="227" spans="1:16" ht="127.5" x14ac:dyDescent="0.2">
      <c r="A227" t="s">
        <v>59</v>
      </c>
      <c r="E227" s="41" t="s">
        <v>835</v>
      </c>
    </row>
    <row r="228" spans="1:16" x14ac:dyDescent="0.2">
      <c r="A228" t="s">
        <v>49</v>
      </c>
      <c r="B228" s="36" t="s">
        <v>544</v>
      </c>
      <c r="C228" s="36" t="s">
        <v>839</v>
      </c>
      <c r="D228" s="37" t="s">
        <v>52</v>
      </c>
      <c r="E228" s="13" t="s">
        <v>840</v>
      </c>
      <c r="F228" s="38" t="s">
        <v>92</v>
      </c>
      <c r="G228" s="39">
        <v>1</v>
      </c>
      <c r="H228" s="38">
        <v>0</v>
      </c>
      <c r="I228" s="38">
        <f>ROUND(G228*H228,6)</f>
        <v>0</v>
      </c>
      <c r="L228" s="40">
        <v>0</v>
      </c>
      <c r="M228" s="34">
        <f>ROUND(ROUND(L228,2)*ROUND(G228,3),2)</f>
        <v>0</v>
      </c>
      <c r="N228" s="38" t="s">
        <v>55</v>
      </c>
      <c r="O228">
        <f>(M228*21)/100</f>
        <v>0</v>
      </c>
      <c r="P228" t="s">
        <v>27</v>
      </c>
    </row>
    <row r="229" spans="1:16" x14ac:dyDescent="0.2">
      <c r="A229" s="37" t="s">
        <v>56</v>
      </c>
      <c r="E229" s="41" t="s">
        <v>52</v>
      </c>
    </row>
    <row r="230" spans="1:16" x14ac:dyDescent="0.2">
      <c r="A230" s="37" t="s">
        <v>57</v>
      </c>
      <c r="E230" s="42" t="s">
        <v>841</v>
      </c>
    </row>
    <row r="231" spans="1:16" ht="127.5" x14ac:dyDescent="0.2">
      <c r="A231" t="s">
        <v>59</v>
      </c>
      <c r="E231" s="41" t="s">
        <v>835</v>
      </c>
    </row>
    <row r="232" spans="1:16" x14ac:dyDescent="0.2">
      <c r="A232" t="s">
        <v>49</v>
      </c>
      <c r="B232" s="36" t="s">
        <v>548</v>
      </c>
      <c r="C232" s="36" t="s">
        <v>842</v>
      </c>
      <c r="D232" s="37" t="s">
        <v>52</v>
      </c>
      <c r="E232" s="13" t="s">
        <v>843</v>
      </c>
      <c r="F232" s="38" t="s">
        <v>92</v>
      </c>
      <c r="G232" s="39">
        <v>6</v>
      </c>
      <c r="H232" s="38">
        <v>0</v>
      </c>
      <c r="I232" s="38">
        <f>ROUND(G232*H232,6)</f>
        <v>0</v>
      </c>
      <c r="L232" s="40">
        <v>0</v>
      </c>
      <c r="M232" s="34">
        <f>ROUND(ROUND(L232,2)*ROUND(G232,3),2)</f>
        <v>0</v>
      </c>
      <c r="N232" s="38" t="s">
        <v>55</v>
      </c>
      <c r="O232">
        <f>(M232*21)/100</f>
        <v>0</v>
      </c>
      <c r="P232" t="s">
        <v>27</v>
      </c>
    </row>
    <row r="233" spans="1:16" x14ac:dyDescent="0.2">
      <c r="A233" s="37" t="s">
        <v>56</v>
      </c>
      <c r="E233" s="41" t="s">
        <v>52</v>
      </c>
    </row>
    <row r="234" spans="1:16" x14ac:dyDescent="0.2">
      <c r="A234" s="37" t="s">
        <v>57</v>
      </c>
      <c r="E234" s="42" t="s">
        <v>844</v>
      </c>
    </row>
    <row r="235" spans="1:16" ht="89.25" x14ac:dyDescent="0.2">
      <c r="A235" t="s">
        <v>59</v>
      </c>
      <c r="E235" s="41" t="s">
        <v>845</v>
      </c>
    </row>
    <row r="236" spans="1:16" x14ac:dyDescent="0.2">
      <c r="A236" t="s">
        <v>49</v>
      </c>
      <c r="B236" s="36" t="s">
        <v>552</v>
      </c>
      <c r="C236" s="36" t="s">
        <v>846</v>
      </c>
      <c r="D236" s="37" t="s">
        <v>52</v>
      </c>
      <c r="E236" s="13" t="s">
        <v>847</v>
      </c>
      <c r="F236" s="38" t="s">
        <v>92</v>
      </c>
      <c r="G236" s="39">
        <v>1</v>
      </c>
      <c r="H236" s="38">
        <v>0</v>
      </c>
      <c r="I236" s="38">
        <f>ROUND(G236*H236,6)</f>
        <v>0</v>
      </c>
      <c r="L236" s="40">
        <v>0</v>
      </c>
      <c r="M236" s="34">
        <f>ROUND(ROUND(L236,2)*ROUND(G236,3),2)</f>
        <v>0</v>
      </c>
      <c r="N236" s="38" t="s">
        <v>55</v>
      </c>
      <c r="O236">
        <f>(M236*21)/100</f>
        <v>0</v>
      </c>
      <c r="P236" t="s">
        <v>27</v>
      </c>
    </row>
    <row r="237" spans="1:16" x14ac:dyDescent="0.2">
      <c r="A237" s="37" t="s">
        <v>56</v>
      </c>
      <c r="E237" s="41" t="s">
        <v>52</v>
      </c>
    </row>
    <row r="238" spans="1:16" x14ac:dyDescent="0.2">
      <c r="A238" s="37" t="s">
        <v>57</v>
      </c>
      <c r="E238" s="42" t="s">
        <v>844</v>
      </c>
    </row>
    <row r="239" spans="1:16" ht="89.25" x14ac:dyDescent="0.2">
      <c r="A239" t="s">
        <v>59</v>
      </c>
      <c r="E239" s="41" t="s">
        <v>845</v>
      </c>
    </row>
    <row r="240" spans="1:16" x14ac:dyDescent="0.2">
      <c r="A240" t="s">
        <v>49</v>
      </c>
      <c r="B240" s="36" t="s">
        <v>557</v>
      </c>
      <c r="C240" s="36" t="s">
        <v>848</v>
      </c>
      <c r="D240" s="37" t="s">
        <v>52</v>
      </c>
      <c r="E240" s="13" t="s">
        <v>849</v>
      </c>
      <c r="F240" s="38" t="s">
        <v>92</v>
      </c>
      <c r="G240" s="39">
        <v>1</v>
      </c>
      <c r="H240" s="38">
        <v>0</v>
      </c>
      <c r="I240" s="38">
        <f>ROUND(G240*H240,6)</f>
        <v>0</v>
      </c>
      <c r="L240" s="40">
        <v>0</v>
      </c>
      <c r="M240" s="34">
        <f>ROUND(ROUND(L240,2)*ROUND(G240,3),2)</f>
        <v>0</v>
      </c>
      <c r="N240" s="38" t="s">
        <v>55</v>
      </c>
      <c r="O240">
        <f>(M240*21)/100</f>
        <v>0</v>
      </c>
      <c r="P240" t="s">
        <v>27</v>
      </c>
    </row>
    <row r="241" spans="1:16" x14ac:dyDescent="0.2">
      <c r="A241" s="37" t="s">
        <v>56</v>
      </c>
      <c r="E241" s="41" t="s">
        <v>52</v>
      </c>
    </row>
    <row r="242" spans="1:16" x14ac:dyDescent="0.2">
      <c r="A242" s="37" t="s">
        <v>57</v>
      </c>
      <c r="E242" s="42" t="s">
        <v>850</v>
      </c>
    </row>
    <row r="243" spans="1:16" ht="89.25" x14ac:dyDescent="0.2">
      <c r="A243" t="s">
        <v>59</v>
      </c>
      <c r="E243" s="41" t="s">
        <v>845</v>
      </c>
    </row>
    <row r="244" spans="1:16" ht="25.5" x14ac:dyDescent="0.2">
      <c r="A244" t="s">
        <v>49</v>
      </c>
      <c r="B244" s="36" t="s">
        <v>561</v>
      </c>
      <c r="C244" s="36" t="s">
        <v>851</v>
      </c>
      <c r="D244" s="37" t="s">
        <v>52</v>
      </c>
      <c r="E244" s="13" t="s">
        <v>852</v>
      </c>
      <c r="F244" s="38" t="s">
        <v>92</v>
      </c>
      <c r="G244" s="39">
        <v>2</v>
      </c>
      <c r="H244" s="38">
        <v>0</v>
      </c>
      <c r="I244" s="38">
        <f>ROUND(G244*H244,6)</f>
        <v>0</v>
      </c>
      <c r="L244" s="40">
        <v>0</v>
      </c>
      <c r="M244" s="34">
        <f>ROUND(ROUND(L244,2)*ROUND(G244,3),2)</f>
        <v>0</v>
      </c>
      <c r="N244" s="38" t="s">
        <v>55</v>
      </c>
      <c r="O244">
        <f>(M244*21)/100</f>
        <v>0</v>
      </c>
      <c r="P244" t="s">
        <v>27</v>
      </c>
    </row>
    <row r="245" spans="1:16" x14ac:dyDescent="0.2">
      <c r="A245" s="37" t="s">
        <v>56</v>
      </c>
      <c r="E245" s="41" t="s">
        <v>52</v>
      </c>
    </row>
    <row r="246" spans="1:16" x14ac:dyDescent="0.2">
      <c r="A246" s="37" t="s">
        <v>57</v>
      </c>
      <c r="E246" s="42" t="s">
        <v>844</v>
      </c>
    </row>
    <row r="247" spans="1:16" ht="89.25" x14ac:dyDescent="0.2">
      <c r="A247" t="s">
        <v>59</v>
      </c>
      <c r="E247" s="41" t="s">
        <v>845</v>
      </c>
    </row>
    <row r="248" spans="1:16" ht="25.5" x14ac:dyDescent="0.2">
      <c r="A248" t="s">
        <v>49</v>
      </c>
      <c r="B248" s="36" t="s">
        <v>565</v>
      </c>
      <c r="C248" s="36" t="s">
        <v>553</v>
      </c>
      <c r="D248" s="37" t="s">
        <v>52</v>
      </c>
      <c r="E248" s="13" t="s">
        <v>554</v>
      </c>
      <c r="F248" s="38" t="s">
        <v>92</v>
      </c>
      <c r="G248" s="39">
        <v>1</v>
      </c>
      <c r="H248" s="38">
        <v>0</v>
      </c>
      <c r="I248" s="38">
        <f>ROUND(G248*H248,6)</f>
        <v>0</v>
      </c>
      <c r="L248" s="40">
        <v>0</v>
      </c>
      <c r="M248" s="34">
        <f>ROUND(ROUND(L248,2)*ROUND(G248,3),2)</f>
        <v>0</v>
      </c>
      <c r="N248" s="38" t="s">
        <v>55</v>
      </c>
      <c r="O248">
        <f>(M248*21)/100</f>
        <v>0</v>
      </c>
      <c r="P248" t="s">
        <v>27</v>
      </c>
    </row>
    <row r="249" spans="1:16" x14ac:dyDescent="0.2">
      <c r="A249" s="37" t="s">
        <v>56</v>
      </c>
      <c r="E249" s="41" t="s">
        <v>52</v>
      </c>
    </row>
    <row r="250" spans="1:16" x14ac:dyDescent="0.2">
      <c r="A250" s="37" t="s">
        <v>57</v>
      </c>
      <c r="E250" s="42" t="s">
        <v>682</v>
      </c>
    </row>
    <row r="251" spans="1:16" ht="114.75" x14ac:dyDescent="0.2">
      <c r="A251" t="s">
        <v>59</v>
      </c>
      <c r="E251" s="41" t="s">
        <v>853</v>
      </c>
    </row>
    <row r="252" spans="1:16" ht="38.25" x14ac:dyDescent="0.2">
      <c r="A252" t="s">
        <v>49</v>
      </c>
      <c r="B252" s="36" t="s">
        <v>569</v>
      </c>
      <c r="C252" s="36" t="s">
        <v>610</v>
      </c>
      <c r="D252" s="37" t="s">
        <v>52</v>
      </c>
      <c r="E252" s="13" t="s">
        <v>611</v>
      </c>
      <c r="F252" s="38" t="s">
        <v>92</v>
      </c>
      <c r="G252" s="39">
        <v>12</v>
      </c>
      <c r="H252" s="38">
        <v>0</v>
      </c>
      <c r="I252" s="38">
        <f>ROUND(G252*H252,6)</f>
        <v>0</v>
      </c>
      <c r="L252" s="40">
        <v>0</v>
      </c>
      <c r="M252" s="34">
        <f>ROUND(ROUND(L252,2)*ROUND(G252,3),2)</f>
        <v>0</v>
      </c>
      <c r="N252" s="38" t="s">
        <v>55</v>
      </c>
      <c r="O252">
        <f>(M252*21)/100</f>
        <v>0</v>
      </c>
      <c r="P252" t="s">
        <v>27</v>
      </c>
    </row>
    <row r="253" spans="1:16" x14ac:dyDescent="0.2">
      <c r="A253" s="37" t="s">
        <v>56</v>
      </c>
      <c r="E253" s="41" t="s">
        <v>52</v>
      </c>
    </row>
    <row r="254" spans="1:16" x14ac:dyDescent="0.2">
      <c r="A254" s="37" t="s">
        <v>57</v>
      </c>
      <c r="E254" s="42" t="s">
        <v>682</v>
      </c>
    </row>
    <row r="255" spans="1:16" ht="114.75" x14ac:dyDescent="0.2">
      <c r="A255" t="s">
        <v>59</v>
      </c>
      <c r="E255" s="41" t="s">
        <v>853</v>
      </c>
    </row>
    <row r="256" spans="1:16" ht="25.5" x14ac:dyDescent="0.2">
      <c r="A256" t="s">
        <v>49</v>
      </c>
      <c r="B256" s="36" t="s">
        <v>573</v>
      </c>
      <c r="C256" s="36" t="s">
        <v>558</v>
      </c>
      <c r="D256" s="37" t="s">
        <v>52</v>
      </c>
      <c r="E256" s="13" t="s">
        <v>559</v>
      </c>
      <c r="F256" s="38" t="s">
        <v>92</v>
      </c>
      <c r="G256" s="39">
        <v>1</v>
      </c>
      <c r="H256" s="38">
        <v>0</v>
      </c>
      <c r="I256" s="38">
        <f>ROUND(G256*H256,6)</f>
        <v>0</v>
      </c>
      <c r="L256" s="40">
        <v>0</v>
      </c>
      <c r="M256" s="34">
        <f>ROUND(ROUND(L256,2)*ROUND(G256,3),2)</f>
        <v>0</v>
      </c>
      <c r="N256" s="38" t="s">
        <v>55</v>
      </c>
      <c r="O256">
        <f>(M256*21)/100</f>
        <v>0</v>
      </c>
      <c r="P256" t="s">
        <v>27</v>
      </c>
    </row>
    <row r="257" spans="1:16" x14ac:dyDescent="0.2">
      <c r="A257" s="37" t="s">
        <v>56</v>
      </c>
      <c r="E257" s="41" t="s">
        <v>52</v>
      </c>
    </row>
    <row r="258" spans="1:16" x14ac:dyDescent="0.2">
      <c r="A258" s="37" t="s">
        <v>57</v>
      </c>
      <c r="E258" s="42" t="s">
        <v>682</v>
      </c>
    </row>
    <row r="259" spans="1:16" ht="89.25" x14ac:dyDescent="0.2">
      <c r="A259" t="s">
        <v>59</v>
      </c>
      <c r="E259" s="41" t="s">
        <v>854</v>
      </c>
    </row>
    <row r="260" spans="1:16" x14ac:dyDescent="0.2">
      <c r="A260" t="s">
        <v>49</v>
      </c>
      <c r="B260" s="36" t="s">
        <v>577</v>
      </c>
      <c r="C260" s="36" t="s">
        <v>855</v>
      </c>
      <c r="D260" s="37" t="s">
        <v>52</v>
      </c>
      <c r="E260" s="13" t="s">
        <v>856</v>
      </c>
      <c r="F260" s="38" t="s">
        <v>92</v>
      </c>
      <c r="G260" s="39">
        <v>9</v>
      </c>
      <c r="H260" s="38">
        <v>0</v>
      </c>
      <c r="I260" s="38">
        <f>ROUND(G260*H260,6)</f>
        <v>0</v>
      </c>
      <c r="L260" s="40">
        <v>0</v>
      </c>
      <c r="M260" s="34">
        <f>ROUND(ROUND(L260,2)*ROUND(G260,3),2)</f>
        <v>0</v>
      </c>
      <c r="N260" s="38" t="s">
        <v>55</v>
      </c>
      <c r="O260">
        <f>(M260*21)/100</f>
        <v>0</v>
      </c>
      <c r="P260" t="s">
        <v>27</v>
      </c>
    </row>
    <row r="261" spans="1:16" x14ac:dyDescent="0.2">
      <c r="A261" s="37" t="s">
        <v>56</v>
      </c>
      <c r="E261" s="41" t="s">
        <v>52</v>
      </c>
    </row>
    <row r="262" spans="1:16" x14ac:dyDescent="0.2">
      <c r="A262" s="37" t="s">
        <v>57</v>
      </c>
      <c r="E262" s="42" t="s">
        <v>857</v>
      </c>
    </row>
    <row r="263" spans="1:16" ht="76.5" x14ac:dyDescent="0.2">
      <c r="A263" t="s">
        <v>59</v>
      </c>
      <c r="E263" s="41" t="s">
        <v>858</v>
      </c>
    </row>
    <row r="264" spans="1:16" x14ac:dyDescent="0.2">
      <c r="A264" t="s">
        <v>49</v>
      </c>
      <c r="B264" s="36" t="s">
        <v>581</v>
      </c>
      <c r="C264" s="36" t="s">
        <v>859</v>
      </c>
      <c r="D264" s="37" t="s">
        <v>52</v>
      </c>
      <c r="E264" s="13" t="s">
        <v>860</v>
      </c>
      <c r="F264" s="38" t="s">
        <v>92</v>
      </c>
      <c r="G264" s="39">
        <v>1</v>
      </c>
      <c r="H264" s="38">
        <v>0</v>
      </c>
      <c r="I264" s="38">
        <f>ROUND(G264*H264,6)</f>
        <v>0</v>
      </c>
      <c r="L264" s="40">
        <v>0</v>
      </c>
      <c r="M264" s="34">
        <f>ROUND(ROUND(L264,2)*ROUND(G264,3),2)</f>
        <v>0</v>
      </c>
      <c r="N264" s="38" t="s">
        <v>55</v>
      </c>
      <c r="O264">
        <f>(M264*21)/100</f>
        <v>0</v>
      </c>
      <c r="P264" t="s">
        <v>27</v>
      </c>
    </row>
    <row r="265" spans="1:16" x14ac:dyDescent="0.2">
      <c r="A265" s="37" t="s">
        <v>56</v>
      </c>
      <c r="E265" s="41" t="s">
        <v>52</v>
      </c>
    </row>
    <row r="266" spans="1:16" x14ac:dyDescent="0.2">
      <c r="A266" s="37" t="s">
        <v>57</v>
      </c>
      <c r="E266" s="42" t="s">
        <v>752</v>
      </c>
    </row>
    <row r="267" spans="1:16" ht="76.5" x14ac:dyDescent="0.2">
      <c r="A267" t="s">
        <v>59</v>
      </c>
      <c r="E267" s="41" t="s">
        <v>858</v>
      </c>
    </row>
    <row r="268" spans="1:16" x14ac:dyDescent="0.2">
      <c r="A268" t="s">
        <v>49</v>
      </c>
      <c r="B268" s="36" t="s">
        <v>585</v>
      </c>
      <c r="C268" s="36" t="s">
        <v>861</v>
      </c>
      <c r="D268" s="37" t="s">
        <v>52</v>
      </c>
      <c r="E268" s="13" t="s">
        <v>862</v>
      </c>
      <c r="F268" s="38" t="s">
        <v>92</v>
      </c>
      <c r="G268" s="39">
        <v>7</v>
      </c>
      <c r="H268" s="38">
        <v>0</v>
      </c>
      <c r="I268" s="38">
        <f>ROUND(G268*H268,6)</f>
        <v>0</v>
      </c>
      <c r="L268" s="40">
        <v>0</v>
      </c>
      <c r="M268" s="34">
        <f>ROUND(ROUND(L268,2)*ROUND(G268,3),2)</f>
        <v>0</v>
      </c>
      <c r="N268" s="38" t="s">
        <v>55</v>
      </c>
      <c r="O268">
        <f>(M268*21)/100</f>
        <v>0</v>
      </c>
      <c r="P268" t="s">
        <v>27</v>
      </c>
    </row>
    <row r="269" spans="1:16" x14ac:dyDescent="0.2">
      <c r="A269" s="37" t="s">
        <v>56</v>
      </c>
      <c r="E269" s="41" t="s">
        <v>52</v>
      </c>
    </row>
    <row r="270" spans="1:16" x14ac:dyDescent="0.2">
      <c r="A270" s="37" t="s">
        <v>57</v>
      </c>
      <c r="E270" s="42" t="s">
        <v>743</v>
      </c>
    </row>
    <row r="271" spans="1:16" ht="76.5" x14ac:dyDescent="0.2">
      <c r="A271" t="s">
        <v>59</v>
      </c>
      <c r="E271" s="41" t="s">
        <v>858</v>
      </c>
    </row>
    <row r="272" spans="1:16" x14ac:dyDescent="0.2">
      <c r="A272" t="s">
        <v>49</v>
      </c>
      <c r="B272" s="36" t="s">
        <v>863</v>
      </c>
      <c r="C272" s="36" t="s">
        <v>864</v>
      </c>
      <c r="D272" s="37" t="s">
        <v>52</v>
      </c>
      <c r="E272" s="13" t="s">
        <v>865</v>
      </c>
      <c r="F272" s="38" t="s">
        <v>92</v>
      </c>
      <c r="G272" s="39">
        <v>6</v>
      </c>
      <c r="H272" s="38">
        <v>0</v>
      </c>
      <c r="I272" s="38">
        <f>ROUND(G272*H272,6)</f>
        <v>0</v>
      </c>
      <c r="L272" s="40">
        <v>0</v>
      </c>
      <c r="M272" s="34">
        <f>ROUND(ROUND(L272,2)*ROUND(G272,3),2)</f>
        <v>0</v>
      </c>
      <c r="N272" s="38" t="s">
        <v>55</v>
      </c>
      <c r="O272">
        <f>(M272*21)/100</f>
        <v>0</v>
      </c>
      <c r="P272" t="s">
        <v>27</v>
      </c>
    </row>
    <row r="273" spans="1:16" x14ac:dyDescent="0.2">
      <c r="A273" s="37" t="s">
        <v>56</v>
      </c>
      <c r="E273" s="41" t="s">
        <v>52</v>
      </c>
    </row>
    <row r="274" spans="1:16" x14ac:dyDescent="0.2">
      <c r="A274" s="37" t="s">
        <v>57</v>
      </c>
      <c r="E274" s="42" t="s">
        <v>850</v>
      </c>
    </row>
    <row r="275" spans="1:16" ht="76.5" x14ac:dyDescent="0.2">
      <c r="A275" t="s">
        <v>59</v>
      </c>
      <c r="E275" s="41" t="s">
        <v>858</v>
      </c>
    </row>
    <row r="276" spans="1:16" ht="25.5" x14ac:dyDescent="0.2">
      <c r="A276" t="s">
        <v>49</v>
      </c>
      <c r="B276" s="36" t="s">
        <v>866</v>
      </c>
      <c r="C276" s="36" t="s">
        <v>867</v>
      </c>
      <c r="D276" s="37" t="s">
        <v>52</v>
      </c>
      <c r="E276" s="13" t="s">
        <v>868</v>
      </c>
      <c r="F276" s="38" t="s">
        <v>92</v>
      </c>
      <c r="G276" s="39">
        <v>6</v>
      </c>
      <c r="H276" s="38">
        <v>0</v>
      </c>
      <c r="I276" s="38">
        <f>ROUND(G276*H276,6)</f>
        <v>0</v>
      </c>
      <c r="L276" s="40">
        <v>0</v>
      </c>
      <c r="M276" s="34">
        <f>ROUND(ROUND(L276,2)*ROUND(G276,3),2)</f>
        <v>0</v>
      </c>
      <c r="N276" s="38" t="s">
        <v>55</v>
      </c>
      <c r="O276">
        <f>(M276*21)/100</f>
        <v>0</v>
      </c>
      <c r="P276" t="s">
        <v>27</v>
      </c>
    </row>
    <row r="277" spans="1:16" x14ac:dyDescent="0.2">
      <c r="A277" s="37" t="s">
        <v>56</v>
      </c>
      <c r="E277" s="41" t="s">
        <v>52</v>
      </c>
    </row>
    <row r="278" spans="1:16" x14ac:dyDescent="0.2">
      <c r="A278" s="37" t="s">
        <v>57</v>
      </c>
      <c r="E278" s="42" t="s">
        <v>850</v>
      </c>
    </row>
    <row r="279" spans="1:16" ht="76.5" x14ac:dyDescent="0.2">
      <c r="A279" t="s">
        <v>59</v>
      </c>
      <c r="E279" s="41" t="s">
        <v>858</v>
      </c>
    </row>
    <row r="280" spans="1:16" x14ac:dyDescent="0.2">
      <c r="A280" t="s">
        <v>49</v>
      </c>
      <c r="B280" s="36" t="s">
        <v>869</v>
      </c>
      <c r="C280" s="36" t="s">
        <v>870</v>
      </c>
      <c r="D280" s="37" t="s">
        <v>52</v>
      </c>
      <c r="E280" s="13" t="s">
        <v>871</v>
      </c>
      <c r="F280" s="38" t="s">
        <v>92</v>
      </c>
      <c r="G280" s="39">
        <v>1</v>
      </c>
      <c r="H280" s="38">
        <v>0</v>
      </c>
      <c r="I280" s="38">
        <f>ROUND(G280*H280,6)</f>
        <v>0</v>
      </c>
      <c r="L280" s="40">
        <v>0</v>
      </c>
      <c r="M280" s="34">
        <f>ROUND(ROUND(L280,2)*ROUND(G280,3),2)</f>
        <v>0</v>
      </c>
      <c r="N280" s="38" t="s">
        <v>55</v>
      </c>
      <c r="O280">
        <f>(M280*21)/100</f>
        <v>0</v>
      </c>
      <c r="P280" t="s">
        <v>27</v>
      </c>
    </row>
    <row r="281" spans="1:16" x14ac:dyDescent="0.2">
      <c r="A281" s="37" t="s">
        <v>56</v>
      </c>
      <c r="E281" s="41" t="s">
        <v>52</v>
      </c>
    </row>
    <row r="282" spans="1:16" x14ac:dyDescent="0.2">
      <c r="A282" s="37" t="s">
        <v>57</v>
      </c>
      <c r="E282" s="42" t="s">
        <v>850</v>
      </c>
    </row>
    <row r="283" spans="1:16" ht="76.5" x14ac:dyDescent="0.2">
      <c r="A283" t="s">
        <v>59</v>
      </c>
      <c r="E283" s="41" t="s">
        <v>872</v>
      </c>
    </row>
    <row r="284" spans="1:16" x14ac:dyDescent="0.2">
      <c r="A284" t="s">
        <v>49</v>
      </c>
      <c r="B284" s="36" t="s">
        <v>873</v>
      </c>
      <c r="C284" s="36" t="s">
        <v>874</v>
      </c>
      <c r="D284" s="37" t="s">
        <v>52</v>
      </c>
      <c r="E284" s="13" t="s">
        <v>875</v>
      </c>
      <c r="F284" s="38" t="s">
        <v>92</v>
      </c>
      <c r="G284" s="39">
        <v>1</v>
      </c>
      <c r="H284" s="38">
        <v>0</v>
      </c>
      <c r="I284" s="38">
        <f>ROUND(G284*H284,6)</f>
        <v>0</v>
      </c>
      <c r="L284" s="40">
        <v>0</v>
      </c>
      <c r="M284" s="34">
        <f>ROUND(ROUND(L284,2)*ROUND(G284,3),2)</f>
        <v>0</v>
      </c>
      <c r="N284" s="38" t="s">
        <v>55</v>
      </c>
      <c r="O284">
        <f>(M284*21)/100</f>
        <v>0</v>
      </c>
      <c r="P284" t="s">
        <v>27</v>
      </c>
    </row>
    <row r="285" spans="1:16" x14ac:dyDescent="0.2">
      <c r="A285" s="37" t="s">
        <v>56</v>
      </c>
      <c r="E285" s="41" t="s">
        <v>52</v>
      </c>
    </row>
    <row r="286" spans="1:16" x14ac:dyDescent="0.2">
      <c r="A286" s="37" t="s">
        <v>57</v>
      </c>
      <c r="E286" s="42" t="s">
        <v>682</v>
      </c>
    </row>
    <row r="287" spans="1:16" ht="102" x14ac:dyDescent="0.2">
      <c r="A287" t="s">
        <v>59</v>
      </c>
      <c r="E287" s="41" t="s">
        <v>876</v>
      </c>
    </row>
    <row r="288" spans="1:16" ht="25.5" x14ac:dyDescent="0.2">
      <c r="A288" t="s">
        <v>49</v>
      </c>
      <c r="B288" s="36" t="s">
        <v>87</v>
      </c>
      <c r="C288" s="36" t="s">
        <v>877</v>
      </c>
      <c r="D288" s="37" t="s">
        <v>52</v>
      </c>
      <c r="E288" s="13" t="s">
        <v>878</v>
      </c>
      <c r="F288" s="38" t="s">
        <v>92</v>
      </c>
      <c r="G288" s="39">
        <v>1</v>
      </c>
      <c r="H288" s="38">
        <v>0</v>
      </c>
      <c r="I288" s="38">
        <f>ROUND(G288*H288,6)</f>
        <v>0</v>
      </c>
      <c r="L288" s="40">
        <v>0</v>
      </c>
      <c r="M288" s="34">
        <f>ROUND(ROUND(L288,2)*ROUND(G288,3),2)</f>
        <v>0</v>
      </c>
      <c r="N288" s="38" t="s">
        <v>55</v>
      </c>
      <c r="O288">
        <f>(M288*21)/100</f>
        <v>0</v>
      </c>
      <c r="P288" t="s">
        <v>27</v>
      </c>
    </row>
    <row r="289" spans="1:16" x14ac:dyDescent="0.2">
      <c r="A289" s="37" t="s">
        <v>56</v>
      </c>
      <c r="E289" s="41" t="s">
        <v>52</v>
      </c>
    </row>
    <row r="290" spans="1:16" x14ac:dyDescent="0.2">
      <c r="A290" s="37" t="s">
        <v>57</v>
      </c>
      <c r="E290" s="42" t="s">
        <v>682</v>
      </c>
    </row>
    <row r="291" spans="1:16" ht="102" x14ac:dyDescent="0.2">
      <c r="A291" t="s">
        <v>59</v>
      </c>
      <c r="E291" s="41" t="s">
        <v>876</v>
      </c>
    </row>
    <row r="292" spans="1:16" x14ac:dyDescent="0.2">
      <c r="A292" t="s">
        <v>49</v>
      </c>
      <c r="B292" s="36" t="s">
        <v>879</v>
      </c>
      <c r="C292" s="36" t="s">
        <v>562</v>
      </c>
      <c r="D292" s="37" t="s">
        <v>52</v>
      </c>
      <c r="E292" s="13" t="s">
        <v>563</v>
      </c>
      <c r="F292" s="38" t="s">
        <v>262</v>
      </c>
      <c r="G292" s="39">
        <v>80</v>
      </c>
      <c r="H292" s="38">
        <v>0</v>
      </c>
      <c r="I292" s="38">
        <f>ROUND(G292*H292,6)</f>
        <v>0</v>
      </c>
      <c r="L292" s="40">
        <v>0</v>
      </c>
      <c r="M292" s="34">
        <f>ROUND(ROUND(L292,2)*ROUND(G292,3),2)</f>
        <v>0</v>
      </c>
      <c r="N292" s="38" t="s">
        <v>55</v>
      </c>
      <c r="O292">
        <f>(M292*21)/100</f>
        <v>0</v>
      </c>
      <c r="P292" t="s">
        <v>27</v>
      </c>
    </row>
    <row r="293" spans="1:16" x14ac:dyDescent="0.2">
      <c r="A293" s="37" t="s">
        <v>56</v>
      </c>
      <c r="E293" s="41" t="s">
        <v>52</v>
      </c>
    </row>
    <row r="294" spans="1:16" x14ac:dyDescent="0.2">
      <c r="A294" s="37" t="s">
        <v>57</v>
      </c>
      <c r="E294" s="42" t="s">
        <v>682</v>
      </c>
    </row>
    <row r="295" spans="1:16" ht="89.25" x14ac:dyDescent="0.2">
      <c r="A295" t="s">
        <v>59</v>
      </c>
      <c r="E295" s="41" t="s">
        <v>880</v>
      </c>
    </row>
    <row r="296" spans="1:16" x14ac:dyDescent="0.2">
      <c r="A296" t="s">
        <v>49</v>
      </c>
      <c r="B296" s="36" t="s">
        <v>881</v>
      </c>
      <c r="C296" s="36" t="s">
        <v>566</v>
      </c>
      <c r="D296" s="37" t="s">
        <v>52</v>
      </c>
      <c r="E296" s="13" t="s">
        <v>567</v>
      </c>
      <c r="F296" s="38" t="s">
        <v>262</v>
      </c>
      <c r="G296" s="39">
        <v>80</v>
      </c>
      <c r="H296" s="38">
        <v>0</v>
      </c>
      <c r="I296" s="38">
        <f>ROUND(G296*H296,6)</f>
        <v>0</v>
      </c>
      <c r="L296" s="40">
        <v>0</v>
      </c>
      <c r="M296" s="34">
        <f>ROUND(ROUND(L296,2)*ROUND(G296,3),2)</f>
        <v>0</v>
      </c>
      <c r="N296" s="38" t="s">
        <v>55</v>
      </c>
      <c r="O296">
        <f>(M296*21)/100</f>
        <v>0</v>
      </c>
      <c r="P296" t="s">
        <v>27</v>
      </c>
    </row>
    <row r="297" spans="1:16" x14ac:dyDescent="0.2">
      <c r="A297" s="37" t="s">
        <v>56</v>
      </c>
      <c r="E297" s="41" t="s">
        <v>52</v>
      </c>
    </row>
    <row r="298" spans="1:16" x14ac:dyDescent="0.2">
      <c r="A298" s="37" t="s">
        <v>57</v>
      </c>
      <c r="E298" s="42" t="s">
        <v>682</v>
      </c>
    </row>
    <row r="299" spans="1:16" ht="89.25" x14ac:dyDescent="0.2">
      <c r="A299" t="s">
        <v>59</v>
      </c>
      <c r="E299" s="41" t="s">
        <v>882</v>
      </c>
    </row>
    <row r="300" spans="1:16" x14ac:dyDescent="0.2">
      <c r="A300" t="s">
        <v>49</v>
      </c>
      <c r="B300" s="36" t="s">
        <v>883</v>
      </c>
      <c r="C300" s="36" t="s">
        <v>570</v>
      </c>
      <c r="D300" s="37" t="s">
        <v>52</v>
      </c>
      <c r="E300" s="13" t="s">
        <v>571</v>
      </c>
      <c r="F300" s="38" t="s">
        <v>262</v>
      </c>
      <c r="G300" s="39">
        <v>80</v>
      </c>
      <c r="H300" s="38">
        <v>0</v>
      </c>
      <c r="I300" s="38">
        <f>ROUND(G300*H300,6)</f>
        <v>0</v>
      </c>
      <c r="L300" s="40">
        <v>0</v>
      </c>
      <c r="M300" s="34">
        <f>ROUND(ROUND(L300,2)*ROUND(G300,3),2)</f>
        <v>0</v>
      </c>
      <c r="N300" s="38" t="s">
        <v>55</v>
      </c>
      <c r="O300">
        <f>(M300*21)/100</f>
        <v>0</v>
      </c>
      <c r="P300" t="s">
        <v>27</v>
      </c>
    </row>
    <row r="301" spans="1:16" x14ac:dyDescent="0.2">
      <c r="A301" s="37" t="s">
        <v>56</v>
      </c>
      <c r="E301" s="41" t="s">
        <v>52</v>
      </c>
    </row>
    <row r="302" spans="1:16" x14ac:dyDescent="0.2">
      <c r="A302" s="37" t="s">
        <v>57</v>
      </c>
      <c r="E302" s="42" t="s">
        <v>682</v>
      </c>
    </row>
    <row r="303" spans="1:16" ht="89.25" x14ac:dyDescent="0.2">
      <c r="A303" t="s">
        <v>59</v>
      </c>
      <c r="E303" s="41" t="s">
        <v>884</v>
      </c>
    </row>
    <row r="304" spans="1:16" x14ac:dyDescent="0.2">
      <c r="A304" t="s">
        <v>49</v>
      </c>
      <c r="B304" s="36" t="s">
        <v>105</v>
      </c>
      <c r="C304" s="36" t="s">
        <v>612</v>
      </c>
      <c r="D304" s="37" t="s">
        <v>52</v>
      </c>
      <c r="E304" s="13" t="s">
        <v>613</v>
      </c>
      <c r="F304" s="38" t="s">
        <v>262</v>
      </c>
      <c r="G304" s="39">
        <v>80</v>
      </c>
      <c r="H304" s="38">
        <v>0</v>
      </c>
      <c r="I304" s="38">
        <f>ROUND(G304*H304,6)</f>
        <v>0</v>
      </c>
      <c r="L304" s="40">
        <v>0</v>
      </c>
      <c r="M304" s="34">
        <f>ROUND(ROUND(L304,2)*ROUND(G304,3),2)</f>
        <v>0</v>
      </c>
      <c r="N304" s="38" t="s">
        <v>55</v>
      </c>
      <c r="O304">
        <f>(M304*21)/100</f>
        <v>0</v>
      </c>
      <c r="P304" t="s">
        <v>27</v>
      </c>
    </row>
    <row r="305" spans="1:16" x14ac:dyDescent="0.2">
      <c r="A305" s="37" t="s">
        <v>56</v>
      </c>
      <c r="E305" s="41" t="s">
        <v>52</v>
      </c>
    </row>
    <row r="306" spans="1:16" x14ac:dyDescent="0.2">
      <c r="A306" s="37" t="s">
        <v>57</v>
      </c>
      <c r="E306" s="42" t="s">
        <v>682</v>
      </c>
    </row>
    <row r="307" spans="1:16" ht="102" x14ac:dyDescent="0.2">
      <c r="A307" t="s">
        <v>59</v>
      </c>
      <c r="E307" s="41" t="s">
        <v>885</v>
      </c>
    </row>
    <row r="308" spans="1:16" ht="25.5" x14ac:dyDescent="0.2">
      <c r="A308" t="s">
        <v>49</v>
      </c>
      <c r="B308" s="36" t="s">
        <v>112</v>
      </c>
      <c r="C308" s="36" t="s">
        <v>886</v>
      </c>
      <c r="D308" s="37" t="s">
        <v>52</v>
      </c>
      <c r="E308" s="13" t="s">
        <v>887</v>
      </c>
      <c r="F308" s="38" t="s">
        <v>92</v>
      </c>
      <c r="G308" s="39">
        <v>1</v>
      </c>
      <c r="H308" s="38">
        <v>0</v>
      </c>
      <c r="I308" s="38">
        <f>ROUND(G308*H308,6)</f>
        <v>0</v>
      </c>
      <c r="L308" s="40">
        <v>0</v>
      </c>
      <c r="M308" s="34">
        <f>ROUND(ROUND(L308,2)*ROUND(G308,3),2)</f>
        <v>0</v>
      </c>
      <c r="N308" s="38" t="s">
        <v>55</v>
      </c>
      <c r="O308">
        <f>(M308*21)/100</f>
        <v>0</v>
      </c>
      <c r="P308" t="s">
        <v>27</v>
      </c>
    </row>
    <row r="309" spans="1:16" x14ac:dyDescent="0.2">
      <c r="A309" s="37" t="s">
        <v>56</v>
      </c>
      <c r="E309" s="41" t="s">
        <v>52</v>
      </c>
    </row>
    <row r="310" spans="1:16" x14ac:dyDescent="0.2">
      <c r="A310" s="37" t="s">
        <v>57</v>
      </c>
      <c r="E310" s="42" t="s">
        <v>888</v>
      </c>
    </row>
    <row r="311" spans="1:16" ht="102" x14ac:dyDescent="0.2">
      <c r="A311" t="s">
        <v>59</v>
      </c>
      <c r="E311" s="41" t="s">
        <v>889</v>
      </c>
    </row>
    <row r="312" spans="1:16" x14ac:dyDescent="0.2">
      <c r="A312" t="s">
        <v>49</v>
      </c>
      <c r="B312" s="36" t="s">
        <v>890</v>
      </c>
      <c r="C312" s="36" t="s">
        <v>891</v>
      </c>
      <c r="D312" s="37" t="s">
        <v>52</v>
      </c>
      <c r="E312" s="13" t="s">
        <v>892</v>
      </c>
      <c r="F312" s="38" t="s">
        <v>92</v>
      </c>
      <c r="G312" s="39">
        <v>4</v>
      </c>
      <c r="H312" s="38">
        <v>0</v>
      </c>
      <c r="I312" s="38">
        <f>ROUND(G312*H312,6)</f>
        <v>0</v>
      </c>
      <c r="L312" s="40">
        <v>0</v>
      </c>
      <c r="M312" s="34">
        <f>ROUND(ROUND(L312,2)*ROUND(G312,3),2)</f>
        <v>0</v>
      </c>
      <c r="N312" s="38" t="s">
        <v>55</v>
      </c>
      <c r="O312">
        <f>(M312*21)/100</f>
        <v>0</v>
      </c>
      <c r="P312" t="s">
        <v>27</v>
      </c>
    </row>
    <row r="313" spans="1:16" x14ac:dyDescent="0.2">
      <c r="A313" s="37" t="s">
        <v>56</v>
      </c>
      <c r="E313" s="41" t="s">
        <v>52</v>
      </c>
    </row>
    <row r="314" spans="1:16" x14ac:dyDescent="0.2">
      <c r="A314" s="37" t="s">
        <v>57</v>
      </c>
      <c r="E314" s="42" t="s">
        <v>893</v>
      </c>
    </row>
    <row r="315" spans="1:16" ht="76.5" x14ac:dyDescent="0.2">
      <c r="A315" t="s">
        <v>59</v>
      </c>
      <c r="E315" s="41" t="s">
        <v>894</v>
      </c>
    </row>
    <row r="316" spans="1:16" x14ac:dyDescent="0.2">
      <c r="A316" t="s">
        <v>49</v>
      </c>
      <c r="B316" s="36" t="s">
        <v>895</v>
      </c>
      <c r="C316" s="36" t="s">
        <v>896</v>
      </c>
      <c r="D316" s="37" t="s">
        <v>52</v>
      </c>
      <c r="E316" s="13" t="s">
        <v>897</v>
      </c>
      <c r="F316" s="38" t="s">
        <v>92</v>
      </c>
      <c r="G316" s="39">
        <v>1</v>
      </c>
      <c r="H316" s="38">
        <v>0</v>
      </c>
      <c r="I316" s="38">
        <f>ROUND(G316*H316,6)</f>
        <v>0</v>
      </c>
      <c r="L316" s="40">
        <v>0</v>
      </c>
      <c r="M316" s="34">
        <f>ROUND(ROUND(L316,2)*ROUND(G316,3),2)</f>
        <v>0</v>
      </c>
      <c r="N316" s="38" t="s">
        <v>55</v>
      </c>
      <c r="O316">
        <f>(M316*21)/100</f>
        <v>0</v>
      </c>
      <c r="P316" t="s">
        <v>27</v>
      </c>
    </row>
    <row r="317" spans="1:16" x14ac:dyDescent="0.2">
      <c r="A317" s="37" t="s">
        <v>56</v>
      </c>
      <c r="E317" s="41" t="s">
        <v>52</v>
      </c>
    </row>
    <row r="318" spans="1:16" x14ac:dyDescent="0.2">
      <c r="A318" s="37" t="s">
        <v>57</v>
      </c>
      <c r="E318" s="42" t="s">
        <v>898</v>
      </c>
    </row>
    <row r="319" spans="1:16" ht="76.5" x14ac:dyDescent="0.2">
      <c r="A319" t="s">
        <v>59</v>
      </c>
      <c r="E319" s="41" t="s">
        <v>894</v>
      </c>
    </row>
    <row r="320" spans="1:16" x14ac:dyDescent="0.2">
      <c r="A320" t="s">
        <v>49</v>
      </c>
      <c r="B320" s="36" t="s">
        <v>899</v>
      </c>
      <c r="C320" s="36" t="s">
        <v>223</v>
      </c>
      <c r="D320" s="37" t="s">
        <v>52</v>
      </c>
      <c r="E320" s="13" t="s">
        <v>224</v>
      </c>
      <c r="F320" s="38" t="s">
        <v>92</v>
      </c>
      <c r="G320" s="39">
        <v>16</v>
      </c>
      <c r="H320" s="38">
        <v>0</v>
      </c>
      <c r="I320" s="38">
        <f>ROUND(G320*H320,6)</f>
        <v>0</v>
      </c>
      <c r="L320" s="40">
        <v>0</v>
      </c>
      <c r="M320" s="34">
        <f>ROUND(ROUND(L320,2)*ROUND(G320,3),2)</f>
        <v>0</v>
      </c>
      <c r="N320" s="38" t="s">
        <v>55</v>
      </c>
      <c r="O320">
        <f>(M320*21)/100</f>
        <v>0</v>
      </c>
      <c r="P320" t="s">
        <v>27</v>
      </c>
    </row>
    <row r="321" spans="1:16" x14ac:dyDescent="0.2">
      <c r="A321" s="37" t="s">
        <v>56</v>
      </c>
      <c r="E321" s="41" t="s">
        <v>52</v>
      </c>
    </row>
    <row r="322" spans="1:16" x14ac:dyDescent="0.2">
      <c r="A322" s="37" t="s">
        <v>57</v>
      </c>
      <c r="E322" s="42" t="s">
        <v>900</v>
      </c>
    </row>
    <row r="323" spans="1:16" ht="76.5" x14ac:dyDescent="0.2">
      <c r="A323" t="s">
        <v>59</v>
      </c>
      <c r="E323" s="41" t="s">
        <v>894</v>
      </c>
    </row>
    <row r="324" spans="1:16" x14ac:dyDescent="0.2">
      <c r="A324" t="s">
        <v>49</v>
      </c>
      <c r="B324" s="36" t="s">
        <v>901</v>
      </c>
      <c r="C324" s="36" t="s">
        <v>902</v>
      </c>
      <c r="D324" s="37" t="s">
        <v>52</v>
      </c>
      <c r="E324" s="13" t="s">
        <v>903</v>
      </c>
      <c r="F324" s="38" t="s">
        <v>92</v>
      </c>
      <c r="G324" s="39">
        <v>1</v>
      </c>
      <c r="H324" s="38">
        <v>0</v>
      </c>
      <c r="I324" s="38">
        <f>ROUND(G324*H324,6)</f>
        <v>0</v>
      </c>
      <c r="L324" s="40">
        <v>0</v>
      </c>
      <c r="M324" s="34">
        <f>ROUND(ROUND(L324,2)*ROUND(G324,3),2)</f>
        <v>0</v>
      </c>
      <c r="N324" s="38" t="s">
        <v>55</v>
      </c>
      <c r="O324">
        <f>(M324*21)/100</f>
        <v>0</v>
      </c>
      <c r="P324" t="s">
        <v>27</v>
      </c>
    </row>
    <row r="325" spans="1:16" x14ac:dyDescent="0.2">
      <c r="A325" s="37" t="s">
        <v>56</v>
      </c>
      <c r="E325" s="41" t="s">
        <v>52</v>
      </c>
    </row>
    <row r="326" spans="1:16" x14ac:dyDescent="0.2">
      <c r="A326" s="37" t="s">
        <v>57</v>
      </c>
      <c r="E326" s="42" t="s">
        <v>900</v>
      </c>
    </row>
    <row r="327" spans="1:16" ht="76.5" x14ac:dyDescent="0.2">
      <c r="A327" t="s">
        <v>59</v>
      </c>
      <c r="E327" s="41" t="s">
        <v>894</v>
      </c>
    </row>
    <row r="328" spans="1:16" x14ac:dyDescent="0.2">
      <c r="A328" t="s">
        <v>49</v>
      </c>
      <c r="B328" s="36" t="s">
        <v>904</v>
      </c>
      <c r="C328" s="36" t="s">
        <v>905</v>
      </c>
      <c r="D328" s="37" t="s">
        <v>52</v>
      </c>
      <c r="E328" s="13" t="s">
        <v>906</v>
      </c>
      <c r="F328" s="38" t="s">
        <v>92</v>
      </c>
      <c r="G328" s="39">
        <v>1</v>
      </c>
      <c r="H328" s="38">
        <v>0</v>
      </c>
      <c r="I328" s="38">
        <f>ROUND(G328*H328,6)</f>
        <v>0</v>
      </c>
      <c r="L328" s="40">
        <v>0</v>
      </c>
      <c r="M328" s="34">
        <f>ROUND(ROUND(L328,2)*ROUND(G328,3),2)</f>
        <v>0</v>
      </c>
      <c r="N328" s="38" t="s">
        <v>55</v>
      </c>
      <c r="O328">
        <f>(M328*21)/100</f>
        <v>0</v>
      </c>
      <c r="P328" t="s">
        <v>27</v>
      </c>
    </row>
    <row r="329" spans="1:16" x14ac:dyDescent="0.2">
      <c r="A329" s="37" t="s">
        <v>56</v>
      </c>
      <c r="E329" s="41" t="s">
        <v>52</v>
      </c>
    </row>
    <row r="330" spans="1:16" x14ac:dyDescent="0.2">
      <c r="A330" s="37" t="s">
        <v>57</v>
      </c>
      <c r="E330" s="42" t="s">
        <v>900</v>
      </c>
    </row>
    <row r="331" spans="1:16" ht="76.5" x14ac:dyDescent="0.2">
      <c r="A331" t="s">
        <v>59</v>
      </c>
      <c r="E331" s="41" t="s">
        <v>894</v>
      </c>
    </row>
    <row r="332" spans="1:16" x14ac:dyDescent="0.2">
      <c r="A332" t="s">
        <v>49</v>
      </c>
      <c r="B332" s="36" t="s">
        <v>907</v>
      </c>
      <c r="C332" s="36" t="s">
        <v>908</v>
      </c>
      <c r="D332" s="37" t="s">
        <v>52</v>
      </c>
      <c r="E332" s="13" t="s">
        <v>909</v>
      </c>
      <c r="F332" s="38" t="s">
        <v>92</v>
      </c>
      <c r="G332" s="39">
        <v>1</v>
      </c>
      <c r="H332" s="38">
        <v>0</v>
      </c>
      <c r="I332" s="38">
        <f>ROUND(G332*H332,6)</f>
        <v>0</v>
      </c>
      <c r="L332" s="40">
        <v>0</v>
      </c>
      <c r="M332" s="34">
        <f>ROUND(ROUND(L332,2)*ROUND(G332,3),2)</f>
        <v>0</v>
      </c>
      <c r="N332" s="38" t="s">
        <v>55</v>
      </c>
      <c r="O332">
        <f>(M332*21)/100</f>
        <v>0</v>
      </c>
      <c r="P332" t="s">
        <v>27</v>
      </c>
    </row>
    <row r="333" spans="1:16" x14ac:dyDescent="0.2">
      <c r="A333" s="37" t="s">
        <v>56</v>
      </c>
      <c r="E333" s="41" t="s">
        <v>52</v>
      </c>
    </row>
    <row r="334" spans="1:16" x14ac:dyDescent="0.2">
      <c r="A334" s="37" t="s">
        <v>57</v>
      </c>
      <c r="E334" s="42" t="s">
        <v>900</v>
      </c>
    </row>
    <row r="335" spans="1:16" ht="76.5" x14ac:dyDescent="0.2">
      <c r="A335" t="s">
        <v>59</v>
      </c>
      <c r="E335" s="41" t="s">
        <v>894</v>
      </c>
    </row>
    <row r="336" spans="1:16" x14ac:dyDescent="0.2">
      <c r="A336" t="s">
        <v>49</v>
      </c>
      <c r="B336" s="36" t="s">
        <v>910</v>
      </c>
      <c r="C336" s="36" t="s">
        <v>911</v>
      </c>
      <c r="D336" s="37" t="s">
        <v>52</v>
      </c>
      <c r="E336" s="13" t="s">
        <v>912</v>
      </c>
      <c r="F336" s="38" t="s">
        <v>92</v>
      </c>
      <c r="G336" s="39">
        <v>120</v>
      </c>
      <c r="H336" s="38">
        <v>0</v>
      </c>
      <c r="I336" s="38">
        <f>ROUND(G336*H336,6)</f>
        <v>0</v>
      </c>
      <c r="L336" s="40">
        <v>0</v>
      </c>
      <c r="M336" s="34">
        <f>ROUND(ROUND(L336,2)*ROUND(G336,3),2)</f>
        <v>0</v>
      </c>
      <c r="N336" s="38" t="s">
        <v>55</v>
      </c>
      <c r="O336">
        <f>(M336*21)/100</f>
        <v>0</v>
      </c>
      <c r="P336" t="s">
        <v>27</v>
      </c>
    </row>
    <row r="337" spans="1:16" x14ac:dyDescent="0.2">
      <c r="A337" s="37" t="s">
        <v>56</v>
      </c>
      <c r="E337" s="41" t="s">
        <v>52</v>
      </c>
    </row>
    <row r="338" spans="1:16" x14ac:dyDescent="0.2">
      <c r="A338" s="37" t="s">
        <v>57</v>
      </c>
      <c r="E338" s="42" t="s">
        <v>900</v>
      </c>
    </row>
    <row r="339" spans="1:16" ht="89.25" x14ac:dyDescent="0.2">
      <c r="A339" t="s">
        <v>59</v>
      </c>
      <c r="E339" s="41" t="s">
        <v>913</v>
      </c>
    </row>
    <row r="340" spans="1:16" x14ac:dyDescent="0.2">
      <c r="A340" t="s">
        <v>49</v>
      </c>
      <c r="B340" s="36" t="s">
        <v>914</v>
      </c>
      <c r="C340" s="36" t="s">
        <v>915</v>
      </c>
      <c r="D340" s="37" t="s">
        <v>52</v>
      </c>
      <c r="E340" s="13" t="s">
        <v>916</v>
      </c>
      <c r="F340" s="38" t="s">
        <v>92</v>
      </c>
      <c r="G340" s="39">
        <v>30</v>
      </c>
      <c r="H340" s="38">
        <v>0</v>
      </c>
      <c r="I340" s="38">
        <f>ROUND(G340*H340,6)</f>
        <v>0</v>
      </c>
      <c r="L340" s="40">
        <v>0</v>
      </c>
      <c r="M340" s="34">
        <f>ROUND(ROUND(L340,2)*ROUND(G340,3),2)</f>
        <v>0</v>
      </c>
      <c r="N340" s="38" t="s">
        <v>55</v>
      </c>
      <c r="O340">
        <f>(M340*21)/100</f>
        <v>0</v>
      </c>
      <c r="P340" t="s">
        <v>27</v>
      </c>
    </row>
    <row r="341" spans="1:16" x14ac:dyDescent="0.2">
      <c r="A341" s="37" t="s">
        <v>56</v>
      </c>
      <c r="E341" s="41" t="s">
        <v>52</v>
      </c>
    </row>
    <row r="342" spans="1:16" x14ac:dyDescent="0.2">
      <c r="A342" s="37" t="s">
        <v>57</v>
      </c>
      <c r="E342" s="42" t="s">
        <v>900</v>
      </c>
    </row>
    <row r="343" spans="1:16" ht="89.25" x14ac:dyDescent="0.2">
      <c r="A343" t="s">
        <v>59</v>
      </c>
      <c r="E343" s="41" t="s">
        <v>913</v>
      </c>
    </row>
    <row r="344" spans="1:16" x14ac:dyDescent="0.2">
      <c r="A344" t="s">
        <v>49</v>
      </c>
      <c r="B344" s="36" t="s">
        <v>917</v>
      </c>
      <c r="C344" s="36" t="s">
        <v>918</v>
      </c>
      <c r="D344" s="37" t="s">
        <v>52</v>
      </c>
      <c r="E344" s="13" t="s">
        <v>919</v>
      </c>
      <c r="F344" s="38" t="s">
        <v>92</v>
      </c>
      <c r="G344" s="39">
        <v>2</v>
      </c>
      <c r="H344" s="38">
        <v>0</v>
      </c>
      <c r="I344" s="38">
        <f>ROUND(G344*H344,6)</f>
        <v>0</v>
      </c>
      <c r="L344" s="40">
        <v>0</v>
      </c>
      <c r="M344" s="34">
        <f>ROUND(ROUND(L344,2)*ROUND(G344,3),2)</f>
        <v>0</v>
      </c>
      <c r="N344" s="38" t="s">
        <v>204</v>
      </c>
      <c r="O344">
        <f>(M344*21)/100</f>
        <v>0</v>
      </c>
      <c r="P344" t="s">
        <v>27</v>
      </c>
    </row>
    <row r="345" spans="1:16" x14ac:dyDescent="0.2">
      <c r="A345" s="37" t="s">
        <v>56</v>
      </c>
      <c r="E345" s="41" t="s">
        <v>52</v>
      </c>
    </row>
    <row r="346" spans="1:16" ht="76.5" x14ac:dyDescent="0.2">
      <c r="A346" s="37" t="s">
        <v>57</v>
      </c>
      <c r="E346" s="42" t="s">
        <v>920</v>
      </c>
    </row>
    <row r="347" spans="1:16" x14ac:dyDescent="0.2">
      <c r="A347" t="s">
        <v>59</v>
      </c>
      <c r="E347" s="41" t="s">
        <v>60</v>
      </c>
    </row>
    <row r="348" spans="1:16" x14ac:dyDescent="0.2">
      <c r="A348" t="s">
        <v>49</v>
      </c>
      <c r="B348" s="36" t="s">
        <v>921</v>
      </c>
      <c r="C348" s="36" t="s">
        <v>922</v>
      </c>
      <c r="D348" s="37" t="s">
        <v>52</v>
      </c>
      <c r="E348" s="13" t="s">
        <v>923</v>
      </c>
      <c r="F348" s="38" t="s">
        <v>97</v>
      </c>
      <c r="G348" s="39">
        <v>1</v>
      </c>
      <c r="H348" s="38">
        <v>0</v>
      </c>
      <c r="I348" s="38">
        <f>ROUND(G348*H348,6)</f>
        <v>0</v>
      </c>
      <c r="L348" s="40">
        <v>0</v>
      </c>
      <c r="M348" s="34">
        <f>ROUND(ROUND(L348,2)*ROUND(G348,3),2)</f>
        <v>0</v>
      </c>
      <c r="N348" s="38" t="s">
        <v>204</v>
      </c>
      <c r="O348">
        <f>(M348*21)/100</f>
        <v>0</v>
      </c>
      <c r="P348" t="s">
        <v>27</v>
      </c>
    </row>
    <row r="349" spans="1:16" x14ac:dyDescent="0.2">
      <c r="A349" s="37" t="s">
        <v>56</v>
      </c>
      <c r="E349" s="41" t="s">
        <v>52</v>
      </c>
    </row>
    <row r="350" spans="1:16" x14ac:dyDescent="0.2">
      <c r="A350" s="37" t="s">
        <v>57</v>
      </c>
      <c r="E350" s="42" t="s">
        <v>924</v>
      </c>
    </row>
    <row r="351" spans="1:16" ht="51" x14ac:dyDescent="0.2">
      <c r="A351" t="s">
        <v>59</v>
      </c>
      <c r="E351" s="41" t="s">
        <v>925</v>
      </c>
    </row>
    <row r="352" spans="1:16" x14ac:dyDescent="0.2">
      <c r="A352" t="s">
        <v>49</v>
      </c>
      <c r="B352" s="36" t="s">
        <v>926</v>
      </c>
      <c r="C352" s="36" t="s">
        <v>927</v>
      </c>
      <c r="D352" s="37" t="s">
        <v>52</v>
      </c>
      <c r="E352" s="13" t="s">
        <v>928</v>
      </c>
      <c r="F352" s="38" t="s">
        <v>92</v>
      </c>
      <c r="G352" s="39">
        <v>2</v>
      </c>
      <c r="H352" s="38">
        <v>0</v>
      </c>
      <c r="I352" s="38">
        <f>ROUND(G352*H352,6)</f>
        <v>0</v>
      </c>
      <c r="L352" s="40">
        <v>0</v>
      </c>
      <c r="M352" s="34">
        <f>ROUND(ROUND(L352,2)*ROUND(G352,3),2)</f>
        <v>0</v>
      </c>
      <c r="N352" s="38" t="s">
        <v>204</v>
      </c>
      <c r="O352">
        <f>(M352*21)/100</f>
        <v>0</v>
      </c>
      <c r="P352" t="s">
        <v>27</v>
      </c>
    </row>
    <row r="353" spans="1:16" x14ac:dyDescent="0.2">
      <c r="A353" s="37" t="s">
        <v>56</v>
      </c>
      <c r="E353" s="41" t="s">
        <v>52</v>
      </c>
    </row>
    <row r="354" spans="1:16" ht="38.25" x14ac:dyDescent="0.2">
      <c r="A354" s="37" t="s">
        <v>57</v>
      </c>
      <c r="E354" s="42" t="s">
        <v>929</v>
      </c>
    </row>
    <row r="355" spans="1:16" ht="76.5" x14ac:dyDescent="0.2">
      <c r="A355" t="s">
        <v>59</v>
      </c>
      <c r="E355" s="41" t="s">
        <v>930</v>
      </c>
    </row>
    <row r="356" spans="1:16" ht="25.5" x14ac:dyDescent="0.2">
      <c r="A356" t="s">
        <v>49</v>
      </c>
      <c r="B356" s="36" t="s">
        <v>931</v>
      </c>
      <c r="C356" s="36" t="s">
        <v>932</v>
      </c>
      <c r="D356" s="37" t="s">
        <v>52</v>
      </c>
      <c r="E356" s="13" t="s">
        <v>933</v>
      </c>
      <c r="F356" s="38" t="s">
        <v>92</v>
      </c>
      <c r="G356" s="39">
        <v>1</v>
      </c>
      <c r="H356" s="38">
        <v>0</v>
      </c>
      <c r="I356" s="38">
        <f>ROUND(G356*H356,6)</f>
        <v>0</v>
      </c>
      <c r="L356" s="40">
        <v>0</v>
      </c>
      <c r="M356" s="34">
        <f>ROUND(ROUND(L356,2)*ROUND(G356,3),2)</f>
        <v>0</v>
      </c>
      <c r="N356" s="38" t="s">
        <v>204</v>
      </c>
      <c r="O356">
        <f>(M356*21)/100</f>
        <v>0</v>
      </c>
      <c r="P356" t="s">
        <v>27</v>
      </c>
    </row>
    <row r="357" spans="1:16" x14ac:dyDescent="0.2">
      <c r="A357" s="37" t="s">
        <v>56</v>
      </c>
      <c r="E357" s="41" t="s">
        <v>52</v>
      </c>
    </row>
    <row r="358" spans="1:16" ht="165.75" x14ac:dyDescent="0.2">
      <c r="A358" s="37" t="s">
        <v>57</v>
      </c>
      <c r="E358" s="42" t="s">
        <v>934</v>
      </c>
    </row>
    <row r="359" spans="1:16" x14ac:dyDescent="0.2">
      <c r="A359" t="s">
        <v>59</v>
      </c>
      <c r="E359" s="41" t="s">
        <v>935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936</v>
      </c>
      <c r="M3" s="43">
        <f>Rekapitulace!C19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936</v>
      </c>
      <c r="D4" s="9"/>
      <c r="E4" s="3" t="s">
        <v>937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COUNTIFS(L8:L31,"=0",A8:A31,"P")+COUNTIFS(L8:L31,"",A8:A31,"P")+SUM(Q8:Q31)</f>
        <v>6</v>
      </c>
    </row>
    <row r="8" spans="1:20" x14ac:dyDescent="0.2">
      <c r="A8" t="s">
        <v>44</v>
      </c>
      <c r="C8" s="30" t="s">
        <v>940</v>
      </c>
      <c r="E8" s="32" t="s">
        <v>939</v>
      </c>
      <c r="J8" s="31">
        <f>0+J9+J26</f>
        <v>0</v>
      </c>
      <c r="K8" s="31">
        <f>0+K9+K26</f>
        <v>0</v>
      </c>
      <c r="L8" s="31">
        <f>0+L9+L26</f>
        <v>0</v>
      </c>
      <c r="M8" s="31">
        <f>0+M9+M26</f>
        <v>0</v>
      </c>
    </row>
    <row r="9" spans="1:20" x14ac:dyDescent="0.2">
      <c r="A9" t="s">
        <v>46</v>
      </c>
      <c r="C9" s="33" t="s">
        <v>50</v>
      </c>
      <c r="E9" s="35" t="s">
        <v>941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x14ac:dyDescent="0.2">
      <c r="A10" t="s">
        <v>49</v>
      </c>
      <c r="B10" s="36" t="s">
        <v>50</v>
      </c>
      <c r="C10" s="36" t="s">
        <v>942</v>
      </c>
      <c r="D10" s="37" t="s">
        <v>52</v>
      </c>
      <c r="E10" s="13" t="s">
        <v>943</v>
      </c>
      <c r="F10" s="38" t="s">
        <v>944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204</v>
      </c>
      <c r="O10">
        <f>(M10*21)/100</f>
        <v>0</v>
      </c>
      <c r="P10" t="s">
        <v>27</v>
      </c>
    </row>
    <row r="11" spans="1:20" x14ac:dyDescent="0.2">
      <c r="A11" s="37" t="s">
        <v>56</v>
      </c>
      <c r="E11" s="41" t="s">
        <v>945</v>
      </c>
    </row>
    <row r="12" spans="1:20" x14ac:dyDescent="0.2">
      <c r="A12" s="37" t="s">
        <v>57</v>
      </c>
      <c r="E12" s="42" t="s">
        <v>946</v>
      </c>
    </row>
    <row r="13" spans="1:20" ht="89.25" x14ac:dyDescent="0.2">
      <c r="A13" t="s">
        <v>59</v>
      </c>
      <c r="E13" s="41" t="s">
        <v>947</v>
      </c>
    </row>
    <row r="14" spans="1:20" x14ac:dyDescent="0.2">
      <c r="A14" t="s">
        <v>49</v>
      </c>
      <c r="B14" s="36" t="s">
        <v>27</v>
      </c>
      <c r="C14" s="36" t="s">
        <v>948</v>
      </c>
      <c r="D14" s="37" t="s">
        <v>52</v>
      </c>
      <c r="E14" s="13" t="s">
        <v>949</v>
      </c>
      <c r="F14" s="38" t="s">
        <v>944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204</v>
      </c>
      <c r="O14">
        <f>(M14*21)/100</f>
        <v>0</v>
      </c>
      <c r="P14" t="s">
        <v>27</v>
      </c>
    </row>
    <row r="15" spans="1:20" x14ac:dyDescent="0.2">
      <c r="A15" s="37" t="s">
        <v>56</v>
      </c>
      <c r="E15" s="41" t="s">
        <v>950</v>
      </c>
    </row>
    <row r="16" spans="1:20" x14ac:dyDescent="0.2">
      <c r="A16" s="37" t="s">
        <v>57</v>
      </c>
      <c r="E16" s="42" t="s">
        <v>946</v>
      </c>
    </row>
    <row r="17" spans="1:16" ht="38.25" x14ac:dyDescent="0.2">
      <c r="A17" t="s">
        <v>59</v>
      </c>
      <c r="E17" s="41" t="s">
        <v>951</v>
      </c>
    </row>
    <row r="18" spans="1:16" x14ac:dyDescent="0.2">
      <c r="A18" t="s">
        <v>49</v>
      </c>
      <c r="B18" s="36" t="s">
        <v>26</v>
      </c>
      <c r="C18" s="36" t="s">
        <v>952</v>
      </c>
      <c r="D18" s="37" t="s">
        <v>52</v>
      </c>
      <c r="E18" s="13" t="s">
        <v>953</v>
      </c>
      <c r="F18" s="38" t="s">
        <v>944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204</v>
      </c>
      <c r="O18">
        <f>(M18*21)/100</f>
        <v>0</v>
      </c>
      <c r="P18" t="s">
        <v>27</v>
      </c>
    </row>
    <row r="19" spans="1:16" x14ac:dyDescent="0.2">
      <c r="A19" s="37" t="s">
        <v>56</v>
      </c>
      <c r="E19" s="41" t="s">
        <v>954</v>
      </c>
    </row>
    <row r="20" spans="1:16" x14ac:dyDescent="0.2">
      <c r="A20" s="37" t="s">
        <v>57</v>
      </c>
      <c r="E20" s="42" t="s">
        <v>946</v>
      </c>
    </row>
    <row r="21" spans="1:16" ht="114.75" x14ac:dyDescent="0.2">
      <c r="A21" t="s">
        <v>59</v>
      </c>
      <c r="E21" s="41" t="s">
        <v>955</v>
      </c>
    </row>
    <row r="22" spans="1:16" x14ac:dyDescent="0.2">
      <c r="A22" t="s">
        <v>49</v>
      </c>
      <c r="B22" s="36" t="s">
        <v>72</v>
      </c>
      <c r="C22" s="36" t="s">
        <v>956</v>
      </c>
      <c r="D22" s="37" t="s">
        <v>52</v>
      </c>
      <c r="E22" s="13" t="s">
        <v>957</v>
      </c>
      <c r="F22" s="38" t="s">
        <v>944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204</v>
      </c>
      <c r="O22">
        <f>(M22*21)/100</f>
        <v>0</v>
      </c>
      <c r="P22" t="s">
        <v>27</v>
      </c>
    </row>
    <row r="23" spans="1:16" x14ac:dyDescent="0.2">
      <c r="A23" s="37" t="s">
        <v>56</v>
      </c>
      <c r="E23" s="41" t="s">
        <v>958</v>
      </c>
    </row>
    <row r="24" spans="1:16" x14ac:dyDescent="0.2">
      <c r="A24" s="37" t="s">
        <v>57</v>
      </c>
      <c r="E24" s="42" t="s">
        <v>946</v>
      </c>
    </row>
    <row r="25" spans="1:16" ht="25.5" x14ac:dyDescent="0.2">
      <c r="A25" t="s">
        <v>59</v>
      </c>
      <c r="E25" s="41" t="s">
        <v>959</v>
      </c>
    </row>
    <row r="26" spans="1:16" x14ac:dyDescent="0.2">
      <c r="A26" t="s">
        <v>46</v>
      </c>
      <c r="C26" s="33" t="s">
        <v>27</v>
      </c>
      <c r="E26" s="35" t="s">
        <v>960</v>
      </c>
      <c r="J26" s="34">
        <f>0</f>
        <v>0</v>
      </c>
      <c r="K26" s="34">
        <f>0</f>
        <v>0</v>
      </c>
      <c r="L26" s="34">
        <f>0+L27+L31</f>
        <v>0</v>
      </c>
      <c r="M26" s="34">
        <f>0+M27+M31</f>
        <v>0</v>
      </c>
    </row>
    <row r="27" spans="1:16" x14ac:dyDescent="0.2">
      <c r="A27" t="s">
        <v>49</v>
      </c>
      <c r="B27" s="36" t="s">
        <v>76</v>
      </c>
      <c r="C27" s="36" t="s">
        <v>961</v>
      </c>
      <c r="D27" s="37" t="s">
        <v>52</v>
      </c>
      <c r="E27" s="13" t="s">
        <v>962</v>
      </c>
      <c r="F27" s="38" t="s">
        <v>944</v>
      </c>
      <c r="G27" s="39">
        <v>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204</v>
      </c>
      <c r="O27">
        <f>(M27*21)/100</f>
        <v>0</v>
      </c>
      <c r="P27" t="s">
        <v>27</v>
      </c>
    </row>
    <row r="28" spans="1:16" x14ac:dyDescent="0.2">
      <c r="A28" s="37" t="s">
        <v>56</v>
      </c>
      <c r="E28" s="41" t="s">
        <v>963</v>
      </c>
    </row>
    <row r="29" spans="1:16" x14ac:dyDescent="0.2">
      <c r="A29" s="37" t="s">
        <v>57</v>
      </c>
      <c r="E29" s="42" t="s">
        <v>946</v>
      </c>
    </row>
    <row r="30" spans="1:16" ht="76.5" x14ac:dyDescent="0.2">
      <c r="A30" t="s">
        <v>59</v>
      </c>
      <c r="E30" s="41" t="s">
        <v>964</v>
      </c>
    </row>
    <row r="31" spans="1:16" x14ac:dyDescent="0.2">
      <c r="A31" t="s">
        <v>49</v>
      </c>
      <c r="B31" s="36" t="s">
        <v>82</v>
      </c>
      <c r="C31" s="36" t="s">
        <v>965</v>
      </c>
      <c r="D31" s="37" t="s">
        <v>52</v>
      </c>
      <c r="E31" s="13" t="s">
        <v>966</v>
      </c>
      <c r="F31" s="38" t="s">
        <v>944</v>
      </c>
      <c r="G31" s="39">
        <v>2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204</v>
      </c>
      <c r="O31">
        <f>(M31*0)/100</f>
        <v>0</v>
      </c>
      <c r="P31" t="s">
        <v>47</v>
      </c>
    </row>
    <row r="32" spans="1:16" x14ac:dyDescent="0.2">
      <c r="A32" s="37" t="s">
        <v>56</v>
      </c>
      <c r="E32" s="41" t="s">
        <v>967</v>
      </c>
    </row>
    <row r="33" spans="1:5" x14ac:dyDescent="0.2">
      <c r="A33" s="37" t="s">
        <v>57</v>
      </c>
      <c r="E33" s="42" t="s">
        <v>946</v>
      </c>
    </row>
    <row r="34" spans="1:5" ht="127.5" x14ac:dyDescent="0.2">
      <c r="A34" t="s">
        <v>59</v>
      </c>
      <c r="E34" s="41" t="s">
        <v>968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Rekapitulace</vt:lpstr>
      <vt:lpstr>PS 12-01</vt:lpstr>
      <vt:lpstr>PS 12-02</vt:lpstr>
      <vt:lpstr>PS 13-01</vt:lpstr>
      <vt:lpstr>PS 14-01</vt:lpstr>
      <vt:lpstr>PS 15-01</vt:lpstr>
      <vt:lpstr>PS 16-01</vt:lpstr>
      <vt:lpstr>PS 17-01</vt:lpstr>
      <vt:lpstr>SO 98-98</vt:lpstr>
      <vt:lpstr>SO 21-01</vt:lpstr>
      <vt:lpstr>SO 22-01</vt:lpstr>
      <vt:lpstr>SO 23-01</vt:lpstr>
      <vt:lpstr>SO 24-01</vt:lpstr>
      <vt:lpstr>SO 25-01</vt:lpstr>
      <vt:lpstr>SO 26-01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Fišerová Magda, DiS.</dc:creator>
  <cp:keywords/>
  <dc:description/>
  <cp:lastModifiedBy>Fišerová Magda, DiS.</cp:lastModifiedBy>
  <dcterms:created xsi:type="dcterms:W3CDTF">2022-07-07T11:49:28Z</dcterms:created>
  <dcterms:modified xsi:type="dcterms:W3CDTF">2022-07-07T11:49:28Z</dcterms:modified>
  <cp:category/>
  <cp:contentStatus/>
</cp:coreProperties>
</file>