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HÁBL\2022\Oprava nástupišť č. 4 a 5 v žst. Ostrava hl. n\1 KONEČNÝ\"/>
    </mc:Choice>
  </mc:AlternateContent>
  <bookViews>
    <workbookView xWindow="0" yWindow="0" windowWidth="23040" windowHeight="9204"/>
  </bookViews>
  <sheets>
    <sheet name="Rekapitulace stavby" sheetId="1" r:id="rId1"/>
    <sheet name="SO 01 - Oprava nástupiště..." sheetId="2" r:id="rId2"/>
    <sheet name="SO 02 - Oprava nástupiště..." sheetId="3" r:id="rId3"/>
    <sheet name="SO 03 - Oprava odstavné p..." sheetId="4" r:id="rId4"/>
    <sheet name="SO 04 - Úprava GPK v kole..." sheetId="5" r:id="rId5"/>
    <sheet name="SO 05 - Výměna pražců v k..." sheetId="6" r:id="rId6"/>
    <sheet name="VON - Oprava nástupišť č...." sheetId="7" r:id="rId7"/>
  </sheets>
  <definedNames>
    <definedName name="_xlnm._FilterDatabase" localSheetId="1" hidden="1">'SO 01 - Oprava nástupiště...'!$C$118:$K$286</definedName>
    <definedName name="_xlnm._FilterDatabase" localSheetId="2" hidden="1">'SO 02 - Oprava nástupiště...'!$C$118:$K$286</definedName>
    <definedName name="_xlnm._FilterDatabase" localSheetId="3" hidden="1">'SO 03 - Oprava odstavné p...'!$C$118:$K$148</definedName>
    <definedName name="_xlnm._FilterDatabase" localSheetId="4" hidden="1">'SO 04 - Úprava GPK v kole...'!$C$118:$K$141</definedName>
    <definedName name="_xlnm._FilterDatabase" localSheetId="5" hidden="1">'SO 05 - Výměna pražců v k...'!$C$118:$K$140</definedName>
    <definedName name="_xlnm._FilterDatabase" localSheetId="6" hidden="1">'VON - Oprava nástupišť č....'!$C$116:$K$146</definedName>
    <definedName name="_xlnm.Print_Titles" localSheetId="0">'Rekapitulace stavby'!$92:$92</definedName>
    <definedName name="_xlnm.Print_Titles" localSheetId="1">'SO 01 - Oprava nástupiště...'!$118:$118</definedName>
    <definedName name="_xlnm.Print_Titles" localSheetId="2">'SO 02 - Oprava nástupiště...'!$118:$118</definedName>
    <definedName name="_xlnm.Print_Titles" localSheetId="3">'SO 03 - Oprava odstavné p...'!$118:$118</definedName>
    <definedName name="_xlnm.Print_Titles" localSheetId="4">'SO 04 - Úprava GPK v kole...'!$118:$118</definedName>
    <definedName name="_xlnm.Print_Titles" localSheetId="5">'SO 05 - Výměna pražců v k...'!$118:$118</definedName>
    <definedName name="_xlnm.Print_Titles" localSheetId="6">'VON - Oprava nástupišť č....'!$116:$116</definedName>
    <definedName name="_xlnm.Print_Area" localSheetId="0">'Rekapitulace stavby'!$D$4:$AO$76,'Rekapitulace stavby'!$C$82:$AQ$101</definedName>
    <definedName name="_xlnm.Print_Area" localSheetId="1">'SO 01 - Oprava nástupiště...'!$C$4:$J$39,'SO 01 - Oprava nástupiště...'!$C$50:$J$76,'SO 01 - Oprava nástupiště...'!$C$82:$J$100,'SO 01 - Oprava nástupiště...'!$C$106:$K$286</definedName>
    <definedName name="_xlnm.Print_Area" localSheetId="2">'SO 02 - Oprava nástupiště...'!$C$4:$J$39,'SO 02 - Oprava nástupiště...'!$C$50:$J$76,'SO 02 - Oprava nástupiště...'!$C$82:$J$100,'SO 02 - Oprava nástupiště...'!$C$106:$K$286</definedName>
    <definedName name="_xlnm.Print_Area" localSheetId="3">'SO 03 - Oprava odstavné p...'!$C$4:$J$39,'SO 03 - Oprava odstavné p...'!$C$50:$J$76,'SO 03 - Oprava odstavné p...'!$C$82:$J$100,'SO 03 - Oprava odstavné p...'!$C$106:$K$148</definedName>
    <definedName name="_xlnm.Print_Area" localSheetId="4">'SO 04 - Úprava GPK v kole...'!$C$4:$J$39,'SO 04 - Úprava GPK v kole...'!$C$50:$J$76,'SO 04 - Úprava GPK v kole...'!$C$82:$J$100,'SO 04 - Úprava GPK v kole...'!$C$106:$K$141</definedName>
    <definedName name="_xlnm.Print_Area" localSheetId="5">'SO 05 - Výměna pražců v k...'!$C$4:$J$39,'SO 05 - Výměna pražců v k...'!$C$50:$J$76,'SO 05 - Výměna pražců v k...'!$C$82:$J$100,'SO 05 - Výměna pražců v k...'!$C$106:$K$140</definedName>
    <definedName name="_xlnm.Print_Area" localSheetId="6">'VON - Oprava nástupišť č....'!$C$4:$J$39,'VON - Oprava nástupišť č....'!$C$50:$J$76,'VON - Oprava nástupišť č....'!$C$82:$J$98,'VON - Oprava nástupišť č....'!$C$104:$K$146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F113" i="7"/>
  <c r="F111" i="7"/>
  <c r="E109" i="7"/>
  <c r="F91" i="7"/>
  <c r="F89" i="7"/>
  <c r="E87" i="7"/>
  <c r="J24" i="7"/>
  <c r="E24" i="7"/>
  <c r="J92" i="7" s="1"/>
  <c r="J23" i="7"/>
  <c r="J21" i="7"/>
  <c r="E21" i="7"/>
  <c r="J113" i="7" s="1"/>
  <c r="J20" i="7"/>
  <c r="J18" i="7"/>
  <c r="E18" i="7"/>
  <c r="F92" i="7"/>
  <c r="J17" i="7"/>
  <c r="J12" i="7"/>
  <c r="J111" i="7"/>
  <c r="E7" i="7"/>
  <c r="E107" i="7"/>
  <c r="J37" i="6"/>
  <c r="J36" i="6"/>
  <c r="AY99" i="1" s="1"/>
  <c r="J35" i="6"/>
  <c r="AX99" i="1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F115" i="6"/>
  <c r="F113" i="6"/>
  <c r="E111" i="6"/>
  <c r="F91" i="6"/>
  <c r="F89" i="6"/>
  <c r="E87" i="6"/>
  <c r="J24" i="6"/>
  <c r="E24" i="6"/>
  <c r="J116" i="6"/>
  <c r="J23" i="6"/>
  <c r="J21" i="6"/>
  <c r="E21" i="6"/>
  <c r="J91" i="6" s="1"/>
  <c r="J20" i="6"/>
  <c r="J18" i="6"/>
  <c r="E18" i="6"/>
  <c r="F116" i="6" s="1"/>
  <c r="J17" i="6"/>
  <c r="J12" i="6"/>
  <c r="J89" i="6" s="1"/>
  <c r="E7" i="6"/>
  <c r="E85" i="6" s="1"/>
  <c r="J37" i="5"/>
  <c r="J36" i="5"/>
  <c r="AY98" i="1" s="1"/>
  <c r="J35" i="5"/>
  <c r="AX98" i="1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F115" i="5"/>
  <c r="F113" i="5"/>
  <c r="E111" i="5"/>
  <c r="F91" i="5"/>
  <c r="F89" i="5"/>
  <c r="E87" i="5"/>
  <c r="J24" i="5"/>
  <c r="E24" i="5"/>
  <c r="J116" i="5" s="1"/>
  <c r="J23" i="5"/>
  <c r="J21" i="5"/>
  <c r="E21" i="5"/>
  <c r="J91" i="5" s="1"/>
  <c r="J20" i="5"/>
  <c r="J18" i="5"/>
  <c r="E18" i="5"/>
  <c r="F116" i="5"/>
  <c r="J17" i="5"/>
  <c r="J12" i="5"/>
  <c r="J89" i="5" s="1"/>
  <c r="E7" i="5"/>
  <c r="E109" i="5" s="1"/>
  <c r="J37" i="4"/>
  <c r="J36" i="4"/>
  <c r="AY97" i="1" s="1"/>
  <c r="J35" i="4"/>
  <c r="AX97" i="1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/>
  <c r="J23" i="4"/>
  <c r="J21" i="4"/>
  <c r="E21" i="4"/>
  <c r="J115" i="4"/>
  <c r="J20" i="4"/>
  <c r="J18" i="4"/>
  <c r="E18" i="4"/>
  <c r="F92" i="4"/>
  <c r="J17" i="4"/>
  <c r="J12" i="4"/>
  <c r="J113" i="4"/>
  <c r="E7" i="4"/>
  <c r="E85" i="4" s="1"/>
  <c r="AY96" i="1"/>
  <c r="J37" i="3"/>
  <c r="J36" i="3"/>
  <c r="J35" i="3"/>
  <c r="AX96" i="1" s="1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/>
  <c r="J23" i="3"/>
  <c r="J21" i="3"/>
  <c r="E21" i="3"/>
  <c r="J115" i="3" s="1"/>
  <c r="J20" i="3"/>
  <c r="J18" i="3"/>
  <c r="E18" i="3"/>
  <c r="F116" i="3" s="1"/>
  <c r="J17" i="3"/>
  <c r="J12" i="3"/>
  <c r="J113" i="3" s="1"/>
  <c r="E7" i="3"/>
  <c r="E109" i="3" s="1"/>
  <c r="J37" i="2"/>
  <c r="J36" i="2"/>
  <c r="AY95" i="1" s="1"/>
  <c r="J35" i="2"/>
  <c r="AX95" i="1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/>
  <c r="J20" i="2"/>
  <c r="J18" i="2"/>
  <c r="E18" i="2"/>
  <c r="F92" i="2" s="1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253" i="2"/>
  <c r="J209" i="2"/>
  <c r="BK177" i="2"/>
  <c r="BK281" i="2"/>
  <c r="J247" i="2"/>
  <c r="J223" i="2"/>
  <c r="J203" i="2"/>
  <c r="J130" i="2"/>
  <c r="BK223" i="2"/>
  <c r="BK184" i="2"/>
  <c r="BK171" i="2"/>
  <c r="J207" i="2"/>
  <c r="BK151" i="2"/>
  <c r="BK141" i="2"/>
  <c r="BK221" i="3"/>
  <c r="BK189" i="3"/>
  <c r="J232" i="3"/>
  <c r="J250" i="3"/>
  <c r="J219" i="3"/>
  <c r="BK161" i="3"/>
  <c r="J253" i="3"/>
  <c r="J151" i="3"/>
  <c r="J205" i="3"/>
  <c r="BK139" i="3"/>
  <c r="BK144" i="3"/>
  <c r="BK281" i="3"/>
  <c r="BK228" i="3"/>
  <c r="BK207" i="3"/>
  <c r="BK171" i="3"/>
  <c r="BK168" i="3"/>
  <c r="BK136" i="3"/>
  <c r="J136" i="3"/>
  <c r="BK140" i="4"/>
  <c r="BK132" i="4"/>
  <c r="J132" i="5"/>
  <c r="J139" i="5"/>
  <c r="BK125" i="5"/>
  <c r="BK124" i="6"/>
  <c r="BK119" i="7"/>
  <c r="J281" i="2"/>
  <c r="J238" i="2"/>
  <c r="BK207" i="2"/>
  <c r="BK158" i="2"/>
  <c r="J266" i="2"/>
  <c r="BK250" i="2"/>
  <c r="BK219" i="2"/>
  <c r="J153" i="2"/>
  <c r="J124" i="2"/>
  <c r="BK240" i="2"/>
  <c r="J214" i="2"/>
  <c r="J191" i="2"/>
  <c r="J147" i="2"/>
  <c r="J168" i="2"/>
  <c r="BK161" i="2"/>
  <c r="J207" i="3"/>
  <c r="BK147" i="3"/>
  <c r="BK250" i="3"/>
  <c r="BK257" i="3"/>
  <c r="J247" i="3"/>
  <c r="J166" i="3"/>
  <c r="J263" i="3"/>
  <c r="BK230" i="3"/>
  <c r="BK198" i="3"/>
  <c r="J139" i="3"/>
  <c r="J236" i="3"/>
  <c r="BK277" i="3"/>
  <c r="BK203" i="3"/>
  <c r="J161" i="3"/>
  <c r="J144" i="4"/>
  <c r="BK130" i="4"/>
  <c r="J130" i="5"/>
  <c r="BK128" i="5"/>
  <c r="BK136" i="6"/>
  <c r="J128" i="6"/>
  <c r="J125" i="7"/>
  <c r="BK138" i="7"/>
  <c r="BK134" i="7"/>
  <c r="BK132" i="3"/>
  <c r="J277" i="3"/>
  <c r="J144" i="3"/>
  <c r="J181" i="3"/>
  <c r="BK273" i="3"/>
  <c r="BK234" i="3"/>
  <c r="BK184" i="3"/>
  <c r="BK263" i="3"/>
  <c r="BK191" i="3"/>
  <c r="BK226" i="3"/>
  <c r="J130" i="4"/>
  <c r="BK147" i="4"/>
  <c r="BK132" i="5"/>
  <c r="BK130" i="5"/>
  <c r="J136" i="6"/>
  <c r="BK122" i="6"/>
  <c r="J145" i="7"/>
  <c r="BK228" i="2"/>
  <c r="BK168" i="2"/>
  <c r="BK285" i="2"/>
  <c r="BK179" i="2"/>
  <c r="BK134" i="2"/>
  <c r="J179" i="2"/>
  <c r="BK164" i="2"/>
  <c r="BK209" i="3"/>
  <c r="J156" i="3"/>
  <c r="BK122" i="3"/>
  <c r="J240" i="3"/>
  <c r="J209" i="3"/>
  <c r="J269" i="3"/>
  <c r="J228" i="3"/>
  <c r="J212" i="3"/>
  <c r="J164" i="3"/>
  <c r="BK134" i="3"/>
  <c r="J230" i="3"/>
  <c r="J132" i="3"/>
  <c r="BK187" i="3"/>
  <c r="J147" i="4"/>
  <c r="BK125" i="4"/>
  <c r="J122" i="4"/>
  <c r="J128" i="5"/>
  <c r="J122" i="5"/>
  <c r="J126" i="6"/>
  <c r="J119" i="7"/>
  <c r="J134" i="7"/>
  <c r="J136" i="7"/>
  <c r="BK260" i="2"/>
  <c r="BK191" i="2"/>
  <c r="BK156" i="2"/>
  <c r="J269" i="2"/>
  <c r="J240" i="2"/>
  <c r="J164" i="2"/>
  <c r="BK147" i="2"/>
  <c r="BK244" i="2"/>
  <c r="BK226" i="2"/>
  <c r="BK205" i="2"/>
  <c r="J134" i="2"/>
  <c r="J127" i="2"/>
  <c r="BK189" i="2"/>
  <c r="J132" i="2"/>
  <c r="J158" i="2"/>
  <c r="J191" i="3"/>
  <c r="J171" i="3"/>
  <c r="BK253" i="3"/>
  <c r="BK260" i="3"/>
  <c r="BK232" i="3"/>
  <c r="J127" i="3"/>
  <c r="J168" i="3"/>
  <c r="J153" i="3"/>
  <c r="J223" i="3"/>
  <c r="BK156" i="3"/>
  <c r="BK181" i="3"/>
  <c r="BK285" i="3"/>
  <c r="J257" i="3"/>
  <c r="BK179" i="3"/>
  <c r="J149" i="3"/>
  <c r="J134" i="3"/>
  <c r="BK134" i="4"/>
  <c r="J132" i="4"/>
  <c r="J140" i="4"/>
  <c r="J125" i="5"/>
  <c r="BK122" i="5"/>
  <c r="J133" i="6"/>
  <c r="BK145" i="7"/>
  <c r="BK128" i="7"/>
  <c r="J257" i="2"/>
  <c r="J217" i="2"/>
  <c r="BK187" i="2"/>
  <c r="J273" i="2"/>
  <c r="BK257" i="2"/>
  <c r="BK238" i="2"/>
  <c r="BK214" i="2"/>
  <c r="BK175" i="2"/>
  <c r="BK127" i="2"/>
  <c r="J234" i="2"/>
  <c r="BK198" i="2"/>
  <c r="BK203" i="2"/>
  <c r="BK153" i="2"/>
  <c r="BK266" i="2"/>
  <c r="BK166" i="2"/>
  <c r="BK240" i="3"/>
  <c r="BK193" i="3"/>
  <c r="BK141" i="3"/>
  <c r="J238" i="3"/>
  <c r="J266" i="3"/>
  <c r="J130" i="3"/>
  <c r="J277" i="2"/>
  <c r="J212" i="2"/>
  <c r="BK144" i="2"/>
  <c r="J149" i="2"/>
  <c r="J193" i="2"/>
  <c r="J122" i="3"/>
  <c r="BK244" i="3"/>
  <c r="J226" i="3"/>
  <c r="BK223" i="3"/>
  <c r="BK214" i="3"/>
  <c r="J193" i="3"/>
  <c r="BK127" i="4"/>
  <c r="BK122" i="4"/>
  <c r="BK139" i="5"/>
  <c r="BK139" i="6"/>
  <c r="J124" i="6"/>
  <c r="J141" i="7"/>
  <c r="BK125" i="7"/>
  <c r="BK269" i="2"/>
  <c r="J232" i="2"/>
  <c r="BK149" i="2"/>
  <c r="J263" i="2"/>
  <c r="J236" i="2"/>
  <c r="BK209" i="2"/>
  <c r="J151" i="2"/>
  <c r="BK236" i="2"/>
  <c r="J221" i="2"/>
  <c r="BK196" i="2"/>
  <c r="J201" i="2"/>
  <c r="J187" i="2"/>
  <c r="J136" i="2"/>
  <c r="J177" i="2"/>
  <c r="AS94" i="1"/>
  <c r="J187" i="3"/>
  <c r="BK127" i="3"/>
  <c r="J234" i="3"/>
  <c r="BK166" i="3"/>
  <c r="BK201" i="3"/>
  <c r="J179" i="3"/>
  <c r="J158" i="3"/>
  <c r="BK236" i="3"/>
  <c r="J273" i="3"/>
  <c r="BK212" i="3"/>
  <c r="BK205" i="3"/>
  <c r="BK130" i="3"/>
  <c r="J134" i="4"/>
  <c r="BK144" i="4"/>
  <c r="BK136" i="5"/>
  <c r="J139" i="6"/>
  <c r="BK128" i="6"/>
  <c r="J138" i="7"/>
  <c r="BK136" i="7"/>
  <c r="BK122" i="7"/>
  <c r="BK263" i="2"/>
  <c r="J230" i="2"/>
  <c r="J141" i="2"/>
  <c r="J242" i="2"/>
  <c r="BK217" i="2"/>
  <c r="J181" i="2"/>
  <c r="BK122" i="2"/>
  <c r="BK232" i="2"/>
  <c r="BK212" i="2"/>
  <c r="BK132" i="2"/>
  <c r="BK181" i="2"/>
  <c r="J198" i="2"/>
  <c r="J139" i="2"/>
  <c r="J196" i="3"/>
  <c r="J175" i="3"/>
  <c r="J260" i="3"/>
  <c r="BK158" i="3"/>
  <c r="BK247" i="3"/>
  <c r="BK175" i="3"/>
  <c r="J128" i="7"/>
  <c r="BK242" i="2"/>
  <c r="J184" i="2"/>
  <c r="BK277" i="2"/>
  <c r="J260" i="2"/>
  <c r="J226" i="2"/>
  <c r="J205" i="2"/>
  <c r="BK253" i="2"/>
  <c r="J228" i="2"/>
  <c r="BK201" i="2"/>
  <c r="BK273" i="2"/>
  <c r="J161" i="2"/>
  <c r="BK217" i="3"/>
  <c r="J130" i="6"/>
  <c r="BK143" i="7"/>
  <c r="BK131" i="7"/>
  <c r="J285" i="2"/>
  <c r="J196" i="2"/>
  <c r="J175" i="2"/>
  <c r="BK193" i="2"/>
  <c r="BK139" i="2"/>
  <c r="J122" i="2"/>
  <c r="BK136" i="2"/>
  <c r="J201" i="3"/>
  <c r="BK164" i="3"/>
  <c r="BK153" i="3"/>
  <c r="J244" i="3"/>
  <c r="BK196" i="3"/>
  <c r="J242" i="3"/>
  <c r="BK149" i="3"/>
  <c r="J184" i="3"/>
  <c r="J285" i="3"/>
  <c r="J124" i="3"/>
  <c r="BK238" i="3"/>
  <c r="J147" i="3"/>
  <c r="J177" i="3"/>
  <c r="J214" i="3"/>
  <c r="J127" i="4"/>
  <c r="J125" i="4"/>
  <c r="J136" i="5"/>
  <c r="J122" i="6"/>
  <c r="BK130" i="6"/>
  <c r="J143" i="7"/>
  <c r="J131" i="7"/>
  <c r="J250" i="2"/>
  <c r="BK221" i="2"/>
  <c r="J166" i="2"/>
  <c r="BK124" i="2"/>
  <c r="J244" i="2"/>
  <c r="BK234" i="2"/>
  <c r="J189" i="2"/>
  <c r="BK247" i="2"/>
  <c r="BK230" i="2"/>
  <c r="J219" i="2"/>
  <c r="J144" i="2"/>
  <c r="BK130" i="2"/>
  <c r="J171" i="2"/>
  <c r="J156" i="2"/>
  <c r="J198" i="3"/>
  <c r="J189" i="3"/>
  <c r="BK266" i="3"/>
  <c r="BK151" i="3"/>
  <c r="J203" i="3"/>
  <c r="BK177" i="3"/>
  <c r="J281" i="3"/>
  <c r="BK124" i="3"/>
  <c r="BK242" i="3"/>
  <c r="J221" i="3"/>
  <c r="J141" i="3"/>
  <c r="BK269" i="3"/>
  <c r="J217" i="3"/>
  <c r="BK219" i="3"/>
  <c r="BK133" i="6"/>
  <c r="BK126" i="6"/>
  <c r="BK141" i="7"/>
  <c r="J122" i="7"/>
  <c r="P252" i="3" l="1"/>
  <c r="R139" i="4"/>
  <c r="R121" i="5"/>
  <c r="R120" i="5"/>
  <c r="P121" i="6"/>
  <c r="P120" i="6"/>
  <c r="P121" i="2"/>
  <c r="P120" i="2"/>
  <c r="P119" i="2"/>
  <c r="AU95" i="1" s="1"/>
  <c r="BK121" i="3"/>
  <c r="J121" i="3"/>
  <c r="J98" i="3" s="1"/>
  <c r="BK121" i="4"/>
  <c r="BK120" i="4" s="1"/>
  <c r="R135" i="5"/>
  <c r="P252" i="2"/>
  <c r="BK252" i="3"/>
  <c r="J252" i="3" s="1"/>
  <c r="J99" i="3" s="1"/>
  <c r="R121" i="6"/>
  <c r="R120" i="6"/>
  <c r="R121" i="2"/>
  <c r="R120" i="2"/>
  <c r="R119" i="2" s="1"/>
  <c r="R132" i="6"/>
  <c r="T252" i="2"/>
  <c r="R121" i="3"/>
  <c r="R120" i="3" s="1"/>
  <c r="R119" i="3" s="1"/>
  <c r="BK139" i="4"/>
  <c r="J139" i="4" s="1"/>
  <c r="J99" i="4" s="1"/>
  <c r="R252" i="2"/>
  <c r="P135" i="5"/>
  <c r="BK121" i="2"/>
  <c r="J121" i="2" s="1"/>
  <c r="J98" i="2" s="1"/>
  <c r="T121" i="4"/>
  <c r="T120" i="4"/>
  <c r="T119" i="4" s="1"/>
  <c r="T135" i="5"/>
  <c r="BK121" i="6"/>
  <c r="J121" i="6" s="1"/>
  <c r="J98" i="6" s="1"/>
  <c r="BK252" i="2"/>
  <c r="J252" i="2" s="1"/>
  <c r="J99" i="2" s="1"/>
  <c r="T121" i="3"/>
  <c r="T120" i="3" s="1"/>
  <c r="T119" i="3" s="1"/>
  <c r="T139" i="4"/>
  <c r="T121" i="5"/>
  <c r="T120" i="5"/>
  <c r="T119" i="5"/>
  <c r="BK132" i="6"/>
  <c r="J132" i="6"/>
  <c r="J99" i="6"/>
  <c r="P121" i="3"/>
  <c r="P120" i="3"/>
  <c r="P119" i="3" s="1"/>
  <c r="AU96" i="1" s="1"/>
  <c r="P139" i="4"/>
  <c r="BK135" i="5"/>
  <c r="J135" i="5" s="1"/>
  <c r="J99" i="5" s="1"/>
  <c r="P132" i="6"/>
  <c r="P118" i="7"/>
  <c r="P117" i="7" s="1"/>
  <c r="AU100" i="1" s="1"/>
  <c r="T252" i="3"/>
  <c r="R121" i="4"/>
  <c r="R120" i="4" s="1"/>
  <c r="R119" i="4" s="1"/>
  <c r="BK121" i="5"/>
  <c r="J121" i="5"/>
  <c r="J98" i="5" s="1"/>
  <c r="T132" i="6"/>
  <c r="BK118" i="7"/>
  <c r="J118" i="7" s="1"/>
  <c r="J97" i="7" s="1"/>
  <c r="R118" i="7"/>
  <c r="R117" i="7" s="1"/>
  <c r="T121" i="2"/>
  <c r="T120" i="2" s="1"/>
  <c r="T119" i="2" s="1"/>
  <c r="R252" i="3"/>
  <c r="P121" i="4"/>
  <c r="P120" i="4" s="1"/>
  <c r="P119" i="4" s="1"/>
  <c r="AU97" i="1" s="1"/>
  <c r="P121" i="5"/>
  <c r="P120" i="5"/>
  <c r="P119" i="5"/>
  <c r="AU98" i="1" s="1"/>
  <c r="T121" i="6"/>
  <c r="T120" i="6" s="1"/>
  <c r="T119" i="6" s="1"/>
  <c r="T118" i="7"/>
  <c r="T117" i="7" s="1"/>
  <c r="J114" i="7"/>
  <c r="BE138" i="7"/>
  <c r="J89" i="7"/>
  <c r="BE122" i="7"/>
  <c r="E85" i="7"/>
  <c r="BE125" i="7"/>
  <c r="BE131" i="7"/>
  <c r="BE141" i="7"/>
  <c r="BE136" i="7"/>
  <c r="J91" i="7"/>
  <c r="F114" i="7"/>
  <c r="BE143" i="7"/>
  <c r="BE119" i="7"/>
  <c r="BE128" i="7"/>
  <c r="BE134" i="7"/>
  <c r="BE145" i="7"/>
  <c r="J92" i="6"/>
  <c r="J113" i="6"/>
  <c r="BE122" i="6"/>
  <c r="BE126" i="6"/>
  <c r="BE128" i="6"/>
  <c r="F92" i="6"/>
  <c r="BE124" i="6"/>
  <c r="BE133" i="6"/>
  <c r="E109" i="6"/>
  <c r="J115" i="6"/>
  <c r="BE130" i="6"/>
  <c r="BE136" i="6"/>
  <c r="BE139" i="6"/>
  <c r="E85" i="5"/>
  <c r="J92" i="5"/>
  <c r="J113" i="5"/>
  <c r="BE125" i="5"/>
  <c r="J121" i="4"/>
  <c r="J98" i="4"/>
  <c r="J115" i="5"/>
  <c r="BE130" i="5"/>
  <c r="BE132" i="5"/>
  <c r="F92" i="5"/>
  <c r="BE128" i="5"/>
  <c r="BE136" i="5"/>
  <c r="BE122" i="5"/>
  <c r="BE139" i="5"/>
  <c r="BK120" i="3"/>
  <c r="BK119" i="3"/>
  <c r="J119" i="3" s="1"/>
  <c r="J30" i="3" s="1"/>
  <c r="J89" i="4"/>
  <c r="J91" i="4"/>
  <c r="J92" i="4"/>
  <c r="F116" i="4"/>
  <c r="BE127" i="4"/>
  <c r="BE144" i="4"/>
  <c r="BE147" i="4"/>
  <c r="E109" i="4"/>
  <c r="BE122" i="4"/>
  <c r="BE125" i="4"/>
  <c r="BE130" i="4"/>
  <c r="BE132" i="4"/>
  <c r="BE134" i="4"/>
  <c r="BE140" i="4"/>
  <c r="J91" i="3"/>
  <c r="BE153" i="3"/>
  <c r="BE221" i="3"/>
  <c r="BE223" i="3"/>
  <c r="J89" i="3"/>
  <c r="F92" i="3"/>
  <c r="J116" i="3"/>
  <c r="BE132" i="3"/>
  <c r="BE147" i="3"/>
  <c r="BE149" i="3"/>
  <c r="BE151" i="3"/>
  <c r="BE158" i="3"/>
  <c r="BE161" i="3"/>
  <c r="BE201" i="3"/>
  <c r="BE203" i="3"/>
  <c r="BE247" i="3"/>
  <c r="BE285" i="3"/>
  <c r="BE139" i="3"/>
  <c r="BE193" i="3"/>
  <c r="BE219" i="3"/>
  <c r="BE127" i="3"/>
  <c r="BE281" i="3"/>
  <c r="BE156" i="3"/>
  <c r="BE177" i="3"/>
  <c r="BE189" i="3"/>
  <c r="BE209" i="3"/>
  <c r="BE236" i="3"/>
  <c r="E85" i="3"/>
  <c r="BE166" i="3"/>
  <c r="BE187" i="3"/>
  <c r="BE217" i="3"/>
  <c r="BK120" i="2"/>
  <c r="J120" i="2"/>
  <c r="J97" i="2" s="1"/>
  <c r="BE228" i="3"/>
  <c r="BE230" i="3"/>
  <c r="BE240" i="3"/>
  <c r="BE244" i="3"/>
  <c r="BE257" i="3"/>
  <c r="BE260" i="3"/>
  <c r="BE263" i="3"/>
  <c r="BE269" i="3"/>
  <c r="BE273" i="3"/>
  <c r="BE277" i="3"/>
  <c r="BE164" i="3"/>
  <c r="BE191" i="3"/>
  <c r="BE238" i="3"/>
  <c r="BE250" i="3"/>
  <c r="BE124" i="3"/>
  <c r="BE130" i="3"/>
  <c r="BE134" i="3"/>
  <c r="BE136" i="3"/>
  <c r="BE141" i="3"/>
  <c r="BE168" i="3"/>
  <c r="BE171" i="3"/>
  <c r="BE175" i="3"/>
  <c r="BE179" i="3"/>
  <c r="BE207" i="3"/>
  <c r="BE214" i="3"/>
  <c r="BE226" i="3"/>
  <c r="BE196" i="3"/>
  <c r="BE234" i="3"/>
  <c r="BE253" i="3"/>
  <c r="BE266" i="3"/>
  <c r="BE122" i="3"/>
  <c r="BE144" i="3"/>
  <c r="BE181" i="3"/>
  <c r="BE184" i="3"/>
  <c r="BE198" i="3"/>
  <c r="BE205" i="3"/>
  <c r="BE212" i="3"/>
  <c r="BE232" i="3"/>
  <c r="BE242" i="3"/>
  <c r="E85" i="2"/>
  <c r="J91" i="2"/>
  <c r="F116" i="2"/>
  <c r="BE149" i="2"/>
  <c r="BE156" i="2"/>
  <c r="J116" i="2"/>
  <c r="BE122" i="2"/>
  <c r="BE153" i="2"/>
  <c r="BE166" i="2"/>
  <c r="BE184" i="2"/>
  <c r="BE191" i="2"/>
  <c r="BE203" i="2"/>
  <c r="BE205" i="2"/>
  <c r="BE263" i="2"/>
  <c r="BE124" i="2"/>
  <c r="BE132" i="2"/>
  <c r="BE144" i="2"/>
  <c r="BE147" i="2"/>
  <c r="BE158" i="2"/>
  <c r="BE164" i="2"/>
  <c r="BE168" i="2"/>
  <c r="BE198" i="2"/>
  <c r="BE209" i="2"/>
  <c r="BE217" i="2"/>
  <c r="BE127" i="2"/>
  <c r="BE130" i="2"/>
  <c r="BE134" i="2"/>
  <c r="BE151" i="2"/>
  <c r="BE161" i="2"/>
  <c r="BE171" i="2"/>
  <c r="BE193" i="2"/>
  <c r="BE201" i="2"/>
  <c r="BE207" i="2"/>
  <c r="BE221" i="2"/>
  <c r="BE226" i="2"/>
  <c r="BE228" i="2"/>
  <c r="BE242" i="2"/>
  <c r="BE244" i="2"/>
  <c r="BE136" i="2"/>
  <c r="BE177" i="2"/>
  <c r="BE179" i="2"/>
  <c r="BE187" i="2"/>
  <c r="BE196" i="2"/>
  <c r="BE212" i="2"/>
  <c r="BE230" i="2"/>
  <c r="BE232" i="2"/>
  <c r="BE236" i="2"/>
  <c r="BE247" i="2"/>
  <c r="BE250" i="2"/>
  <c r="BE257" i="2"/>
  <c r="BE260" i="2"/>
  <c r="BE269" i="2"/>
  <c r="BE277" i="2"/>
  <c r="BE281" i="2"/>
  <c r="BE285" i="2"/>
  <c r="J89" i="2"/>
  <c r="BE139" i="2"/>
  <c r="BE141" i="2"/>
  <c r="BE175" i="2"/>
  <c r="BE181" i="2"/>
  <c r="BE189" i="2"/>
  <c r="BE214" i="2"/>
  <c r="BE219" i="2"/>
  <c r="BE223" i="2"/>
  <c r="BE234" i="2"/>
  <c r="BE238" i="2"/>
  <c r="BE240" i="2"/>
  <c r="BE253" i="2"/>
  <c r="BE266" i="2"/>
  <c r="BE273" i="2"/>
  <c r="F35" i="2"/>
  <c r="BB95" i="1" s="1"/>
  <c r="F34" i="6"/>
  <c r="BA99" i="1"/>
  <c r="F37" i="3"/>
  <c r="BD96" i="1"/>
  <c r="F36" i="4"/>
  <c r="BC97" i="1" s="1"/>
  <c r="F35" i="5"/>
  <c r="BB98" i="1"/>
  <c r="F36" i="5"/>
  <c r="BC98" i="1"/>
  <c r="F34" i="5"/>
  <c r="BA98" i="1" s="1"/>
  <c r="F35" i="6"/>
  <c r="BB99" i="1"/>
  <c r="F35" i="7"/>
  <c r="BB100" i="1"/>
  <c r="F34" i="2"/>
  <c r="BA95" i="1" s="1"/>
  <c r="J34" i="2"/>
  <c r="AW95" i="1"/>
  <c r="F36" i="7"/>
  <c r="BC100" i="1"/>
  <c r="J34" i="3"/>
  <c r="AW96" i="1" s="1"/>
  <c r="F37" i="4"/>
  <c r="BD97" i="1" s="1"/>
  <c r="F37" i="5"/>
  <c r="BD98" i="1"/>
  <c r="F34" i="7"/>
  <c r="BA100" i="1" s="1"/>
  <c r="F35" i="3"/>
  <c r="BB96" i="1" s="1"/>
  <c r="F36" i="2"/>
  <c r="BC95" i="1"/>
  <c r="J34" i="6"/>
  <c r="AW99" i="1" s="1"/>
  <c r="F37" i="7"/>
  <c r="BD100" i="1" s="1"/>
  <c r="F34" i="4"/>
  <c r="BA97" i="1" s="1"/>
  <c r="J34" i="4"/>
  <c r="AW97" i="1" s="1"/>
  <c r="J34" i="5"/>
  <c r="AW98" i="1" s="1"/>
  <c r="F36" i="6"/>
  <c r="BC99" i="1"/>
  <c r="F35" i="4"/>
  <c r="BB97" i="1" s="1"/>
  <c r="F34" i="3"/>
  <c r="BA96" i="1" s="1"/>
  <c r="F37" i="2"/>
  <c r="BD95" i="1"/>
  <c r="F36" i="3"/>
  <c r="BC96" i="1" s="1"/>
  <c r="F37" i="6"/>
  <c r="BD99" i="1" s="1"/>
  <c r="J34" i="7"/>
  <c r="AW100" i="1" s="1"/>
  <c r="J120" i="4" l="1"/>
  <c r="J97" i="4" s="1"/>
  <c r="BK119" i="4"/>
  <c r="J119" i="4" s="1"/>
  <c r="J96" i="4" s="1"/>
  <c r="P119" i="6"/>
  <c r="AU99" i="1" s="1"/>
  <c r="AU94" i="1" s="1"/>
  <c r="R119" i="5"/>
  <c r="R119" i="6"/>
  <c r="BK120" i="5"/>
  <c r="J120" i="5"/>
  <c r="J97" i="5"/>
  <c r="BK120" i="6"/>
  <c r="J120" i="6" s="1"/>
  <c r="J97" i="6" s="1"/>
  <c r="BK117" i="7"/>
  <c r="J117" i="7" s="1"/>
  <c r="J96" i="7" s="1"/>
  <c r="AG96" i="1"/>
  <c r="J96" i="3"/>
  <c r="J120" i="3"/>
  <c r="J97" i="3"/>
  <c r="BK119" i="2"/>
  <c r="J119" i="2"/>
  <c r="J96" i="2" s="1"/>
  <c r="F33" i="3"/>
  <c r="AZ96" i="1" s="1"/>
  <c r="F33" i="2"/>
  <c r="AZ95" i="1"/>
  <c r="J33" i="3"/>
  <c r="AV96" i="1" s="1"/>
  <c r="AT96" i="1" s="1"/>
  <c r="AN96" i="1" s="1"/>
  <c r="F33" i="4"/>
  <c r="AZ97" i="1"/>
  <c r="F33" i="6"/>
  <c r="AZ99" i="1" s="1"/>
  <c r="F33" i="7"/>
  <c r="AZ100" i="1" s="1"/>
  <c r="BD94" i="1"/>
  <c r="W33" i="1" s="1"/>
  <c r="J30" i="4"/>
  <c r="AG97" i="1" s="1"/>
  <c r="J33" i="5"/>
  <c r="AV98" i="1"/>
  <c r="AT98" i="1"/>
  <c r="J33" i="2"/>
  <c r="AV95" i="1" s="1"/>
  <c r="AT95" i="1" s="1"/>
  <c r="J33" i="4"/>
  <c r="AV97" i="1" s="1"/>
  <c r="AT97" i="1" s="1"/>
  <c r="BB94" i="1"/>
  <c r="AX94" i="1" s="1"/>
  <c r="BC94" i="1"/>
  <c r="AY94" i="1" s="1"/>
  <c r="BA94" i="1"/>
  <c r="AW94" i="1" s="1"/>
  <c r="AK30" i="1" s="1"/>
  <c r="F33" i="5"/>
  <c r="AZ98" i="1" s="1"/>
  <c r="J33" i="6"/>
  <c r="AV99" i="1" s="1"/>
  <c r="AT99" i="1" s="1"/>
  <c r="J33" i="7"/>
  <c r="AV100" i="1" s="1"/>
  <c r="AT100" i="1" s="1"/>
  <c r="BK119" i="5" l="1"/>
  <c r="J119" i="5" s="1"/>
  <c r="J96" i="5" s="1"/>
  <c r="BK119" i="6"/>
  <c r="J119" i="6" s="1"/>
  <c r="J96" i="6" s="1"/>
  <c r="AN97" i="1"/>
  <c r="J39" i="4"/>
  <c r="J39" i="3"/>
  <c r="J30" i="7"/>
  <c r="AG100" i="1"/>
  <c r="J30" i="2"/>
  <c r="AG95" i="1"/>
  <c r="W32" i="1"/>
  <c r="W31" i="1"/>
  <c r="W30" i="1"/>
  <c r="AZ94" i="1"/>
  <c r="AV94" i="1" s="1"/>
  <c r="AK29" i="1" s="1"/>
  <c r="J39" i="7" l="1"/>
  <c r="J39" i="2"/>
  <c r="AN95" i="1"/>
  <c r="AN100" i="1"/>
  <c r="J30" i="5"/>
  <c r="AG98" i="1"/>
  <c r="AT94" i="1"/>
  <c r="J30" i="6"/>
  <c r="AG99" i="1" s="1"/>
  <c r="W29" i="1"/>
  <c r="J39" i="5" l="1"/>
  <c r="J39" i="6"/>
  <c r="AN98" i="1"/>
  <c r="AN99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<sst xmlns="http://schemas.openxmlformats.org/spreadsheetml/2006/main" count="4689" uniqueCount="641">
  <si>
    <t>Export Komplet</t>
  </si>
  <si>
    <t/>
  </si>
  <si>
    <t>2.0</t>
  </si>
  <si>
    <t>ZAMOK</t>
  </si>
  <si>
    <t>False</t>
  </si>
  <si>
    <t>{24a4ac61-5dff-483f-bc21-1b66cd9ddce3}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</si>
  <si>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</si>
  <si>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</si>
  <si>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</si>
  <si>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</si>
  <si>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</si>
  <si>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</si>
  <si>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</si>
  <si>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</si>
  <si>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63522059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</si>
  <si>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</si>
  <si>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</si>
  <si>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nástupišť č. 4 a 5 v žst. Ostrava hl. n.</t>
  </si>
  <si>
    <t>KSO:</t>
  </si>
  <si>
    <t>CC-CZ:</t>
  </si>
  <si>
    <t>Místo:</t>
  </si>
  <si>
    <t>PS Ostrava</t>
  </si>
  <si>
    <t>Datum:</t>
  </si>
  <si>
    <t>9. 6. 2022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</si>
  <si>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</si>
  <si>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</si>
  <si>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</si>
  <si>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</si>
  <si>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</si>
  <si>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</si>
  <si>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</si>
  <si>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</si>
  <si>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</si>
  <si>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</si>
  <si>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</si>
  <si>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</si>
  <si>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</si>
  <si>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</si>
  <si>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</si>
  <si>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</si>
  <si>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</si>
  <si>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</si>
  <si>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</si>
  <si>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</si>
  <si>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</si>
  <si>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</si>
  <si>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</si>
  <si>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</si>
  <si>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</si>
  <si>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</si>
  <si>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</si>
  <si>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</si>
  <si>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</si>
  <si>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</si>
  <si>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</si>
  <si>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</si>
  <si>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</si>
  <si>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</si>
  <si>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</si>
  <si>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</si>
  <si>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</si>
  <si>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</si>
  <si>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</si>
  <si>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</si>
  <si>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</si>
  <si>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</si>
  <si>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</si>
  <si>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</si>
  <si>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</si>
  <si>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</si>
  <si>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</si>
  <si>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</si>
  <si>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</si>
  <si>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</si>
  <si>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</si>
  <si>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</si>
  <si>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</si>
  <si>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</si>
  <si>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</si>
  <si>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</si>
  <si>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</si>
  <si>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</si>
  <si>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</si>
  <si>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nástupiště č. 4</t>
  </si>
  <si>
    <t>STA</t>
  </si>
  <si>
    <t>1</t>
  </si>
  <si>
    <t>{1e226ed7-5bdb-4cb9-881c-8273e57d6376}</t>
  </si>
  <si>
    <t>2</t>
  </si>
  <si>
    <t>SO 02</t>
  </si>
  <si>
    <t>Oprava nástupiště č. 5</t>
  </si>
  <si>
    <t>{9b987e53-1315-4dcf-8de4-2bf3f235b1cc}</t>
  </si>
  <si>
    <t>SO 03</t>
  </si>
  <si>
    <t xml:space="preserve">Oprava odstavné plochy </t>
  </si>
  <si>
    <t>{821c268e-afb3-4656-9bbd-842eabe981a8}</t>
  </si>
  <si>
    <t>SO 04</t>
  </si>
  <si>
    <t>Úprava GPK v koleji č. 801, 802, 803, 804</t>
  </si>
  <si>
    <t>{ac48f69b-cd7c-46a6-86f6-a97f0e69de71}</t>
  </si>
  <si>
    <t>SO 05</t>
  </si>
  <si>
    <t>Výměna pražců v koleji č. 801, 802, 803, 804</t>
  </si>
  <si>
    <t>{bd86cdea-00e9-4391-a094-c0a38d0da217}</t>
  </si>
  <si>
    <t>VON</t>
  </si>
  <si>
    <t>{be69585d-b151-4b43-918d-0d6d319c4d54}</t>
  </si>
  <si>
    <t>KRYCÍ LIST SOUPISU PRACÍ</t>
  </si>
  <si>
    <t>Objekt:</t>
  </si>
  <si>
    <t>SO 01 - Oprava nástupiště č. 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</si>
  <si>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</si>
  <si>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</si>
  <si>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</si>
  <si>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</si>
  <si>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</si>
  <si>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</si>
  <si>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</si>
  <si>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</si>
  <si>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</si>
  <si>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</si>
  <si>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</si>
  <si>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</si>
  <si>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</si>
  <si>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</si>
  <si>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</si>
  <si>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</si>
  <si>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</si>
  <si>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</si>
  <si>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</si>
  <si>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</si>
  <si>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</si>
  <si>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</si>
  <si>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</si>
  <si>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</si>
  <si>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</si>
  <si>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</si>
  <si>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</si>
  <si>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113154363 R</t>
  </si>
  <si>
    <t>Frézování živičného krytu tl 50 mm pruh š přes 1 do 2 m pl přes 1000 do 10000 m2 s překážkami v trase</t>
  </si>
  <si>
    <t>m2</t>
  </si>
  <si>
    <t>4</t>
  </si>
  <si>
    <t>-1136271953</t>
  </si>
  <si>
    <t>PP</t>
  </si>
  <si>
    <t>Frézování živičného podkladu nebo krytu  s naložením na dopravní prostředek plochy přes 1 000 do 10 000 m2 s překážkami v trase pruhu šířky přes 1 m do 2 m, tloušťky vrstvy 50 mm</t>
  </si>
  <si>
    <t>961044111 R</t>
  </si>
  <si>
    <t>Bourání základů z betonu prostého</t>
  </si>
  <si>
    <t>m3</t>
  </si>
  <si>
    <t>1282124504</t>
  </si>
  <si>
    <t>Bourání základů z betonu  prostého</t>
  </si>
  <si>
    <t>VV</t>
  </si>
  <si>
    <t>2316,00*0,15</t>
  </si>
  <si>
    <t>3</t>
  </si>
  <si>
    <t>5915010030</t>
  </si>
  <si>
    <t>Těžení zeminy nebo horniny železničního spodku v hornině třídy těžitelnosti I skupiny 3</t>
  </si>
  <si>
    <t>Sborník UOŽI 01 2022</t>
  </si>
  <si>
    <t>-693847659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</si>
  <si>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</si>
  <si>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2316,00*0,04</t>
  </si>
  <si>
    <t>181951112 R</t>
  </si>
  <si>
    <t xml:space="preserve">Úprava pláně v hornině třídy těžitelnosti I skupiny 1 až 3 se zhutněním strojně </t>
  </si>
  <si>
    <t>553610311</t>
  </si>
  <si>
    <t>Úprava pláně vyrovnáním výškových rozdílů strojně v hornině třídy těžitelnosti I, skupiny 1 až 3 se zhutněním</t>
  </si>
  <si>
    <t>5914120020</t>
  </si>
  <si>
    <t>Demontáž nástupiště úrovňového hrana Tischer</t>
  </si>
  <si>
    <t>m</t>
  </si>
  <si>
    <t>-1489249049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</si>
  <si>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</si>
  <si>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6</t>
  </si>
  <si>
    <t>5914120020 R</t>
  </si>
  <si>
    <t>Demontáž schodů z prefabrikátů Tischer</t>
  </si>
  <si>
    <t>1732276949</t>
  </si>
  <si>
    <t>Demontáž schodů z prefabrikátů Tischer. Poznámka: 1. V cenách jsou započteny náklady na snesení dílů i zásypu a jejich uložení na plochu nebo naložení na dopravní prostředek a uložení na úložišti.</t>
  </si>
  <si>
    <t>7</t>
  </si>
  <si>
    <t>628195001 R</t>
  </si>
  <si>
    <t>Očištění, odstranění betonu z úložných bloků před započetím oprav ručně</t>
  </si>
  <si>
    <t>2131524613</t>
  </si>
  <si>
    <t>625*(0,30*0,30)</t>
  </si>
  <si>
    <t>8</t>
  </si>
  <si>
    <t>783306801 R</t>
  </si>
  <si>
    <t>Odstranění nátěrů obroušením/otryskáním z ocelových konstrukcí plnostěnných</t>
  </si>
  <si>
    <t>16</t>
  </si>
  <si>
    <t>-53805013</t>
  </si>
  <si>
    <t>Očištění zkorodovaných nebo nepřilnavých míst mechanicky do st. Sa 2,5 do 100 % plochy</t>
  </si>
  <si>
    <t>9</t>
  </si>
  <si>
    <t>783334101 R</t>
  </si>
  <si>
    <t>Nátěry ocel.konstr. plnostěnných 2 x základní</t>
  </si>
  <si>
    <t>-907003478</t>
  </si>
  <si>
    <t>D+M základní nátěr na očistěných místech na bázi epoxidové praskyřice s metalickým zinkem 60 µm, 2 x mezivrstva nátěr na bázi epoxidové praskyřice s antikorozním pigmentem</t>
  </si>
  <si>
    <t>P</t>
  </si>
  <si>
    <t>Poznámka k položce:_x000D_
včetně materiálu a dopravy</t>
  </si>
  <si>
    <t>10</t>
  </si>
  <si>
    <t>783347101 R</t>
  </si>
  <si>
    <t>Nátěry ocelových konstrukcí plnostěnných, vrchní sjednocující</t>
  </si>
  <si>
    <t>1187312813</t>
  </si>
  <si>
    <t>Vrchní sjednocující nátěr dvousložkový polyuretanový 60 µm</t>
  </si>
  <si>
    <t>11</t>
  </si>
  <si>
    <t>976085311 R</t>
  </si>
  <si>
    <t>Vybourání kanalizačních rámů včetně poklopů nebo mříží pl do 0,6 m2</t>
  </si>
  <si>
    <t>kus</t>
  </si>
  <si>
    <t>1115990858</t>
  </si>
  <si>
    <t>Vybourání drobných zámečnických a jiných konstrukcí  kanalizačních rámů litinových, z rýhovaného plechu nebo betonových včetně poklopů nebo mříží, plochy do 0,60 m2</t>
  </si>
  <si>
    <t>12</t>
  </si>
  <si>
    <t>899102112 R</t>
  </si>
  <si>
    <t>Osazení poklopů litinových nebo ocelových včetně rámů pro třídu zatížení A15, A50</t>
  </si>
  <si>
    <t>-656015119</t>
  </si>
  <si>
    <t>Osazení poklopů litinových a ocelových včetně rámů pro třídu zatížení A15, A50</t>
  </si>
  <si>
    <t>13</t>
  </si>
  <si>
    <t>M</t>
  </si>
  <si>
    <t>286617601 R</t>
  </si>
  <si>
    <t>poklop + rám ocelový</t>
  </si>
  <si>
    <t>256</t>
  </si>
  <si>
    <t>64</t>
  </si>
  <si>
    <t>1596219974</t>
  </si>
  <si>
    <t>14</t>
  </si>
  <si>
    <t>564831111 R</t>
  </si>
  <si>
    <t>Podklad ze štěrkodrtě ŠD plochy přes 100 m2 tl 100 mm</t>
  </si>
  <si>
    <t>851767103</t>
  </si>
  <si>
    <t>Podklad ze štěrkodrti ŠD s rozprostřením a zhutněním plochy přes 100 m2, po zhutnění tl. 100 mm</t>
  </si>
  <si>
    <t>5913285035</t>
  </si>
  <si>
    <t>Montáž dílů komunikace ze zámkové dlažby uložení v podsypu</t>
  </si>
  <si>
    <t>-1280433833</t>
  </si>
  <si>
    <t>Montáž dílů komunikace ze zámkové dlažby uložení v podsypu. Poznámka: 1. V cenách jsou započteny náklady na osazení dlažby nebo obrubníku. 2. V cenách nejsou obsaženy náklady na dodávku materiálu.</t>
  </si>
  <si>
    <t>5964151005</t>
  </si>
  <si>
    <t>Dlažba zámková hladká kostka</t>
  </si>
  <si>
    <t>1117437986</t>
  </si>
  <si>
    <t>2063,680*1,05</t>
  </si>
  <si>
    <t>17</t>
  </si>
  <si>
    <t>5964151030</t>
  </si>
  <si>
    <t xml:space="preserve">Dlažba zámková pro nevidomé </t>
  </si>
  <si>
    <t>-1802455511</t>
  </si>
  <si>
    <t>11,520*1,05</t>
  </si>
  <si>
    <t>18</t>
  </si>
  <si>
    <t>5913285025</t>
  </si>
  <si>
    <t>Montáž dílů komunikace z betonových dlaždic uložení v podsypu</t>
  </si>
  <si>
    <t>-450810818</t>
  </si>
  <si>
    <t>Montáž dílů komunikace z betonových dlaždic uložení v podsypu. Poznámka: 1. V cenách jsou započteny náklady na osazení dlažby nebo obrubníku. 2. V cenách nejsou obsaženy náklady na dodávku materiálu.</t>
  </si>
  <si>
    <t>19</t>
  </si>
  <si>
    <t>5964147160</t>
  </si>
  <si>
    <t>Nástupištní díly betonová dlaždice VLsVP typ A</t>
  </si>
  <si>
    <t>1475560089</t>
  </si>
  <si>
    <t>20</t>
  </si>
  <si>
    <t>5955101025</t>
  </si>
  <si>
    <t>Kamenivo drcené drť frakce 4/8</t>
  </si>
  <si>
    <t>t</t>
  </si>
  <si>
    <t>-2091200976</t>
  </si>
  <si>
    <t>(2075,20*0,04)*1,60+(240,80*0,04)*1,60</t>
  </si>
  <si>
    <t>5913440030</t>
  </si>
  <si>
    <t>Nátěr vizuálně kontrastního pruhu nástupiště šíře do 150 mm</t>
  </si>
  <si>
    <t>1561002079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</si>
  <si>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</si>
  <si>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</si>
  <si>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301,00*2</t>
  </si>
  <si>
    <t>22</t>
  </si>
  <si>
    <t>R1</t>
  </si>
  <si>
    <t>Signocryl barva na vodorovné značení - žlutá</t>
  </si>
  <si>
    <t>kg</t>
  </si>
  <si>
    <t>1651326642</t>
  </si>
  <si>
    <t>23</t>
  </si>
  <si>
    <t>R2</t>
  </si>
  <si>
    <t>Balotina T18 posyp pro vodorovné značení</t>
  </si>
  <si>
    <t>-1957769201</t>
  </si>
  <si>
    <t>24</t>
  </si>
  <si>
    <t>4341214 R</t>
  </si>
  <si>
    <t>Montáž schodů z prefabrikátů Tischer do betonového lože</t>
  </si>
  <si>
    <t>531185908</t>
  </si>
  <si>
    <t>25</t>
  </si>
  <si>
    <t>5964161010</t>
  </si>
  <si>
    <t>Beton lehce zhutnitelný C 20/25;X0 F5 2 285 2 765</t>
  </si>
  <si>
    <t>1087248111</t>
  </si>
  <si>
    <t>0,10*0,70*1,00+0,15*0,35*1,00</t>
  </si>
  <si>
    <t>26</t>
  </si>
  <si>
    <t>911121111 R</t>
  </si>
  <si>
    <t>Montáž zábradlí ocelového přichyceného vruty do betonového podkladu</t>
  </si>
  <si>
    <t>1314453406</t>
  </si>
  <si>
    <t>Montáž zábradlí ocelového  přichyceného vruty do betonového podkladu</t>
  </si>
  <si>
    <t>4,20+4,00+4,00</t>
  </si>
  <si>
    <t>27</t>
  </si>
  <si>
    <t>553911111 R</t>
  </si>
  <si>
    <t>Zábradlí - zábrany</t>
  </si>
  <si>
    <t>2106116255</t>
  </si>
  <si>
    <t>28</t>
  </si>
  <si>
    <t>5914110110</t>
  </si>
  <si>
    <t>Oprava nástupiště z prefabrikátů tvárnice Tischer</t>
  </si>
  <si>
    <t>1250309001</t>
  </si>
  <si>
    <t>Oprava nástupiště z prefabrikátů tvárnice Tischer. Poznámka: 1. V cenách jsou započteny náklady na manipulaci a naložení výzisku kameniva na dopravní prostředek. 2. V cenách nejsou obsaženy náklady na dodávku materiálu.</t>
  </si>
  <si>
    <t>29</t>
  </si>
  <si>
    <t>5964147020</t>
  </si>
  <si>
    <t>Nástupištní díly tvárnice Tischer B</t>
  </si>
  <si>
    <t>-636872550</t>
  </si>
  <si>
    <t>30</t>
  </si>
  <si>
    <t>-2083557727</t>
  </si>
  <si>
    <t>625*(0,30*0,30*0,05)</t>
  </si>
  <si>
    <t>31</t>
  </si>
  <si>
    <t>5914110150</t>
  </si>
  <si>
    <t>Oprava nástupiště z prefabrikátů podložky Tischer</t>
  </si>
  <si>
    <t>40890425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</si>
  <si>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</si>
  <si>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32</t>
  </si>
  <si>
    <t>915616625</t>
  </si>
  <si>
    <t>10*(0,40*0,30*0,10)</t>
  </si>
  <si>
    <t>33</t>
  </si>
  <si>
    <t>5912045R</t>
  </si>
  <si>
    <t>Montáž návěstidla včetně sloupku a patky "Průchod zakazán"</t>
  </si>
  <si>
    <t>-712297306</t>
  </si>
  <si>
    <t>Montáž návěstidla včetně sloupku a patky "Průchod zakazán" Poznámka: 1. V cenách jsou započteny náklady na zemní práce, montáž patky, sloupku a návěstidla, úpravu a rozprostření zeminy na terén.2. V cenách nejsou obsaženy náklady na dodávku materiálu.</t>
  </si>
  <si>
    <t>34</t>
  </si>
  <si>
    <t>5962107000 R</t>
  </si>
  <si>
    <t>Piktogramy zákaz vstupu -  Průchod zakázán</t>
  </si>
  <si>
    <t>-1253870032</t>
  </si>
  <si>
    <t>35</t>
  </si>
  <si>
    <t>5962114000</t>
  </si>
  <si>
    <t>Výstroj sloupku objímka 50 až 100 mm kompletní</t>
  </si>
  <si>
    <t>1096133013</t>
  </si>
  <si>
    <t>36</t>
  </si>
  <si>
    <t>5962114015</t>
  </si>
  <si>
    <t>Výstroj sloupku víčko plast 70 mm</t>
  </si>
  <si>
    <t>-1708390103</t>
  </si>
  <si>
    <t>37</t>
  </si>
  <si>
    <t>5962113000</t>
  </si>
  <si>
    <t>Sloupek ocelový pozinkovaný 70 mm</t>
  </si>
  <si>
    <t>-1998367519</t>
  </si>
  <si>
    <t>2*3,00</t>
  </si>
  <si>
    <t>38</t>
  </si>
  <si>
    <t>5962114025</t>
  </si>
  <si>
    <t>Výstroj sloupku patka hliníková kompletní (4 otvory)</t>
  </si>
  <si>
    <t>559756499</t>
  </si>
  <si>
    <t>39</t>
  </si>
  <si>
    <t>-1152186819</t>
  </si>
  <si>
    <t>2*0,059</t>
  </si>
  <si>
    <t>40</t>
  </si>
  <si>
    <t>7491151011</t>
  </si>
  <si>
    <t>Montáž trubek ohebných elektroinstalačních hladkých z PVC uložených volně nebo pod omítkou průměru do 50 mm</t>
  </si>
  <si>
    <t>512</t>
  </si>
  <si>
    <t>-1036118317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</si>
  <si>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</si>
  <si>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41</t>
  </si>
  <si>
    <t>7491100120</t>
  </si>
  <si>
    <t>Trubková vedení Ohebné elektroinstalační trubky KOPOFLEX  50 rudá</t>
  </si>
  <si>
    <t>-7973559</t>
  </si>
  <si>
    <t>42</t>
  </si>
  <si>
    <t>7497351590</t>
  </si>
  <si>
    <t>Montáž ukolejnění s průrazkou T, P, 2T, BP, DS, OK - 1 vodič</t>
  </si>
  <si>
    <t>-859778295</t>
  </si>
  <si>
    <t>43</t>
  </si>
  <si>
    <t>7497301980</t>
  </si>
  <si>
    <t>Vodiče trakčního vedení  Ukolejnění s průrazkou T, P, 2T, BP, DS, OK   - 1 vodič</t>
  </si>
  <si>
    <t>-246792598</t>
  </si>
  <si>
    <t>Poznámka k položce:_x000D_
35 m ukolejňovacího drátu včetně bužírkya koncovek</t>
  </si>
  <si>
    <t>44</t>
  </si>
  <si>
    <t>7497371625</t>
  </si>
  <si>
    <t>Demontáže zařízení trakčního vedení svodu ukolejnění konstrukcí a stožárů</t>
  </si>
  <si>
    <t>-602548632</t>
  </si>
  <si>
    <t>Demontáže zařízení trakčního vedení svodu ukolejnění konstrukcí a stožárů - demontáž stávajícího zařízení se všemi pomocnými doplňujícími úpravami</t>
  </si>
  <si>
    <t>45</t>
  </si>
  <si>
    <t>783301401R</t>
  </si>
  <si>
    <t>Ometení zámečnických konstrukcí</t>
  </si>
  <si>
    <t>255708854</t>
  </si>
  <si>
    <t>Příprava podkladu zámečnických konstrukcí před provedením nátěru ometení</t>
  </si>
  <si>
    <t>46</t>
  </si>
  <si>
    <t>783301303R</t>
  </si>
  <si>
    <t>Bezoplachové odrezivění zámečnických konstrukcí</t>
  </si>
  <si>
    <t>1324337843</t>
  </si>
  <si>
    <t>Příprava podkladu zámečnických konstrukcí před provedením nátěru odrezivění odrezovačem bezoplachovým</t>
  </si>
  <si>
    <t>47</t>
  </si>
  <si>
    <t>783314101R</t>
  </si>
  <si>
    <t>Základní jednonásobný syntetický nátěr zámečnických konstrukcí</t>
  </si>
  <si>
    <t>1492868453</t>
  </si>
  <si>
    <t>Základní nátěr zámečnických konstrukcí jednonásobný syntetický</t>
  </si>
  <si>
    <t>48</t>
  </si>
  <si>
    <t>24629000R</t>
  </si>
  <si>
    <t>hmota nátěrová syntetická základní na kovy</t>
  </si>
  <si>
    <t>546702099</t>
  </si>
  <si>
    <t>49</t>
  </si>
  <si>
    <t>783317101R</t>
  </si>
  <si>
    <t>Krycí jednonásobný syntetický standardní nátěr zámečnických konstrukcí</t>
  </si>
  <si>
    <t>1968935559</t>
  </si>
  <si>
    <t>Krycí nátěr (email) zámečnických konstrukcí jednonásobný syntetický standardní</t>
  </si>
  <si>
    <t>50</t>
  </si>
  <si>
    <t>24621560R</t>
  </si>
  <si>
    <t>hmota nátěrová syntetická vrchní (email) na kovy</t>
  </si>
  <si>
    <t>347365229</t>
  </si>
  <si>
    <t>51</t>
  </si>
  <si>
    <t>24642001R</t>
  </si>
  <si>
    <t>ředidlo syntetických nátěrových hmot</t>
  </si>
  <si>
    <t>496782128</t>
  </si>
  <si>
    <t>52</t>
  </si>
  <si>
    <t>24626773R</t>
  </si>
  <si>
    <t>odrezovač bezoplachový</t>
  </si>
  <si>
    <t>-1500198710</t>
  </si>
  <si>
    <t>53</t>
  </si>
  <si>
    <t>2132R</t>
  </si>
  <si>
    <t>Hodinová zúčtovací sazba zámečník odborný</t>
  </si>
  <si>
    <t>hod</t>
  </si>
  <si>
    <t>1804013567</t>
  </si>
  <si>
    <t>Hodinové zúčtovací sazby profesí PSV  provádění stavebních konstrukcí zámečník odborný</t>
  </si>
  <si>
    <t>Poznámka k položce:_x000D_
Demontáž a montáž kabelového žlabu včetně opravy pantů</t>
  </si>
  <si>
    <t>54</t>
  </si>
  <si>
    <t>2491R</t>
  </si>
  <si>
    <t>Hodinová zúčtovací sazba dělník zednických výpomocí</t>
  </si>
  <si>
    <t>-1911756441</t>
  </si>
  <si>
    <t>Hodinové zúčtovací sazby profesí PSV  zednické výpomoci a pomocné práce PSV dělník zednických výpomocí</t>
  </si>
  <si>
    <t>Poznámka k položce:_x000D_
Demontáž a montáž kabelového žlabu</t>
  </si>
  <si>
    <t>55</t>
  </si>
  <si>
    <t>59231516R</t>
  </si>
  <si>
    <t>pant na vrátka Pz dl 350mm v 60mm</t>
  </si>
  <si>
    <t>1170633100</t>
  </si>
  <si>
    <t>OST</t>
  </si>
  <si>
    <t>Ostatní</t>
  </si>
  <si>
    <t>56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</si>
  <si>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</si>
  <si>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</si>
  <si>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262144</t>
  </si>
  <si>
    <t>-1535647213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</si>
  <si>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</si>
  <si>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</si>
  <si>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625*0,149" tischery užité</t>
  </si>
  <si>
    <t>57</t>
  </si>
  <si>
    <t>9909000100</t>
  </si>
  <si>
    <t>Poplatek za uložení suti nebo hmot na oficiální skládku</t>
  </si>
  <si>
    <t>1838007837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</si>
  <si>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</si>
  <si>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(2316,00*0,15)*2,00" beton</t>
  </si>
  <si>
    <t>58</t>
  </si>
  <si>
    <t>-599885732</t>
  </si>
  <si>
    <t>(2316,00*0,04)*1,80" štěrk</t>
  </si>
  <si>
    <t>59</t>
  </si>
  <si>
    <t>9909000200</t>
  </si>
  <si>
    <t>Poplatek za uložení nebezpečného odpadu na oficiální skládku</t>
  </si>
  <si>
    <t>527192433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</si>
  <si>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</si>
  <si>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(2316,00*0,03)*2,20" asfalt</t>
  </si>
  <si>
    <t>60</t>
  </si>
  <si>
    <t>9902900100</t>
  </si>
  <si>
    <t>Naložení sypanin, drobného kusového materiálu, suti</t>
  </si>
  <si>
    <t>-1415737117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</si>
  <si>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</si>
  <si>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694,800+166,752+152,856" beton, štěrk, asfalt - odpad</t>
  </si>
  <si>
    <t>61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</si>
  <si>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</si>
  <si>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</si>
  <si>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-1730932998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</si>
  <si>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</si>
  <si>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</si>
  <si>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</si>
  <si>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</si>
  <si>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760228524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</si>
  <si>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</si>
  <si>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93,125+31,304" tischer, dlaždice VLsVP</t>
  </si>
  <si>
    <t>63</t>
  </si>
  <si>
    <t>9902300100</t>
  </si>
  <si>
    <t>Doprava jednosměrná (např. nakupovaného materiálu) mechanizací o nosnosti přes 3,5 t sypanin (kameniva, písku, suti, dlažebních kostek, atd.) do 10 km</t>
  </si>
  <si>
    <t>-92142392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</si>
  <si>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</si>
  <si>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424,897+148,224"zámková dlažba, drť</t>
  </si>
  <si>
    <t>-1878784363</t>
  </si>
  <si>
    <t>7,710+0,120+0,500+0,030+0,157" beton, poklop, zábradlí, návěstidla, barva</t>
  </si>
  <si>
    <t>65</t>
  </si>
  <si>
    <t>9903100100</t>
  </si>
  <si>
    <t>Přeprava mechanizace na místo prováděných prací o hmotnosti do 12 t přes 50 do 100 km</t>
  </si>
  <si>
    <t>-201817548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</si>
  <si>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</si>
  <si>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SO 02 - Oprava nástupiště č. 5</t>
  </si>
  <si>
    <t>-1153120184</t>
  </si>
  <si>
    <t>1996,00*0,15</t>
  </si>
  <si>
    <t>1151163684</t>
  </si>
  <si>
    <t>1996,00*0,04</t>
  </si>
  <si>
    <t>449412003</t>
  </si>
  <si>
    <t>630*(0,30*0,30)</t>
  </si>
  <si>
    <t>1745,560*1,05</t>
  </si>
  <si>
    <t xml:space="preserve">Dlažba zámková pro nevidomé 
</t>
  </si>
  <si>
    <t>8,840*1,05</t>
  </si>
  <si>
    <t>2018587785</t>
  </si>
  <si>
    <t>(1746,00*0,04)*1,60+(250,00*0,04)*1,60</t>
  </si>
  <si>
    <t>600751369</t>
  </si>
  <si>
    <t>302,00*2</t>
  </si>
  <si>
    <t>591612357</t>
  </si>
  <si>
    <t>-412931862</t>
  </si>
  <si>
    <t>-1698342415</t>
  </si>
  <si>
    <t>1525922608</t>
  </si>
  <si>
    <t>1690849350</t>
  </si>
  <si>
    <t>630*(0,30*0,30*0,05)</t>
  </si>
  <si>
    <t>-387527397</t>
  </si>
  <si>
    <t>-1537375523</t>
  </si>
  <si>
    <t>-1228541229</t>
  </si>
  <si>
    <t>-1660762586</t>
  </si>
  <si>
    <t>-267794249</t>
  </si>
  <si>
    <t>1796231326</t>
  </si>
  <si>
    <t>Poznámka k položce:_x000D_
25 m ukolejňovacího drátu včetně bužírky a koncovek</t>
  </si>
  <si>
    <t>1481060211</t>
  </si>
  <si>
    <t>-922446920</t>
  </si>
  <si>
    <t>-1332590478</t>
  </si>
  <si>
    <t>-1332364763</t>
  </si>
  <si>
    <t>-1456388553</t>
  </si>
  <si>
    <t>1201982428</t>
  </si>
  <si>
    <t>2130243080</t>
  </si>
  <si>
    <t>829748593</t>
  </si>
  <si>
    <t>-692412832</t>
  </si>
  <si>
    <t>1649420392</t>
  </si>
  <si>
    <t>-672816383</t>
  </si>
  <si>
    <t>1266650933</t>
  </si>
  <si>
    <t>1094601639</t>
  </si>
  <si>
    <t>630*0,149" tischery užité</t>
  </si>
  <si>
    <t>(1996,00*0,15)*2,00" beton</t>
  </si>
  <si>
    <t>-837065726</t>
  </si>
  <si>
    <t>(1996,00*0,04)*1,80" štěrk</t>
  </si>
  <si>
    <t>(1996,00*0,03)*2,20" asfalt</t>
  </si>
  <si>
    <t>72872302</t>
  </si>
  <si>
    <t>598,80+143,712+131,736" beton, štěrk, asfalt - odpad</t>
  </si>
  <si>
    <t>-50594978</t>
  </si>
  <si>
    <t>93,870+31,408" Tischer, dlaždice VLsVP</t>
  </si>
  <si>
    <t>359,213+127,744"zámková dlažba, drť</t>
  </si>
  <si>
    <t>-1752677708</t>
  </si>
  <si>
    <t>7,763+0,150+0,500+0,030+0,157" beton, poklop, zábradlí, návěstidla, barva</t>
  </si>
  <si>
    <t>-1086044952</t>
  </si>
  <si>
    <t xml:space="preserve">SO 03 - Oprava odstavné plochy </t>
  </si>
  <si>
    <t>122151104 R</t>
  </si>
  <si>
    <t>Odkopávky a prokopávky nezapažené v hornině třídy těžitelnosti I skupiny 1 a 2 objem do 500 m3 strojně</t>
  </si>
  <si>
    <t>1503232858</t>
  </si>
  <si>
    <t>Odkopávky a prokopávky nezapažené strojně v hornině třídy těžitelnosti I skupiny 1 a 2 přes 100 do 500 m3</t>
  </si>
  <si>
    <t>740,00*0,14</t>
  </si>
  <si>
    <t>-1495639314</t>
  </si>
  <si>
    <t>919726123 R</t>
  </si>
  <si>
    <t>Geotextilie pro ochranu, separaci a filtraci netkaná měrná hm přes 300 do 500 g/m2</t>
  </si>
  <si>
    <t>1758502954</t>
  </si>
  <si>
    <t>Geotextilie netkaná pro ochranu, separaci nebo filtraci měrná hmotnost přes 300 do 500 g/m2</t>
  </si>
  <si>
    <t>5914080030</t>
  </si>
  <si>
    <t>Zřízení ochrany zemních svahů kombinované</t>
  </si>
  <si>
    <t>-1065258571</t>
  </si>
  <si>
    <t>Zřízení ochrany zemních svahů kombinované. Poznámka: 1. V cenách jsou započteny náklady na naložení výzisku na dopravní prostředek. 2. V cenách nejsou obsaženy náklady na dodávku materiálu a zemní práce.</t>
  </si>
  <si>
    <t>5964157000</t>
  </si>
  <si>
    <t>Zatravňovací tvárnice 60x40x10</t>
  </si>
  <si>
    <t>-1782775945</t>
  </si>
  <si>
    <t>1286629372</t>
  </si>
  <si>
    <t>(740,00*0,40)*1,60</t>
  </si>
  <si>
    <t>(740,00*0,10)*0,35*1,60</t>
  </si>
  <si>
    <t>Součet</t>
  </si>
  <si>
    <t>256801758</t>
  </si>
  <si>
    <t>186,480" štěrk - odpad</t>
  </si>
  <si>
    <t>-291770445</t>
  </si>
  <si>
    <t>98,688+515,040"zatravňovací tvárnice, drť</t>
  </si>
  <si>
    <t>9903200100</t>
  </si>
  <si>
    <t>Přeprava mechanizace na místo prováděných prací o hmotnosti přes 12 t přes 50 do 100 km</t>
  </si>
  <si>
    <t>-309882031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</si>
  <si>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</si>
  <si>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SO 04 - Úprava GPK v koleji č. 801, 802, 803, 804</t>
  </si>
  <si>
    <t>5909032010</t>
  </si>
  <si>
    <t>Přesná úprava GPK koleje směrové a výškové uspořádání pražce dřevěné nebo ocelové</t>
  </si>
  <si>
    <t>km</t>
  </si>
  <si>
    <t>875163003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</si>
  <si>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</si>
  <si>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0,455+0,408+0,401+0,401</t>
  </si>
  <si>
    <t>5909032020</t>
  </si>
  <si>
    <t>Přesná úprava GPK koleje směrové a výškové uspořádání pražce betonové</t>
  </si>
  <si>
    <t>-1971689564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</si>
  <si>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</si>
  <si>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0,019+0,081+0,016+0,016</t>
  </si>
  <si>
    <t>5905105030</t>
  </si>
  <si>
    <t>Doplnění KL kamenivem souvisle strojně v koleji</t>
  </si>
  <si>
    <t>-24665298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</si>
  <si>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</si>
  <si>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</si>
  <si>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</si>
  <si>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-1469425560</t>
  </si>
  <si>
    <t>Snížení KL pod patou kolejnice v koleji. Poznámka: 1. V cenách jsou započteny náklady na snížení KL pod patou kolejnice ručně vidlemi. 2. V cenách nejsou obsaženy náklady na doplnění a dodávku kameniva.</t>
  </si>
  <si>
    <t>5955101000</t>
  </si>
  <si>
    <t>Kamenivo drcené štěrk frakce 31,5/63 třídy BI</t>
  </si>
  <si>
    <t>1919379409</t>
  </si>
  <si>
    <t>140,00*1,70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</si>
  <si>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</si>
  <si>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</si>
  <si>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825010698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</si>
  <si>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</si>
  <si>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238,000" štěrk</t>
  </si>
  <si>
    <t>-1528064133</t>
  </si>
  <si>
    <t>2" ASP, PUŠL</t>
  </si>
  <si>
    <t>SO 05 - Výměna pražců v koleji č. 801, 802, 803, 804</t>
  </si>
  <si>
    <t>5906015010</t>
  </si>
  <si>
    <t>Výměna pražce malou těžící mechanizací v KL otevřeném i zapuštěném pražec dřevěný příčný nevystrojený</t>
  </si>
  <si>
    <t>2004912096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</si>
  <si>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</si>
  <si>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</si>
  <si>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</si>
  <si>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-1376647590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</si>
  <si>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</si>
  <si>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</si>
  <si>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</si>
  <si>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-828898475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</si>
  <si>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</si>
  <si>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5910135010</t>
  </si>
  <si>
    <t>Demontáž pražcové kotvy v koleji</t>
  </si>
  <si>
    <t>1460426897</t>
  </si>
  <si>
    <t>Demontáž pražcové kotvy v koleji.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</si>
  <si>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</si>
  <si>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</si>
  <si>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1408965234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</si>
  <si>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</si>
  <si>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77288592</t>
  </si>
  <si>
    <t>48,500"dřevěné pražce</t>
  </si>
  <si>
    <t>-863066534</t>
  </si>
  <si>
    <t>2,530"svrškový materiál</t>
  </si>
  <si>
    <t>-886475237</t>
  </si>
  <si>
    <t>VON - Oprava nástupišť č. 4 a 5 v žst. Ostrava hl. n.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</si>
  <si>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</si>
  <si>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</si>
  <si>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</si>
  <si>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</si>
  <si>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</si>
  <si>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-1758242477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</si>
  <si>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</si>
  <si>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</si>
  <si>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</si>
  <si>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</si>
  <si>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</si>
  <si>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813884778</t>
  </si>
  <si>
    <t>Poznámka k položce:_x000D_
ZRN</t>
  </si>
  <si>
    <t>023131001</t>
  </si>
  <si>
    <t>Projektové práce Dokumentace skutečného provedení železničního svršku a spodku</t>
  </si>
  <si>
    <t>soubor</t>
  </si>
  <si>
    <t>1012810516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</si>
  <si>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</si>
  <si>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024101001</t>
  </si>
  <si>
    <t>Inženýrská činnost střežení pracovní skupiny zaměstnanců</t>
  </si>
  <si>
    <t>-153527190</t>
  </si>
  <si>
    <t>032103001</t>
  </si>
  <si>
    <t>Územní vlivy ztížené dopravní podmínky</t>
  </si>
  <si>
    <t>-1834683835</t>
  </si>
  <si>
    <t xml:space="preserve">Poznámka k položce:_x000D_
SO 01, SO 02_x000D_
</t>
  </si>
  <si>
    <t>034111001</t>
  </si>
  <si>
    <t>Další náklady na pracovníky Zákonné příplatky ke mzdě za práci o sobotách, nedělích a státem uznaných svátcích</t>
  </si>
  <si>
    <t>Kč/hod</t>
  </si>
  <si>
    <t>-440814045</t>
  </si>
  <si>
    <t>034111011</t>
  </si>
  <si>
    <t>Další náklady na pracovníky Zákonné příplatky ke mzdě za práci v noci</t>
  </si>
  <si>
    <t>1548706019</t>
  </si>
  <si>
    <t>029101001</t>
  </si>
  <si>
    <t>Ostatní náklady Náklady na informační cedule, desky, publikační náklady, aj.</t>
  </si>
  <si>
    <t>1274455218</t>
  </si>
  <si>
    <t>022101001</t>
  </si>
  <si>
    <t>Geodetické práce Geodetické práce před opravou</t>
  </si>
  <si>
    <t>1274178223</t>
  </si>
  <si>
    <t>022101011</t>
  </si>
  <si>
    <t>Geodetické práce Geodetické práce v průběhu opravy</t>
  </si>
  <si>
    <t>887576106</t>
  </si>
  <si>
    <t>022101021</t>
  </si>
  <si>
    <t>Geodetické práce Geodetické práce po ukončení opravy</t>
  </si>
  <si>
    <t>-594075083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</si>
</sst>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65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6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6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6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6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6"/>
      <c r="BS13" s="16" t="s">
        <v>6</v>
      </c>
    </row>
    <row r="14" spans="1:74" ht="13.2">
      <c r="B14" s="20"/>
      <c r="C14" s="21"/>
      <c r="D14" s="21"/>
      <c r="E14" s="271" t="s">
        <v>31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6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6"/>
      <c r="BS16" s="16" t="s">
        <v>4</v>
      </c>
    </row>
    <row r="17" spans="1:71" s="1" customFormat="1" ht="18.4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6"/>
      <c r="BS17" s="16" t="s">
        <v>34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6"/>
      <c r="BS19" s="16" t="s">
        <v>6</v>
      </c>
    </row>
    <row r="20" spans="1:71" s="1" customFormat="1" ht="18.45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6"/>
      <c r="BS20" s="16" t="s">
        <v>34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6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6"/>
    </row>
    <row r="23" spans="1:71" s="1" customFormat="1" ht="16.5" customHeight="1">
      <c r="B23" s="20"/>
      <c r="C23" s="21"/>
      <c r="D23" s="21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66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6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6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4">
        <f>ROUND(AG94,2)</f>
        <v>0</v>
      </c>
      <c r="AL26" s="275"/>
      <c r="AM26" s="275"/>
      <c r="AN26" s="275"/>
      <c r="AO26" s="275"/>
      <c r="AP26" s="35"/>
      <c r="AQ26" s="35"/>
      <c r="AR26" s="38"/>
      <c r="BE26" s="266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6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6" t="s">
        <v>38</v>
      </c>
      <c r="M28" s="276"/>
      <c r="N28" s="276"/>
      <c r="O28" s="276"/>
      <c r="P28" s="276"/>
      <c r="Q28" s="35"/>
      <c r="R28" s="35"/>
      <c r="S28" s="35"/>
      <c r="T28" s="35"/>
      <c r="U28" s="35"/>
      <c r="V28" s="35"/>
      <c r="W28" s="276" t="s">
        <v>39</v>
      </c>
      <c r="X28" s="276"/>
      <c r="Y28" s="276"/>
      <c r="Z28" s="276"/>
      <c r="AA28" s="276"/>
      <c r="AB28" s="276"/>
      <c r="AC28" s="276"/>
      <c r="AD28" s="276"/>
      <c r="AE28" s="276"/>
      <c r="AF28" s="35"/>
      <c r="AG28" s="35"/>
      <c r="AH28" s="35"/>
      <c r="AI28" s="35"/>
      <c r="AJ28" s="35"/>
      <c r="AK28" s="276" t="s">
        <v>40</v>
      </c>
      <c r="AL28" s="276"/>
      <c r="AM28" s="276"/>
      <c r="AN28" s="276"/>
      <c r="AO28" s="276"/>
      <c r="AP28" s="35"/>
      <c r="AQ28" s="35"/>
      <c r="AR28" s="38"/>
      <c r="BE28" s="266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9">
        <v>0.21</v>
      </c>
      <c r="M29" s="278"/>
      <c r="N29" s="278"/>
      <c r="O29" s="278"/>
      <c r="P29" s="278"/>
      <c r="Q29" s="40"/>
      <c r="R29" s="40"/>
      <c r="S29" s="40"/>
      <c r="T29" s="40"/>
      <c r="U29" s="40"/>
      <c r="V29" s="40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0"/>
      <c r="AG29" s="40"/>
      <c r="AH29" s="40"/>
      <c r="AI29" s="40"/>
      <c r="AJ29" s="40"/>
      <c r="AK29" s="277">
        <f>ROUND(AV94, 2)</f>
        <v>0</v>
      </c>
      <c r="AL29" s="278"/>
      <c r="AM29" s="278"/>
      <c r="AN29" s="278"/>
      <c r="AO29" s="278"/>
      <c r="AP29" s="40"/>
      <c r="AQ29" s="40"/>
      <c r="AR29" s="41"/>
      <c r="BE29" s="267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9">
        <v>0.15</v>
      </c>
      <c r="M30" s="278"/>
      <c r="N30" s="278"/>
      <c r="O30" s="278"/>
      <c r="P30" s="278"/>
      <c r="Q30" s="40"/>
      <c r="R30" s="40"/>
      <c r="S30" s="40"/>
      <c r="T30" s="40"/>
      <c r="U30" s="40"/>
      <c r="V30" s="40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0"/>
      <c r="AG30" s="40"/>
      <c r="AH30" s="40"/>
      <c r="AI30" s="40"/>
      <c r="AJ30" s="40"/>
      <c r="AK30" s="277">
        <f>ROUND(AW94, 2)</f>
        <v>0</v>
      </c>
      <c r="AL30" s="278"/>
      <c r="AM30" s="278"/>
      <c r="AN30" s="278"/>
      <c r="AO30" s="278"/>
      <c r="AP30" s="40"/>
      <c r="AQ30" s="40"/>
      <c r="AR30" s="41"/>
      <c r="BE30" s="267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79">
        <v>0.21</v>
      </c>
      <c r="M31" s="278"/>
      <c r="N31" s="278"/>
      <c r="O31" s="278"/>
      <c r="P31" s="278"/>
      <c r="Q31" s="40"/>
      <c r="R31" s="40"/>
      <c r="S31" s="40"/>
      <c r="T31" s="40"/>
      <c r="U31" s="40"/>
      <c r="V31" s="40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0"/>
      <c r="AG31" s="40"/>
      <c r="AH31" s="40"/>
      <c r="AI31" s="40"/>
      <c r="AJ31" s="40"/>
      <c r="AK31" s="277">
        <v>0</v>
      </c>
      <c r="AL31" s="278"/>
      <c r="AM31" s="278"/>
      <c r="AN31" s="278"/>
      <c r="AO31" s="278"/>
      <c r="AP31" s="40"/>
      <c r="AQ31" s="40"/>
      <c r="AR31" s="41"/>
      <c r="BE31" s="267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9">
        <v>0.15</v>
      </c>
      <c r="M32" s="278"/>
      <c r="N32" s="278"/>
      <c r="O32" s="278"/>
      <c r="P32" s="278"/>
      <c r="Q32" s="40"/>
      <c r="R32" s="40"/>
      <c r="S32" s="40"/>
      <c r="T32" s="40"/>
      <c r="U32" s="40"/>
      <c r="V32" s="40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0"/>
      <c r="AG32" s="40"/>
      <c r="AH32" s="40"/>
      <c r="AI32" s="40"/>
      <c r="AJ32" s="40"/>
      <c r="AK32" s="277">
        <v>0</v>
      </c>
      <c r="AL32" s="278"/>
      <c r="AM32" s="278"/>
      <c r="AN32" s="278"/>
      <c r="AO32" s="278"/>
      <c r="AP32" s="40"/>
      <c r="AQ32" s="40"/>
      <c r="AR32" s="41"/>
      <c r="BE32" s="267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9">
        <v>0</v>
      </c>
      <c r="M33" s="278"/>
      <c r="N33" s="278"/>
      <c r="O33" s="278"/>
      <c r="P33" s="278"/>
      <c r="Q33" s="40"/>
      <c r="R33" s="40"/>
      <c r="S33" s="40"/>
      <c r="T33" s="40"/>
      <c r="U33" s="40"/>
      <c r="V33" s="40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0"/>
      <c r="AG33" s="40"/>
      <c r="AH33" s="40"/>
      <c r="AI33" s="40"/>
      <c r="AJ33" s="40"/>
      <c r="AK33" s="277">
        <v>0</v>
      </c>
      <c r="AL33" s="278"/>
      <c r="AM33" s="278"/>
      <c r="AN33" s="278"/>
      <c r="AO33" s="278"/>
      <c r="AP33" s="40"/>
      <c r="AQ33" s="40"/>
      <c r="AR33" s="41"/>
      <c r="BE33" s="267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6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83" t="s">
        <v>49</v>
      </c>
      <c r="Y35" s="281"/>
      <c r="Z35" s="281"/>
      <c r="AA35" s="281"/>
      <c r="AB35" s="281"/>
      <c r="AC35" s="44"/>
      <c r="AD35" s="44"/>
      <c r="AE35" s="44"/>
      <c r="AF35" s="44"/>
      <c r="AG35" s="44"/>
      <c r="AH35" s="44"/>
      <c r="AI35" s="44"/>
      <c r="AJ35" s="44"/>
      <c r="AK35" s="280">
        <f>SUM(AK26:AK33)</f>
        <v>0</v>
      </c>
      <c r="AL35" s="281"/>
      <c r="AM35" s="281"/>
      <c r="AN35" s="281"/>
      <c r="AO35" s="282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63522059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4" t="str">
        <f>K6</f>
        <v>Oprava nástupišť č. 4 a 5 v žst. Ostrava hl. n.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Ostrava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6" t="str">
        <f>IF(AN8= "","",AN8)</f>
        <v>9. 6. 2022</v>
      </c>
      <c r="AN87" s="246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47" t="str">
        <f>IF(E17="","",E17)</f>
        <v xml:space="preserve"> </v>
      </c>
      <c r="AN89" s="248"/>
      <c r="AO89" s="248"/>
      <c r="AP89" s="248"/>
      <c r="AQ89" s="35"/>
      <c r="AR89" s="38"/>
      <c r="AS89" s="249" t="s">
        <v>57</v>
      </c>
      <c r="AT89" s="25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47" t="str">
        <f>IF(E20="","",E20)</f>
        <v xml:space="preserve"> </v>
      </c>
      <c r="AN90" s="248"/>
      <c r="AO90" s="248"/>
      <c r="AP90" s="248"/>
      <c r="AQ90" s="35"/>
      <c r="AR90" s="38"/>
      <c r="AS90" s="251"/>
      <c r="AT90" s="25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3"/>
      <c r="AT91" s="25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5" t="s">
        <v>58</v>
      </c>
      <c r="D92" s="256"/>
      <c r="E92" s="256"/>
      <c r="F92" s="256"/>
      <c r="G92" s="256"/>
      <c r="H92" s="72"/>
      <c r="I92" s="258" t="s">
        <v>59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7" t="s">
        <v>60</v>
      </c>
      <c r="AH92" s="256"/>
      <c r="AI92" s="256"/>
      <c r="AJ92" s="256"/>
      <c r="AK92" s="256"/>
      <c r="AL92" s="256"/>
      <c r="AM92" s="256"/>
      <c r="AN92" s="258" t="s">
        <v>61</v>
      </c>
      <c r="AO92" s="256"/>
      <c r="AP92" s="259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3">
        <f>ROUND(SUM(AG95:AG100),2)</f>
        <v>0</v>
      </c>
      <c r="AH94" s="263"/>
      <c r="AI94" s="263"/>
      <c r="AJ94" s="263"/>
      <c r="AK94" s="263"/>
      <c r="AL94" s="263"/>
      <c r="AM94" s="263"/>
      <c r="AN94" s="264">
        <f t="shared" ref="AN94:AN100" si="0">SUM(AG94,AT94)</f>
        <v>0</v>
      </c>
      <c r="AO94" s="264"/>
      <c r="AP94" s="264"/>
      <c r="AQ94" s="84" t="s">
        <v>1</v>
      </c>
      <c r="AR94" s="85"/>
      <c r="AS94" s="86">
        <f>ROUND(SUM(AS95:AS100),2)</f>
        <v>0</v>
      </c>
      <c r="AT94" s="87">
        <f t="shared" ref="AT94:AT100" si="1">ROUND(SUM(AV94:AW94),2)</f>
        <v>0</v>
      </c>
      <c r="AU94" s="88">
        <f>ROUND(SUM(AU95:AU100),5)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ROUND(SUM(AZ95:AZ100),2)</f>
        <v>0</v>
      </c>
      <c r="BA94" s="87">
        <f>ROUND(SUM(BA95:BA100),2)</f>
        <v>0</v>
      </c>
      <c r="BB94" s="87">
        <f>ROUND(SUM(BB95:BB100),2)</f>
        <v>0</v>
      </c>
      <c r="BC94" s="87">
        <f>ROUND(SUM(BC95:BC100),2)</f>
        <v>0</v>
      </c>
      <c r="BD94" s="89">
        <f>ROUND(SUM(BD95:BD100),2)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5.05" customHeight="1">
      <c r="A95" s="92" t="s">
        <v>81</v>
      </c>
      <c r="B95" s="93"/>
      <c r="C95" s="94"/>
      <c r="D95" s="260" t="s">
        <v>82</v>
      </c>
      <c r="E95" s="260"/>
      <c r="F95" s="260"/>
      <c r="G95" s="260"/>
      <c r="H95" s="260"/>
      <c r="I95" s="95"/>
      <c r="J95" s="260" t="s">
        <v>83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1">
        <f>'SO 01 - Oprava nástupiště...'!J30</f>
        <v>0</v>
      </c>
      <c r="AH95" s="262"/>
      <c r="AI95" s="262"/>
      <c r="AJ95" s="262"/>
      <c r="AK95" s="262"/>
      <c r="AL95" s="262"/>
      <c r="AM95" s="262"/>
      <c r="AN95" s="261">
        <f t="shared" si="0"/>
        <v>0</v>
      </c>
      <c r="AO95" s="262"/>
      <c r="AP95" s="262"/>
      <c r="AQ95" s="96" t="s">
        <v>84</v>
      </c>
      <c r="AR95" s="97"/>
      <c r="AS95" s="98">
        <v>0</v>
      </c>
      <c r="AT95" s="99">
        <f t="shared" si="1"/>
        <v>0</v>
      </c>
      <c r="AU95" s="100">
        <f>'SO 01 - Oprava nástupiště...'!P119</f>
        <v>0</v>
      </c>
      <c r="AV95" s="99">
        <f>'SO 01 - Oprava nástupiště...'!J33</f>
        <v>0</v>
      </c>
      <c r="AW95" s="99">
        <f>'SO 01 - Oprava nástupiště...'!J34</f>
        <v>0</v>
      </c>
      <c r="AX95" s="99">
        <f>'SO 01 - Oprava nástupiště...'!J35</f>
        <v>0</v>
      </c>
      <c r="AY95" s="99">
        <f>'SO 01 - Oprava nástupiště...'!J36</f>
        <v>0</v>
      </c>
      <c r="AZ95" s="99">
        <f>'SO 01 - Oprava nástupiště...'!F33</f>
        <v>0</v>
      </c>
      <c r="BA95" s="99">
        <f>'SO 01 - Oprava nástupiště...'!F34</f>
        <v>0</v>
      </c>
      <c r="BB95" s="99">
        <f>'SO 01 - Oprava nástupiště...'!F35</f>
        <v>0</v>
      </c>
      <c r="BC95" s="99">
        <f>'SO 01 - Oprava nástupiště...'!F36</f>
        <v>0</v>
      </c>
      <c r="BD95" s="101">
        <f>'SO 01 - Oprava nástupiště...'!F37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5.05" customHeight="1">
      <c r="A96" s="92" t="s">
        <v>81</v>
      </c>
      <c r="B96" s="93"/>
      <c r="C96" s="94"/>
      <c r="D96" s="260" t="s">
        <v>88</v>
      </c>
      <c r="E96" s="260"/>
      <c r="F96" s="260"/>
      <c r="G96" s="260"/>
      <c r="H96" s="260"/>
      <c r="I96" s="95"/>
      <c r="J96" s="260" t="s">
        <v>89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'SO 02 - Oprava nástupiště...'!J30</f>
        <v>0</v>
      </c>
      <c r="AH96" s="262"/>
      <c r="AI96" s="262"/>
      <c r="AJ96" s="262"/>
      <c r="AK96" s="262"/>
      <c r="AL96" s="262"/>
      <c r="AM96" s="262"/>
      <c r="AN96" s="261">
        <f t="shared" si="0"/>
        <v>0</v>
      </c>
      <c r="AO96" s="262"/>
      <c r="AP96" s="262"/>
      <c r="AQ96" s="96" t="s">
        <v>84</v>
      </c>
      <c r="AR96" s="97"/>
      <c r="AS96" s="98">
        <v>0</v>
      </c>
      <c r="AT96" s="99">
        <f t="shared" si="1"/>
        <v>0</v>
      </c>
      <c r="AU96" s="100">
        <f>'SO 02 - Oprava nástupiště...'!P119</f>
        <v>0</v>
      </c>
      <c r="AV96" s="99">
        <f>'SO 02 - Oprava nástupiště...'!J33</f>
        <v>0</v>
      </c>
      <c r="AW96" s="99">
        <f>'SO 02 - Oprava nástupiště...'!J34</f>
        <v>0</v>
      </c>
      <c r="AX96" s="99">
        <f>'SO 02 - Oprava nástupiště...'!J35</f>
        <v>0</v>
      </c>
      <c r="AY96" s="99">
        <f>'SO 02 - Oprava nástupiště...'!J36</f>
        <v>0</v>
      </c>
      <c r="AZ96" s="99">
        <f>'SO 02 - Oprava nástupiště...'!F33</f>
        <v>0</v>
      </c>
      <c r="BA96" s="99">
        <f>'SO 02 - Oprava nástupiště...'!F34</f>
        <v>0</v>
      </c>
      <c r="BB96" s="99">
        <f>'SO 02 - Oprava nástupiště...'!F35</f>
        <v>0</v>
      </c>
      <c r="BC96" s="99">
        <f>'SO 02 - Oprava nástupiště...'!F36</f>
        <v>0</v>
      </c>
      <c r="BD96" s="101">
        <f>'SO 02 - Oprava nástupiště...'!F37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5.05" customHeight="1">
      <c r="A97" s="92" t="s">
        <v>81</v>
      </c>
      <c r="B97" s="93"/>
      <c r="C97" s="94"/>
      <c r="D97" s="260" t="s">
        <v>91</v>
      </c>
      <c r="E97" s="260"/>
      <c r="F97" s="260"/>
      <c r="G97" s="260"/>
      <c r="H97" s="260"/>
      <c r="I97" s="95"/>
      <c r="J97" s="260" t="s">
        <v>92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1">
        <f>'SO 03 - Oprava odstavné p...'!J30</f>
        <v>0</v>
      </c>
      <c r="AH97" s="262"/>
      <c r="AI97" s="262"/>
      <c r="AJ97" s="262"/>
      <c r="AK97" s="262"/>
      <c r="AL97" s="262"/>
      <c r="AM97" s="262"/>
      <c r="AN97" s="261">
        <f t="shared" si="0"/>
        <v>0</v>
      </c>
      <c r="AO97" s="262"/>
      <c r="AP97" s="262"/>
      <c r="AQ97" s="96" t="s">
        <v>84</v>
      </c>
      <c r="AR97" s="97"/>
      <c r="AS97" s="98">
        <v>0</v>
      </c>
      <c r="AT97" s="99">
        <f t="shared" si="1"/>
        <v>0</v>
      </c>
      <c r="AU97" s="100">
        <f>'SO 03 - Oprava odstavné p...'!P119</f>
        <v>0</v>
      </c>
      <c r="AV97" s="99">
        <f>'SO 03 - Oprava odstavné p...'!J33</f>
        <v>0</v>
      </c>
      <c r="AW97" s="99">
        <f>'SO 03 - Oprava odstavné p...'!J34</f>
        <v>0</v>
      </c>
      <c r="AX97" s="99">
        <f>'SO 03 - Oprava odstavné p...'!J35</f>
        <v>0</v>
      </c>
      <c r="AY97" s="99">
        <f>'SO 03 - Oprava odstavné p...'!J36</f>
        <v>0</v>
      </c>
      <c r="AZ97" s="99">
        <f>'SO 03 - Oprava odstavné p...'!F33</f>
        <v>0</v>
      </c>
      <c r="BA97" s="99">
        <f>'SO 03 - Oprava odstavné p...'!F34</f>
        <v>0</v>
      </c>
      <c r="BB97" s="99">
        <f>'SO 03 - Oprava odstavné p...'!F35</f>
        <v>0</v>
      </c>
      <c r="BC97" s="99">
        <f>'SO 03 - Oprava odstavné p...'!F36</f>
        <v>0</v>
      </c>
      <c r="BD97" s="101">
        <f>'SO 03 - Oprava odstavné p...'!F37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5.05" customHeight="1">
      <c r="A98" s="92" t="s">
        <v>81</v>
      </c>
      <c r="B98" s="93"/>
      <c r="C98" s="94"/>
      <c r="D98" s="260" t="s">
        <v>94</v>
      </c>
      <c r="E98" s="260"/>
      <c r="F98" s="260"/>
      <c r="G98" s="260"/>
      <c r="H98" s="260"/>
      <c r="I98" s="95"/>
      <c r="J98" s="260" t="s">
        <v>95</v>
      </c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61">
        <f>'SO 04 - Úprava GPK v kole...'!J30</f>
        <v>0</v>
      </c>
      <c r="AH98" s="262"/>
      <c r="AI98" s="262"/>
      <c r="AJ98" s="262"/>
      <c r="AK98" s="262"/>
      <c r="AL98" s="262"/>
      <c r="AM98" s="262"/>
      <c r="AN98" s="261">
        <f t="shared" si="0"/>
        <v>0</v>
      </c>
      <c r="AO98" s="262"/>
      <c r="AP98" s="262"/>
      <c r="AQ98" s="96" t="s">
        <v>84</v>
      </c>
      <c r="AR98" s="97"/>
      <c r="AS98" s="98">
        <v>0</v>
      </c>
      <c r="AT98" s="99">
        <f t="shared" si="1"/>
        <v>0</v>
      </c>
      <c r="AU98" s="100">
        <f>'SO 04 - Úprava GPK v kole...'!P119</f>
        <v>0</v>
      </c>
      <c r="AV98" s="99">
        <f>'SO 04 - Úprava GPK v kole...'!J33</f>
        <v>0</v>
      </c>
      <c r="AW98" s="99">
        <f>'SO 04 - Úprava GPK v kole...'!J34</f>
        <v>0</v>
      </c>
      <c r="AX98" s="99">
        <f>'SO 04 - Úprava GPK v kole...'!J35</f>
        <v>0</v>
      </c>
      <c r="AY98" s="99">
        <f>'SO 04 - Úprava GPK v kole...'!J36</f>
        <v>0</v>
      </c>
      <c r="AZ98" s="99">
        <f>'SO 04 - Úprava GPK v kole...'!F33</f>
        <v>0</v>
      </c>
      <c r="BA98" s="99">
        <f>'SO 04 - Úprava GPK v kole...'!F34</f>
        <v>0</v>
      </c>
      <c r="BB98" s="99">
        <f>'SO 04 - Úprava GPK v kole...'!F35</f>
        <v>0</v>
      </c>
      <c r="BC98" s="99">
        <f>'SO 04 - Úprava GPK v kole...'!F36</f>
        <v>0</v>
      </c>
      <c r="BD98" s="101">
        <f>'SO 04 - Úprava GPK v kole...'!F37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25.05" customHeight="1">
      <c r="A99" s="92" t="s">
        <v>81</v>
      </c>
      <c r="B99" s="93"/>
      <c r="C99" s="94"/>
      <c r="D99" s="260" t="s">
        <v>97</v>
      </c>
      <c r="E99" s="260"/>
      <c r="F99" s="260"/>
      <c r="G99" s="260"/>
      <c r="H99" s="260"/>
      <c r="I99" s="95"/>
      <c r="J99" s="260" t="s">
        <v>98</v>
      </c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260"/>
      <c r="AD99" s="260"/>
      <c r="AE99" s="260"/>
      <c r="AF99" s="260"/>
      <c r="AG99" s="261">
        <f>'SO 05 - Výměna pražců v k...'!J30</f>
        <v>0</v>
      </c>
      <c r="AH99" s="262"/>
      <c r="AI99" s="262"/>
      <c r="AJ99" s="262"/>
      <c r="AK99" s="262"/>
      <c r="AL99" s="262"/>
      <c r="AM99" s="262"/>
      <c r="AN99" s="261">
        <f t="shared" si="0"/>
        <v>0</v>
      </c>
      <c r="AO99" s="262"/>
      <c r="AP99" s="262"/>
      <c r="AQ99" s="96" t="s">
        <v>84</v>
      </c>
      <c r="AR99" s="97"/>
      <c r="AS99" s="98">
        <v>0</v>
      </c>
      <c r="AT99" s="99">
        <f t="shared" si="1"/>
        <v>0</v>
      </c>
      <c r="AU99" s="100">
        <f>'SO 05 - Výměna pražců v k...'!P119</f>
        <v>0</v>
      </c>
      <c r="AV99" s="99">
        <f>'SO 05 - Výměna pražců v k...'!J33</f>
        <v>0</v>
      </c>
      <c r="AW99" s="99">
        <f>'SO 05 - Výměna pražců v k...'!J34</f>
        <v>0</v>
      </c>
      <c r="AX99" s="99">
        <f>'SO 05 - Výměna pražců v k...'!J35</f>
        <v>0</v>
      </c>
      <c r="AY99" s="99">
        <f>'SO 05 - Výměna pražců v k...'!J36</f>
        <v>0</v>
      </c>
      <c r="AZ99" s="99">
        <f>'SO 05 - Výměna pražců v k...'!F33</f>
        <v>0</v>
      </c>
      <c r="BA99" s="99">
        <f>'SO 05 - Výměna pražců v k...'!F34</f>
        <v>0</v>
      </c>
      <c r="BB99" s="99">
        <f>'SO 05 - Výměna pražců v k...'!F35</f>
        <v>0</v>
      </c>
      <c r="BC99" s="99">
        <f>'SO 05 - Výměna pražců v k...'!F36</f>
        <v>0</v>
      </c>
      <c r="BD99" s="101">
        <f>'SO 05 - Výměna pražců v k...'!F37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7" customFormat="1" ht="25.05" customHeight="1">
      <c r="A100" s="92" t="s">
        <v>81</v>
      </c>
      <c r="B100" s="93"/>
      <c r="C100" s="94"/>
      <c r="D100" s="260" t="s">
        <v>100</v>
      </c>
      <c r="E100" s="260"/>
      <c r="F100" s="260"/>
      <c r="G100" s="260"/>
      <c r="H100" s="260"/>
      <c r="I100" s="95"/>
      <c r="J100" s="260" t="s">
        <v>17</v>
      </c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61">
        <f>'VON - Oprava nástupišť č....'!J30</f>
        <v>0</v>
      </c>
      <c r="AH100" s="262"/>
      <c r="AI100" s="262"/>
      <c r="AJ100" s="262"/>
      <c r="AK100" s="262"/>
      <c r="AL100" s="262"/>
      <c r="AM100" s="262"/>
      <c r="AN100" s="261">
        <f t="shared" si="0"/>
        <v>0</v>
      </c>
      <c r="AO100" s="262"/>
      <c r="AP100" s="262"/>
      <c r="AQ100" s="96" t="s">
        <v>84</v>
      </c>
      <c r="AR100" s="97"/>
      <c r="AS100" s="103">
        <v>0</v>
      </c>
      <c r="AT100" s="104">
        <f t="shared" si="1"/>
        <v>0</v>
      </c>
      <c r="AU100" s="105">
        <f>'VON - Oprava nástupišť č....'!P117</f>
        <v>0</v>
      </c>
      <c r="AV100" s="104">
        <f>'VON - Oprava nástupišť č....'!J33</f>
        <v>0</v>
      </c>
      <c r="AW100" s="104">
        <f>'VON - Oprava nástupišť č....'!J34</f>
        <v>0</v>
      </c>
      <c r="AX100" s="104">
        <f>'VON - Oprava nástupišť č....'!J35</f>
        <v>0</v>
      </c>
      <c r="AY100" s="104">
        <f>'VON - Oprava nástupišť č....'!J36</f>
        <v>0</v>
      </c>
      <c r="AZ100" s="104">
        <f>'VON - Oprava nástupišť č....'!F33</f>
        <v>0</v>
      </c>
      <c r="BA100" s="104">
        <f>'VON - Oprava nástupišť č....'!F34</f>
        <v>0</v>
      </c>
      <c r="BB100" s="104">
        <f>'VON - Oprava nástupišť č....'!F35</f>
        <v>0</v>
      </c>
      <c r="BC100" s="104">
        <f>'VON - Oprava nástupišť č....'!F36</f>
        <v>0</v>
      </c>
      <c r="BD100" s="106">
        <f>'VON - Oprava nástupišť č....'!F37</f>
        <v>0</v>
      </c>
      <c r="BT100" s="102" t="s">
        <v>85</v>
      </c>
      <c r="BV100" s="102" t="s">
        <v>79</v>
      </c>
      <c r="BW100" s="102" t="s">
        <v>101</v>
      </c>
      <c r="BX100" s="102" t="s">
        <v>5</v>
      </c>
      <c r="CL100" s="102" t="s">
        <v>1</v>
      </c>
      <c r="CM100" s="102" t="s">
        <v>87</v>
      </c>
    </row>
    <row r="101" spans="1:9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algorithmName="SHA-512" hashValue="Yyvpoexzj9Otw4iZFfWnhABR5HQJ0XzkjyNvErPLNpdT9BpP6ceLSEqsXw+MhrJ0u/waGtWLTPYwc+X0EKP61Q==" saltValue="wyvHbtAxWRDT09atWC3bHHY/s8yqOpQt8jztoIeIsHi9qMd1knrJxp+W3lOTOvM4Z60z8sYLHNXOU7TtKe0Y+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Oprava nástupiště...'!C2" display="/"/>
    <hyperlink ref="A96" location="'SO 02 - Oprava nástupiště...'!C2" display="/"/>
    <hyperlink ref="A97" location="'SO 03 - Oprava odstavné p...'!C2" display="/"/>
    <hyperlink ref="A98" location="'SO 04 - Úprava GPK v kole...'!C2" display="/"/>
    <hyperlink ref="A99" location="'SO 05 - Výměna pražců v k...'!C2" display="/"/>
    <hyperlink ref="A100" location="'VON - Oprava nástupišť č.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86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nástupišť č. 4 a 5 v žst. Ostrava hl. n.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104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ROUND((SUM(BE119:BE286)),  2)</f>
        <v>0</v>
      </c>
      <c r="G33" s="33"/>
      <c r="H33" s="33"/>
      <c r="I33" s="123">
        <v>0.21</v>
      </c>
      <c r="J33" s="122">
        <f>ROUND(((SUM(BE119:BE286))*I33),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ROUND((SUM(BF119:BF286)),  2)</f>
        <v>0</v>
      </c>
      <c r="G34" s="33"/>
      <c r="H34" s="33"/>
      <c r="I34" s="123">
        <v>0.15</v>
      </c>
      <c r="J34" s="122">
        <f>ROUND(((SUM(BF119:BF286))*I34),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ROUND((SUM(BG119:BG286)),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ROUND((SUM(BH119:BH286)),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ROUND((SUM(BI119:BI286)),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nástupišť č. 4 a 5 v žst. Ostrava hl. n.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01 - Oprava nástupiště č. 4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28" t="s">
        <v>22</v>
      </c>
      <c r="J89" s="65" t="str">
        <f>IF(J12="","",J12)</f>
        <v>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112</v>
      </c>
      <c r="E99" s="149"/>
      <c r="F99" s="149"/>
      <c r="G99" s="149"/>
      <c r="H99" s="149"/>
      <c r="I99" s="149"/>
      <c r="J99" s="150">
        <f>J252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nástupišť č. 4 a 5 v žst. Ostrava hl. n.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01 - Oprava nástupiště č. 4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28" t="s">
        <v>22</v>
      </c>
      <c r="J113" s="65" t="str">
        <f>IF(J12="","",J12)</f>
        <v>9. 6. 2022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114</v>
      </c>
      <c r="D118" s="161" t="s">
        <v>62</v>
      </c>
      <c r="E118" s="161" t="s">
        <v>58</v>
      </c>
      <c r="F118" s="161" t="s">
        <v>59</v>
      </c>
      <c r="G118" s="161" t="s">
        <v>115</v>
      </c>
      <c r="H118" s="161" t="s">
        <v>116</v>
      </c>
      <c r="I118" s="161" t="s">
        <v>117</v>
      </c>
      <c r="J118" s="161" t="s">
        <v>107</v>
      </c>
      <c r="K118" s="162" t="s">
        <v>118</v>
      </c>
      <c r="L118" s="163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P120+P252</f>
        <v>0</v>
      </c>
      <c r="Q119" s="78"/>
      <c r="R119" s="166">
        <f>R120+R252</f>
        <v>707.37168399999973</v>
      </c>
      <c r="S119" s="78"/>
      <c r="T119" s="167">
        <f>T120+T252</f>
        <v>961.5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109</v>
      </c>
      <c r="BK119" s="168">
        <f>BK120+BK252</f>
        <v>0</v>
      </c>
    </row>
    <row r="120" spans="1:65" s="12" customFormat="1" ht="25.95" customHeight="1">
      <c r="B120" s="169"/>
      <c r="C120" s="170"/>
      <c r="D120" s="171" t="s">
        <v>76</v>
      </c>
      <c r="E120" s="172" t="s">
        <v>126</v>
      </c>
      <c r="F120" s="172" t="s">
        <v>127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707.37168399999973</v>
      </c>
      <c r="S120" s="177"/>
      <c r="T120" s="179">
        <f>T121</f>
        <v>961.5</v>
      </c>
      <c r="AR120" s="180" t="s">
        <v>85</v>
      </c>
      <c r="AT120" s="181" t="s">
        <v>76</v>
      </c>
      <c r="AU120" s="181" t="s">
        <v>77</v>
      </c>
      <c r="AY120" s="180" t="s">
        <v>128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76</v>
      </c>
      <c r="E121" s="183" t="s">
        <v>129</v>
      </c>
      <c r="F121" s="183" t="s">
        <v>130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SUM(P122:P251)</f>
        <v>0</v>
      </c>
      <c r="Q121" s="177"/>
      <c r="R121" s="178">
        <f>SUM(R122:R251)</f>
        <v>707.37168399999973</v>
      </c>
      <c r="S121" s="177"/>
      <c r="T121" s="179">
        <f>SUM(T122:T251)</f>
        <v>961.5</v>
      </c>
      <c r="AR121" s="180" t="s">
        <v>85</v>
      </c>
      <c r="AT121" s="181" t="s">
        <v>76</v>
      </c>
      <c r="AU121" s="181" t="s">
        <v>85</v>
      </c>
      <c r="AY121" s="180" t="s">
        <v>128</v>
      </c>
      <c r="BK121" s="182">
        <f>SUM(BK122:BK251)</f>
        <v>0</v>
      </c>
    </row>
    <row r="122" spans="1:65" s="2" customFormat="1" ht="21.75" customHeight="1">
      <c r="A122" s="33"/>
      <c r="B122" s="34"/>
      <c r="C122" s="185" t="s">
        <v>85</v>
      </c>
      <c r="D122" s="185" t="s">
        <v>131</v>
      </c>
      <c r="E122" s="186" t="s">
        <v>132</v>
      </c>
      <c r="F122" s="187" t="s">
        <v>133</v>
      </c>
      <c r="G122" s="188" t="s">
        <v>134</v>
      </c>
      <c r="H122" s="189">
        <v>2316</v>
      </c>
      <c r="I122" s="190"/>
      <c r="J122" s="191">
        <f>ROUND(I122*H122,2)</f>
        <v>0</v>
      </c>
      <c r="K122" s="187" t="s">
        <v>1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9.0000000000000006E-5</v>
      </c>
      <c r="R122" s="194">
        <f>Q122*H122</f>
        <v>0.20844000000000001</v>
      </c>
      <c r="S122" s="194">
        <v>0.115</v>
      </c>
      <c r="T122" s="195">
        <f>S122*H122</f>
        <v>266.34000000000003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135</v>
      </c>
      <c r="AT122" s="196" t="s">
        <v>131</v>
      </c>
      <c r="AU122" s="196" t="s">
        <v>87</v>
      </c>
      <c r="AY122" s="16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135</v>
      </c>
      <c r="BM122" s="196" t="s">
        <v>136</v>
      </c>
    </row>
    <row r="123" spans="1:65" s="2" customFormat="1" ht="19.2">
      <c r="A123" s="33"/>
      <c r="B123" s="34"/>
      <c r="C123" s="35"/>
      <c r="D123" s="198" t="s">
        <v>137</v>
      </c>
      <c r="E123" s="35"/>
      <c r="F123" s="199" t="s">
        <v>138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87</v>
      </c>
    </row>
    <row r="124" spans="1:65" s="2" customFormat="1" ht="16.5" customHeight="1">
      <c r="A124" s="33"/>
      <c r="B124" s="34"/>
      <c r="C124" s="185" t="s">
        <v>87</v>
      </c>
      <c r="D124" s="185" t="s">
        <v>131</v>
      </c>
      <c r="E124" s="186" t="s">
        <v>139</v>
      </c>
      <c r="F124" s="187" t="s">
        <v>140</v>
      </c>
      <c r="G124" s="188" t="s">
        <v>141</v>
      </c>
      <c r="H124" s="189">
        <v>347.4</v>
      </c>
      <c r="I124" s="190"/>
      <c r="J124" s="191">
        <f>ROUND(I124*H124,2)</f>
        <v>0</v>
      </c>
      <c r="K124" s="187" t="s">
        <v>1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2</v>
      </c>
      <c r="T124" s="195">
        <f>S124*H124</f>
        <v>694.8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135</v>
      </c>
      <c r="AT124" s="196" t="s">
        <v>131</v>
      </c>
      <c r="AU124" s="196" t="s">
        <v>87</v>
      </c>
      <c r="AY124" s="16" t="s">
        <v>128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135</v>
      </c>
      <c r="BM124" s="196" t="s">
        <v>142</v>
      </c>
    </row>
    <row r="125" spans="1:65" s="2" customFormat="1" ht="10.199999999999999">
      <c r="A125" s="33"/>
      <c r="B125" s="34"/>
      <c r="C125" s="35"/>
      <c r="D125" s="198" t="s">
        <v>137</v>
      </c>
      <c r="E125" s="35"/>
      <c r="F125" s="199" t="s">
        <v>143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137</v>
      </c>
      <c r="AU125" s="16" t="s">
        <v>87</v>
      </c>
    </row>
    <row r="126" spans="1:65" s="13" customFormat="1" ht="10.199999999999999">
      <c r="B126" s="203"/>
      <c r="C126" s="204"/>
      <c r="D126" s="198" t="s">
        <v>144</v>
      </c>
      <c r="E126" s="205" t="s">
        <v>1</v>
      </c>
      <c r="F126" s="206" t="s">
        <v>145</v>
      </c>
      <c r="G126" s="204"/>
      <c r="H126" s="207">
        <v>347.4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144</v>
      </c>
      <c r="AU126" s="213" t="s">
        <v>87</v>
      </c>
      <c r="AV126" s="13" t="s">
        <v>87</v>
      </c>
      <c r="AW126" s="13" t="s">
        <v>34</v>
      </c>
      <c r="AX126" s="13" t="s">
        <v>85</v>
      </c>
      <c r="AY126" s="213" t="s">
        <v>128</v>
      </c>
    </row>
    <row r="127" spans="1:65" s="2" customFormat="1" ht="16.5" customHeight="1">
      <c r="A127" s="33"/>
      <c r="B127" s="34"/>
      <c r="C127" s="185" t="s">
        <v>146</v>
      </c>
      <c r="D127" s="185" t="s">
        <v>131</v>
      </c>
      <c r="E127" s="186" t="s">
        <v>147</v>
      </c>
      <c r="F127" s="187" t="s">
        <v>148</v>
      </c>
      <c r="G127" s="188" t="s">
        <v>141</v>
      </c>
      <c r="H127" s="189">
        <v>92.64</v>
      </c>
      <c r="I127" s="190"/>
      <c r="J127" s="191">
        <f>ROUND(I127*H127,2)</f>
        <v>0</v>
      </c>
      <c r="K127" s="187" t="s">
        <v>149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135</v>
      </c>
      <c r="AT127" s="196" t="s">
        <v>131</v>
      </c>
      <c r="AU127" s="196" t="s">
        <v>87</v>
      </c>
      <c r="AY127" s="16" t="s">
        <v>128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135</v>
      </c>
      <c r="BM127" s="196" t="s">
        <v>150</v>
      </c>
    </row>
    <row r="128" spans="1:65" s="2" customFormat="1" ht="19.2">
      <c r="A128" s="33"/>
      <c r="B128" s="34"/>
      <c r="C128" s="35"/>
      <c r="D128" s="198" t="s">
        <v>137</v>
      </c>
      <c r="E128" s="35"/>
      <c r="F128" s="199" t="s">
        <v>151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137</v>
      </c>
      <c r="AU128" s="16" t="s">
        <v>87</v>
      </c>
    </row>
    <row r="129" spans="1:65" s="13" customFormat="1" ht="10.199999999999999">
      <c r="B129" s="203"/>
      <c r="C129" s="204"/>
      <c r="D129" s="198" t="s">
        <v>144</v>
      </c>
      <c r="E129" s="205" t="s">
        <v>1</v>
      </c>
      <c r="F129" s="206" t="s">
        <v>152</v>
      </c>
      <c r="G129" s="204"/>
      <c r="H129" s="207">
        <v>92.64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144</v>
      </c>
      <c r="AU129" s="213" t="s">
        <v>87</v>
      </c>
      <c r="AV129" s="13" t="s">
        <v>87</v>
      </c>
      <c r="AW129" s="13" t="s">
        <v>34</v>
      </c>
      <c r="AX129" s="13" t="s">
        <v>85</v>
      </c>
      <c r="AY129" s="213" t="s">
        <v>128</v>
      </c>
    </row>
    <row r="130" spans="1:65" s="2" customFormat="1" ht="16.5" customHeight="1">
      <c r="A130" s="33"/>
      <c r="B130" s="34"/>
      <c r="C130" s="185" t="s">
        <v>135</v>
      </c>
      <c r="D130" s="185" t="s">
        <v>131</v>
      </c>
      <c r="E130" s="186" t="s">
        <v>153</v>
      </c>
      <c r="F130" s="187" t="s">
        <v>154</v>
      </c>
      <c r="G130" s="188" t="s">
        <v>134</v>
      </c>
      <c r="H130" s="189">
        <v>2316</v>
      </c>
      <c r="I130" s="190"/>
      <c r="J130" s="191">
        <f>ROUND(I130*H130,2)</f>
        <v>0</v>
      </c>
      <c r="K130" s="187" t="s">
        <v>1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135</v>
      </c>
      <c r="AT130" s="196" t="s">
        <v>131</v>
      </c>
      <c r="AU130" s="196" t="s">
        <v>87</v>
      </c>
      <c r="AY130" s="16" t="s">
        <v>128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135</v>
      </c>
      <c r="BM130" s="196" t="s">
        <v>155</v>
      </c>
    </row>
    <row r="131" spans="1:65" s="2" customFormat="1" ht="10.199999999999999">
      <c r="A131" s="33"/>
      <c r="B131" s="34"/>
      <c r="C131" s="35"/>
      <c r="D131" s="198" t="s">
        <v>137</v>
      </c>
      <c r="E131" s="35"/>
      <c r="F131" s="199" t="s">
        <v>156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87</v>
      </c>
    </row>
    <row r="132" spans="1:65" s="2" customFormat="1" ht="16.5" customHeight="1">
      <c r="A132" s="33"/>
      <c r="B132" s="34"/>
      <c r="C132" s="185" t="s">
        <v>129</v>
      </c>
      <c r="D132" s="185" t="s">
        <v>131</v>
      </c>
      <c r="E132" s="186" t="s">
        <v>157</v>
      </c>
      <c r="F132" s="187" t="s">
        <v>158</v>
      </c>
      <c r="G132" s="188" t="s">
        <v>159</v>
      </c>
      <c r="H132" s="189">
        <v>625</v>
      </c>
      <c r="I132" s="190"/>
      <c r="J132" s="191">
        <f>ROUND(I132*H132,2)</f>
        <v>0</v>
      </c>
      <c r="K132" s="187" t="s">
        <v>149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135</v>
      </c>
      <c r="AT132" s="196" t="s">
        <v>131</v>
      </c>
      <c r="AU132" s="196" t="s">
        <v>87</v>
      </c>
      <c r="AY132" s="16" t="s">
        <v>128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135</v>
      </c>
      <c r="BM132" s="196" t="s">
        <v>160</v>
      </c>
    </row>
    <row r="133" spans="1:65" s="2" customFormat="1" ht="19.2">
      <c r="A133" s="33"/>
      <c r="B133" s="34"/>
      <c r="C133" s="35"/>
      <c r="D133" s="198" t="s">
        <v>137</v>
      </c>
      <c r="E133" s="35"/>
      <c r="F133" s="199" t="s">
        <v>161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87</v>
      </c>
    </row>
    <row r="134" spans="1:65" s="2" customFormat="1" ht="16.5" customHeight="1">
      <c r="A134" s="33"/>
      <c r="B134" s="34"/>
      <c r="C134" s="185" t="s">
        <v>162</v>
      </c>
      <c r="D134" s="185" t="s">
        <v>131</v>
      </c>
      <c r="E134" s="186" t="s">
        <v>163</v>
      </c>
      <c r="F134" s="187" t="s">
        <v>164</v>
      </c>
      <c r="G134" s="188" t="s">
        <v>159</v>
      </c>
      <c r="H134" s="189">
        <v>3</v>
      </c>
      <c r="I134" s="190"/>
      <c r="J134" s="191">
        <f>ROUND(I134*H134,2)</f>
        <v>0</v>
      </c>
      <c r="K134" s="187" t="s">
        <v>1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135</v>
      </c>
      <c r="AT134" s="196" t="s">
        <v>131</v>
      </c>
      <c r="AU134" s="196" t="s">
        <v>87</v>
      </c>
      <c r="AY134" s="16" t="s">
        <v>128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135</v>
      </c>
      <c r="BM134" s="196" t="s">
        <v>165</v>
      </c>
    </row>
    <row r="135" spans="1:65" s="2" customFormat="1" ht="19.2">
      <c r="A135" s="33"/>
      <c r="B135" s="34"/>
      <c r="C135" s="35"/>
      <c r="D135" s="198" t="s">
        <v>137</v>
      </c>
      <c r="E135" s="35"/>
      <c r="F135" s="199" t="s">
        <v>166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137</v>
      </c>
      <c r="AU135" s="16" t="s">
        <v>87</v>
      </c>
    </row>
    <row r="136" spans="1:65" s="2" customFormat="1" ht="16.5" customHeight="1">
      <c r="A136" s="33"/>
      <c r="B136" s="34"/>
      <c r="C136" s="185" t="s">
        <v>167</v>
      </c>
      <c r="D136" s="185" t="s">
        <v>131</v>
      </c>
      <c r="E136" s="186" t="s">
        <v>168</v>
      </c>
      <c r="F136" s="187" t="s">
        <v>169</v>
      </c>
      <c r="G136" s="188" t="s">
        <v>134</v>
      </c>
      <c r="H136" s="189">
        <v>56.25</v>
      </c>
      <c r="I136" s="190"/>
      <c r="J136" s="191">
        <f>ROUND(I136*H136,2)</f>
        <v>0</v>
      </c>
      <c r="K136" s="187" t="s">
        <v>1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135</v>
      </c>
      <c r="AT136" s="196" t="s">
        <v>131</v>
      </c>
      <c r="AU136" s="196" t="s">
        <v>87</v>
      </c>
      <c r="AY136" s="16" t="s">
        <v>128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85</v>
      </c>
      <c r="BK136" s="197">
        <f>ROUND(I136*H136,2)</f>
        <v>0</v>
      </c>
      <c r="BL136" s="16" t="s">
        <v>135</v>
      </c>
      <c r="BM136" s="196" t="s">
        <v>170</v>
      </c>
    </row>
    <row r="137" spans="1:65" s="2" customFormat="1" ht="10.199999999999999">
      <c r="A137" s="33"/>
      <c r="B137" s="34"/>
      <c r="C137" s="35"/>
      <c r="D137" s="198" t="s">
        <v>137</v>
      </c>
      <c r="E137" s="35"/>
      <c r="F137" s="199" t="s">
        <v>169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87</v>
      </c>
    </row>
    <row r="138" spans="1:65" s="13" customFormat="1" ht="10.199999999999999">
      <c r="B138" s="203"/>
      <c r="C138" s="204"/>
      <c r="D138" s="198" t="s">
        <v>144</v>
      </c>
      <c r="E138" s="205" t="s">
        <v>1</v>
      </c>
      <c r="F138" s="206" t="s">
        <v>171</v>
      </c>
      <c r="G138" s="204"/>
      <c r="H138" s="207">
        <v>56.25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144</v>
      </c>
      <c r="AU138" s="213" t="s">
        <v>87</v>
      </c>
      <c r="AV138" s="13" t="s">
        <v>87</v>
      </c>
      <c r="AW138" s="13" t="s">
        <v>34</v>
      </c>
      <c r="AX138" s="13" t="s">
        <v>85</v>
      </c>
      <c r="AY138" s="213" t="s">
        <v>128</v>
      </c>
    </row>
    <row r="139" spans="1:65" s="2" customFormat="1" ht="16.5" customHeight="1">
      <c r="A139" s="33"/>
      <c r="B139" s="34"/>
      <c r="C139" s="185" t="s">
        <v>172</v>
      </c>
      <c r="D139" s="185" t="s">
        <v>131</v>
      </c>
      <c r="E139" s="186" t="s">
        <v>173</v>
      </c>
      <c r="F139" s="187" t="s">
        <v>174</v>
      </c>
      <c r="G139" s="188" t="s">
        <v>134</v>
      </c>
      <c r="H139" s="189">
        <v>32</v>
      </c>
      <c r="I139" s="190"/>
      <c r="J139" s="191">
        <f>ROUND(I139*H139,2)</f>
        <v>0</v>
      </c>
      <c r="K139" s="187" t="s">
        <v>1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175</v>
      </c>
      <c r="AT139" s="196" t="s">
        <v>131</v>
      </c>
      <c r="AU139" s="196" t="s">
        <v>87</v>
      </c>
      <c r="AY139" s="16" t="s">
        <v>128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175</v>
      </c>
      <c r="BM139" s="196" t="s">
        <v>176</v>
      </c>
    </row>
    <row r="140" spans="1:65" s="2" customFormat="1" ht="10.199999999999999">
      <c r="A140" s="33"/>
      <c r="B140" s="34"/>
      <c r="C140" s="35"/>
      <c r="D140" s="198" t="s">
        <v>137</v>
      </c>
      <c r="E140" s="35"/>
      <c r="F140" s="199" t="s">
        <v>177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137</v>
      </c>
      <c r="AU140" s="16" t="s">
        <v>87</v>
      </c>
    </row>
    <row r="141" spans="1:65" s="2" customFormat="1" ht="16.5" customHeight="1">
      <c r="A141" s="33"/>
      <c r="B141" s="34"/>
      <c r="C141" s="185" t="s">
        <v>178</v>
      </c>
      <c r="D141" s="185" t="s">
        <v>131</v>
      </c>
      <c r="E141" s="186" t="s">
        <v>179</v>
      </c>
      <c r="F141" s="187" t="s">
        <v>180</v>
      </c>
      <c r="G141" s="188" t="s">
        <v>134</v>
      </c>
      <c r="H141" s="189">
        <v>32</v>
      </c>
      <c r="I141" s="190"/>
      <c r="J141" s="191">
        <f>ROUND(I141*H141,2)</f>
        <v>0</v>
      </c>
      <c r="K141" s="187" t="s">
        <v>1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175</v>
      </c>
      <c r="AT141" s="196" t="s">
        <v>131</v>
      </c>
      <c r="AU141" s="196" t="s">
        <v>87</v>
      </c>
      <c r="AY141" s="16" t="s">
        <v>128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175</v>
      </c>
      <c r="BM141" s="196" t="s">
        <v>181</v>
      </c>
    </row>
    <row r="142" spans="1:65" s="2" customFormat="1" ht="19.2">
      <c r="A142" s="33"/>
      <c r="B142" s="34"/>
      <c r="C142" s="35"/>
      <c r="D142" s="198" t="s">
        <v>137</v>
      </c>
      <c r="E142" s="35"/>
      <c r="F142" s="199" t="s">
        <v>182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137</v>
      </c>
      <c r="AU142" s="16" t="s">
        <v>87</v>
      </c>
    </row>
    <row r="143" spans="1:65" s="2" customFormat="1" ht="19.2">
      <c r="A143" s="33"/>
      <c r="B143" s="34"/>
      <c r="C143" s="35"/>
      <c r="D143" s="198" t="s">
        <v>183</v>
      </c>
      <c r="E143" s="35"/>
      <c r="F143" s="214" t="s">
        <v>184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183</v>
      </c>
      <c r="AU143" s="16" t="s">
        <v>87</v>
      </c>
    </row>
    <row r="144" spans="1:65" s="2" customFormat="1" ht="16.5" customHeight="1">
      <c r="A144" s="33"/>
      <c r="B144" s="34"/>
      <c r="C144" s="185" t="s">
        <v>185</v>
      </c>
      <c r="D144" s="185" t="s">
        <v>131</v>
      </c>
      <c r="E144" s="186" t="s">
        <v>186</v>
      </c>
      <c r="F144" s="187" t="s">
        <v>187</v>
      </c>
      <c r="G144" s="188" t="s">
        <v>134</v>
      </c>
      <c r="H144" s="189">
        <v>32</v>
      </c>
      <c r="I144" s="190"/>
      <c r="J144" s="191">
        <f>ROUND(I144*H144,2)</f>
        <v>0</v>
      </c>
      <c r="K144" s="187" t="s">
        <v>1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175</v>
      </c>
      <c r="AT144" s="196" t="s">
        <v>131</v>
      </c>
      <c r="AU144" s="196" t="s">
        <v>87</v>
      </c>
      <c r="AY144" s="16" t="s">
        <v>128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175</v>
      </c>
      <c r="BM144" s="196" t="s">
        <v>188</v>
      </c>
    </row>
    <row r="145" spans="1:65" s="2" customFormat="1" ht="10.199999999999999">
      <c r="A145" s="33"/>
      <c r="B145" s="34"/>
      <c r="C145" s="35"/>
      <c r="D145" s="198" t="s">
        <v>137</v>
      </c>
      <c r="E145" s="35"/>
      <c r="F145" s="199" t="s">
        <v>189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87</v>
      </c>
    </row>
    <row r="146" spans="1:65" s="2" customFormat="1" ht="19.2">
      <c r="A146" s="33"/>
      <c r="B146" s="34"/>
      <c r="C146" s="35"/>
      <c r="D146" s="198" t="s">
        <v>183</v>
      </c>
      <c r="E146" s="35"/>
      <c r="F146" s="214" t="s">
        <v>184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183</v>
      </c>
      <c r="AU146" s="16" t="s">
        <v>87</v>
      </c>
    </row>
    <row r="147" spans="1:65" s="2" customFormat="1" ht="16.5" customHeight="1">
      <c r="A147" s="33"/>
      <c r="B147" s="34"/>
      <c r="C147" s="185" t="s">
        <v>190</v>
      </c>
      <c r="D147" s="185" t="s">
        <v>131</v>
      </c>
      <c r="E147" s="186" t="s">
        <v>191</v>
      </c>
      <c r="F147" s="187" t="s">
        <v>192</v>
      </c>
      <c r="G147" s="188" t="s">
        <v>193</v>
      </c>
      <c r="H147" s="189">
        <v>8</v>
      </c>
      <c r="I147" s="190"/>
      <c r="J147" s="191">
        <f>ROUND(I147*H147,2)</f>
        <v>0</v>
      </c>
      <c r="K147" s="187" t="s">
        <v>1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4.4999999999999998E-2</v>
      </c>
      <c r="T147" s="195">
        <f>S147*H147</f>
        <v>0.36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175</v>
      </c>
      <c r="AT147" s="196" t="s">
        <v>131</v>
      </c>
      <c r="AU147" s="196" t="s">
        <v>87</v>
      </c>
      <c r="AY147" s="16" t="s">
        <v>128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175</v>
      </c>
      <c r="BM147" s="196" t="s">
        <v>194</v>
      </c>
    </row>
    <row r="148" spans="1:65" s="2" customFormat="1" ht="19.2">
      <c r="A148" s="33"/>
      <c r="B148" s="34"/>
      <c r="C148" s="35"/>
      <c r="D148" s="198" t="s">
        <v>137</v>
      </c>
      <c r="E148" s="35"/>
      <c r="F148" s="199" t="s">
        <v>195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137</v>
      </c>
      <c r="AU148" s="16" t="s">
        <v>87</v>
      </c>
    </row>
    <row r="149" spans="1:65" s="2" customFormat="1" ht="16.5" customHeight="1">
      <c r="A149" s="33"/>
      <c r="B149" s="34"/>
      <c r="C149" s="185" t="s">
        <v>196</v>
      </c>
      <c r="D149" s="185" t="s">
        <v>131</v>
      </c>
      <c r="E149" s="186" t="s">
        <v>197</v>
      </c>
      <c r="F149" s="187" t="s">
        <v>198</v>
      </c>
      <c r="G149" s="188" t="s">
        <v>193</v>
      </c>
      <c r="H149" s="189">
        <v>8</v>
      </c>
      <c r="I149" s="190"/>
      <c r="J149" s="191">
        <f>ROUND(I149*H149,2)</f>
        <v>0</v>
      </c>
      <c r="K149" s="187" t="s">
        <v>1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0.21734000000000001</v>
      </c>
      <c r="R149" s="194">
        <f>Q149*H149</f>
        <v>1.73872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135</v>
      </c>
      <c r="AT149" s="196" t="s">
        <v>131</v>
      </c>
      <c r="AU149" s="196" t="s">
        <v>87</v>
      </c>
      <c r="AY149" s="16" t="s">
        <v>128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135</v>
      </c>
      <c r="BM149" s="196" t="s">
        <v>199</v>
      </c>
    </row>
    <row r="150" spans="1:65" s="2" customFormat="1" ht="10.199999999999999">
      <c r="A150" s="33"/>
      <c r="B150" s="34"/>
      <c r="C150" s="35"/>
      <c r="D150" s="198" t="s">
        <v>137</v>
      </c>
      <c r="E150" s="35"/>
      <c r="F150" s="199" t="s">
        <v>200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137</v>
      </c>
      <c r="AU150" s="16" t="s">
        <v>87</v>
      </c>
    </row>
    <row r="151" spans="1:65" s="2" customFormat="1" ht="16.5" customHeight="1">
      <c r="A151" s="33"/>
      <c r="B151" s="34"/>
      <c r="C151" s="215" t="s">
        <v>201</v>
      </c>
      <c r="D151" s="215" t="s">
        <v>202</v>
      </c>
      <c r="E151" s="216" t="s">
        <v>203</v>
      </c>
      <c r="F151" s="217" t="s">
        <v>204</v>
      </c>
      <c r="G151" s="218" t="s">
        <v>193</v>
      </c>
      <c r="H151" s="219">
        <v>8</v>
      </c>
      <c r="I151" s="220"/>
      <c r="J151" s="221">
        <f>ROUND(I151*H151,2)</f>
        <v>0</v>
      </c>
      <c r="K151" s="217" t="s">
        <v>1</v>
      </c>
      <c r="L151" s="222"/>
      <c r="M151" s="223" t="s">
        <v>1</v>
      </c>
      <c r="N151" s="224" t="s">
        <v>42</v>
      </c>
      <c r="O151" s="70"/>
      <c r="P151" s="194">
        <f>O151*H151</f>
        <v>0</v>
      </c>
      <c r="Q151" s="194">
        <v>1.4999999999999999E-2</v>
      </c>
      <c r="R151" s="194">
        <f>Q151*H151</f>
        <v>0.12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205</v>
      </c>
      <c r="AT151" s="196" t="s">
        <v>202</v>
      </c>
      <c r="AU151" s="196" t="s">
        <v>87</v>
      </c>
      <c r="AY151" s="16" t="s">
        <v>128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206</v>
      </c>
      <c r="BM151" s="196" t="s">
        <v>207</v>
      </c>
    </row>
    <row r="152" spans="1:65" s="2" customFormat="1" ht="10.199999999999999">
      <c r="A152" s="33"/>
      <c r="B152" s="34"/>
      <c r="C152" s="35"/>
      <c r="D152" s="198" t="s">
        <v>137</v>
      </c>
      <c r="E152" s="35"/>
      <c r="F152" s="199" t="s">
        <v>204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137</v>
      </c>
      <c r="AU152" s="16" t="s">
        <v>87</v>
      </c>
    </row>
    <row r="153" spans="1:65" s="2" customFormat="1" ht="16.5" customHeight="1">
      <c r="A153" s="33"/>
      <c r="B153" s="34"/>
      <c r="C153" s="185" t="s">
        <v>208</v>
      </c>
      <c r="D153" s="185" t="s">
        <v>131</v>
      </c>
      <c r="E153" s="186" t="s">
        <v>209</v>
      </c>
      <c r="F153" s="187" t="s">
        <v>210</v>
      </c>
      <c r="G153" s="188" t="s">
        <v>134</v>
      </c>
      <c r="H153" s="189">
        <v>2316</v>
      </c>
      <c r="I153" s="190"/>
      <c r="J153" s="191">
        <f>ROUND(I153*H153,2)</f>
        <v>0</v>
      </c>
      <c r="K153" s="187" t="s">
        <v>1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135</v>
      </c>
      <c r="AT153" s="196" t="s">
        <v>131</v>
      </c>
      <c r="AU153" s="196" t="s">
        <v>87</v>
      </c>
      <c r="AY153" s="16" t="s">
        <v>128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135</v>
      </c>
      <c r="BM153" s="196" t="s">
        <v>211</v>
      </c>
    </row>
    <row r="154" spans="1:65" s="2" customFormat="1" ht="10.199999999999999">
      <c r="A154" s="33"/>
      <c r="B154" s="34"/>
      <c r="C154" s="35"/>
      <c r="D154" s="198" t="s">
        <v>137</v>
      </c>
      <c r="E154" s="35"/>
      <c r="F154" s="199" t="s">
        <v>212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87</v>
      </c>
    </row>
    <row r="155" spans="1:65" s="2" customFormat="1" ht="19.2">
      <c r="A155" s="33"/>
      <c r="B155" s="34"/>
      <c r="C155" s="35"/>
      <c r="D155" s="198" t="s">
        <v>183</v>
      </c>
      <c r="E155" s="35"/>
      <c r="F155" s="214" t="s">
        <v>184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183</v>
      </c>
      <c r="AU155" s="16" t="s">
        <v>87</v>
      </c>
    </row>
    <row r="156" spans="1:65" s="2" customFormat="1" ht="16.5" customHeight="1">
      <c r="A156" s="33"/>
      <c r="B156" s="34"/>
      <c r="C156" s="185" t="s">
        <v>8</v>
      </c>
      <c r="D156" s="185" t="s">
        <v>131</v>
      </c>
      <c r="E156" s="186" t="s">
        <v>213</v>
      </c>
      <c r="F156" s="187" t="s">
        <v>214</v>
      </c>
      <c r="G156" s="188" t="s">
        <v>134</v>
      </c>
      <c r="H156" s="189">
        <v>2075.1999999999998</v>
      </c>
      <c r="I156" s="190"/>
      <c r="J156" s="191">
        <f>ROUND(I156*H156,2)</f>
        <v>0</v>
      </c>
      <c r="K156" s="187" t="s">
        <v>149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135</v>
      </c>
      <c r="AT156" s="196" t="s">
        <v>131</v>
      </c>
      <c r="AU156" s="196" t="s">
        <v>87</v>
      </c>
      <c r="AY156" s="16" t="s">
        <v>128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135</v>
      </c>
      <c r="BM156" s="196" t="s">
        <v>215</v>
      </c>
    </row>
    <row r="157" spans="1:65" s="2" customFormat="1" ht="19.2">
      <c r="A157" s="33"/>
      <c r="B157" s="34"/>
      <c r="C157" s="35"/>
      <c r="D157" s="198" t="s">
        <v>137</v>
      </c>
      <c r="E157" s="35"/>
      <c r="F157" s="199" t="s">
        <v>216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137</v>
      </c>
      <c r="AU157" s="16" t="s">
        <v>87</v>
      </c>
    </row>
    <row r="158" spans="1:65" s="2" customFormat="1" ht="16.5" customHeight="1">
      <c r="A158" s="33"/>
      <c r="B158" s="34"/>
      <c r="C158" s="215" t="s">
        <v>175</v>
      </c>
      <c r="D158" s="215" t="s">
        <v>202</v>
      </c>
      <c r="E158" s="216" t="s">
        <v>217</v>
      </c>
      <c r="F158" s="217" t="s">
        <v>218</v>
      </c>
      <c r="G158" s="218" t="s">
        <v>134</v>
      </c>
      <c r="H158" s="219">
        <v>2166.864</v>
      </c>
      <c r="I158" s="220"/>
      <c r="J158" s="221">
        <f>ROUND(I158*H158,2)</f>
        <v>0</v>
      </c>
      <c r="K158" s="217" t="s">
        <v>149</v>
      </c>
      <c r="L158" s="222"/>
      <c r="M158" s="223" t="s">
        <v>1</v>
      </c>
      <c r="N158" s="224" t="s">
        <v>42</v>
      </c>
      <c r="O158" s="70"/>
      <c r="P158" s="194">
        <f>O158*H158</f>
        <v>0</v>
      </c>
      <c r="Q158" s="194">
        <v>0.19500000000000001</v>
      </c>
      <c r="R158" s="194">
        <f>Q158*H158</f>
        <v>422.53847999999999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205</v>
      </c>
      <c r="AT158" s="196" t="s">
        <v>202</v>
      </c>
      <c r="AU158" s="196" t="s">
        <v>87</v>
      </c>
      <c r="AY158" s="16" t="s">
        <v>128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206</v>
      </c>
      <c r="BM158" s="196" t="s">
        <v>219</v>
      </c>
    </row>
    <row r="159" spans="1:65" s="2" customFormat="1" ht="10.199999999999999">
      <c r="A159" s="33"/>
      <c r="B159" s="34"/>
      <c r="C159" s="35"/>
      <c r="D159" s="198" t="s">
        <v>137</v>
      </c>
      <c r="E159" s="35"/>
      <c r="F159" s="199" t="s">
        <v>218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137</v>
      </c>
      <c r="AU159" s="16" t="s">
        <v>87</v>
      </c>
    </row>
    <row r="160" spans="1:65" s="13" customFormat="1" ht="10.199999999999999">
      <c r="B160" s="203"/>
      <c r="C160" s="204"/>
      <c r="D160" s="198" t="s">
        <v>144</v>
      </c>
      <c r="E160" s="205" t="s">
        <v>1</v>
      </c>
      <c r="F160" s="206" t="s">
        <v>220</v>
      </c>
      <c r="G160" s="204"/>
      <c r="H160" s="207">
        <v>2166.864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144</v>
      </c>
      <c r="AU160" s="213" t="s">
        <v>87</v>
      </c>
      <c r="AV160" s="13" t="s">
        <v>87</v>
      </c>
      <c r="AW160" s="13" t="s">
        <v>34</v>
      </c>
      <c r="AX160" s="13" t="s">
        <v>85</v>
      </c>
      <c r="AY160" s="213" t="s">
        <v>128</v>
      </c>
    </row>
    <row r="161" spans="1:65" s="2" customFormat="1" ht="16.5" customHeight="1">
      <c r="A161" s="33"/>
      <c r="B161" s="34"/>
      <c r="C161" s="215" t="s">
        <v>221</v>
      </c>
      <c r="D161" s="215" t="s">
        <v>202</v>
      </c>
      <c r="E161" s="216" t="s">
        <v>222</v>
      </c>
      <c r="F161" s="217" t="s">
        <v>223</v>
      </c>
      <c r="G161" s="218" t="s">
        <v>134</v>
      </c>
      <c r="H161" s="219">
        <v>12.096</v>
      </c>
      <c r="I161" s="220"/>
      <c r="J161" s="221">
        <f>ROUND(I161*H161,2)</f>
        <v>0</v>
      </c>
      <c r="K161" s="217" t="s">
        <v>149</v>
      </c>
      <c r="L161" s="222"/>
      <c r="M161" s="223" t="s">
        <v>1</v>
      </c>
      <c r="N161" s="224" t="s">
        <v>42</v>
      </c>
      <c r="O161" s="70"/>
      <c r="P161" s="194">
        <f>O161*H161</f>
        <v>0</v>
      </c>
      <c r="Q161" s="194">
        <v>0.19500000000000001</v>
      </c>
      <c r="R161" s="194">
        <f>Q161*H161</f>
        <v>2.3587199999999999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205</v>
      </c>
      <c r="AT161" s="196" t="s">
        <v>202</v>
      </c>
      <c r="AU161" s="196" t="s">
        <v>87</v>
      </c>
      <c r="AY161" s="16" t="s">
        <v>128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206</v>
      </c>
      <c r="BM161" s="196" t="s">
        <v>224</v>
      </c>
    </row>
    <row r="162" spans="1:65" s="2" customFormat="1" ht="10.199999999999999">
      <c r="A162" s="33"/>
      <c r="B162" s="34"/>
      <c r="C162" s="35"/>
      <c r="D162" s="198" t="s">
        <v>137</v>
      </c>
      <c r="E162" s="35"/>
      <c r="F162" s="199" t="s">
        <v>223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87</v>
      </c>
    </row>
    <row r="163" spans="1:65" s="13" customFormat="1" ht="10.199999999999999">
      <c r="B163" s="203"/>
      <c r="C163" s="204"/>
      <c r="D163" s="198" t="s">
        <v>144</v>
      </c>
      <c r="E163" s="205" t="s">
        <v>1</v>
      </c>
      <c r="F163" s="206" t="s">
        <v>225</v>
      </c>
      <c r="G163" s="204"/>
      <c r="H163" s="207">
        <v>12.096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144</v>
      </c>
      <c r="AU163" s="213" t="s">
        <v>87</v>
      </c>
      <c r="AV163" s="13" t="s">
        <v>87</v>
      </c>
      <c r="AW163" s="13" t="s">
        <v>34</v>
      </c>
      <c r="AX163" s="13" t="s">
        <v>85</v>
      </c>
      <c r="AY163" s="213" t="s">
        <v>128</v>
      </c>
    </row>
    <row r="164" spans="1:65" s="2" customFormat="1" ht="16.5" customHeight="1">
      <c r="A164" s="33"/>
      <c r="B164" s="34"/>
      <c r="C164" s="185" t="s">
        <v>226</v>
      </c>
      <c r="D164" s="185" t="s">
        <v>131</v>
      </c>
      <c r="E164" s="186" t="s">
        <v>227</v>
      </c>
      <c r="F164" s="187" t="s">
        <v>228</v>
      </c>
      <c r="G164" s="188" t="s">
        <v>134</v>
      </c>
      <c r="H164" s="189">
        <v>240.8</v>
      </c>
      <c r="I164" s="190"/>
      <c r="J164" s="191">
        <f>ROUND(I164*H164,2)</f>
        <v>0</v>
      </c>
      <c r="K164" s="187" t="s">
        <v>149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135</v>
      </c>
      <c r="AT164" s="196" t="s">
        <v>131</v>
      </c>
      <c r="AU164" s="196" t="s">
        <v>87</v>
      </c>
      <c r="AY164" s="16" t="s">
        <v>128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85</v>
      </c>
      <c r="BK164" s="197">
        <f>ROUND(I164*H164,2)</f>
        <v>0</v>
      </c>
      <c r="BL164" s="16" t="s">
        <v>135</v>
      </c>
      <c r="BM164" s="196" t="s">
        <v>229</v>
      </c>
    </row>
    <row r="165" spans="1:65" s="2" customFormat="1" ht="19.2">
      <c r="A165" s="33"/>
      <c r="B165" s="34"/>
      <c r="C165" s="35"/>
      <c r="D165" s="198" t="s">
        <v>137</v>
      </c>
      <c r="E165" s="35"/>
      <c r="F165" s="199" t="s">
        <v>230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137</v>
      </c>
      <c r="AU165" s="16" t="s">
        <v>87</v>
      </c>
    </row>
    <row r="166" spans="1:65" s="2" customFormat="1" ht="16.5" customHeight="1">
      <c r="A166" s="33"/>
      <c r="B166" s="34"/>
      <c r="C166" s="215" t="s">
        <v>231</v>
      </c>
      <c r="D166" s="215" t="s">
        <v>202</v>
      </c>
      <c r="E166" s="216" t="s">
        <v>232</v>
      </c>
      <c r="F166" s="217" t="s">
        <v>233</v>
      </c>
      <c r="G166" s="218" t="s">
        <v>193</v>
      </c>
      <c r="H166" s="219">
        <v>1204</v>
      </c>
      <c r="I166" s="220"/>
      <c r="J166" s="221">
        <f>ROUND(I166*H166,2)</f>
        <v>0</v>
      </c>
      <c r="K166" s="217" t="s">
        <v>149</v>
      </c>
      <c r="L166" s="222"/>
      <c r="M166" s="223" t="s">
        <v>1</v>
      </c>
      <c r="N166" s="224" t="s">
        <v>42</v>
      </c>
      <c r="O166" s="70"/>
      <c r="P166" s="194">
        <f>O166*H166</f>
        <v>0</v>
      </c>
      <c r="Q166" s="194">
        <v>2.5999999999999999E-2</v>
      </c>
      <c r="R166" s="194">
        <f>Q166*H166</f>
        <v>31.303999999999998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205</v>
      </c>
      <c r="AT166" s="196" t="s">
        <v>202</v>
      </c>
      <c r="AU166" s="196" t="s">
        <v>87</v>
      </c>
      <c r="AY166" s="16" t="s">
        <v>128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85</v>
      </c>
      <c r="BK166" s="197">
        <f>ROUND(I166*H166,2)</f>
        <v>0</v>
      </c>
      <c r="BL166" s="16" t="s">
        <v>206</v>
      </c>
      <c r="BM166" s="196" t="s">
        <v>234</v>
      </c>
    </row>
    <row r="167" spans="1:65" s="2" customFormat="1" ht="10.199999999999999">
      <c r="A167" s="33"/>
      <c r="B167" s="34"/>
      <c r="C167" s="35"/>
      <c r="D167" s="198" t="s">
        <v>137</v>
      </c>
      <c r="E167" s="35"/>
      <c r="F167" s="199" t="s">
        <v>233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137</v>
      </c>
      <c r="AU167" s="16" t="s">
        <v>87</v>
      </c>
    </row>
    <row r="168" spans="1:65" s="2" customFormat="1" ht="16.5" customHeight="1">
      <c r="A168" s="33"/>
      <c r="B168" s="34"/>
      <c r="C168" s="215" t="s">
        <v>235</v>
      </c>
      <c r="D168" s="215" t="s">
        <v>202</v>
      </c>
      <c r="E168" s="216" t="s">
        <v>236</v>
      </c>
      <c r="F168" s="217" t="s">
        <v>237</v>
      </c>
      <c r="G168" s="218" t="s">
        <v>238</v>
      </c>
      <c r="H168" s="219">
        <v>148.22399999999999</v>
      </c>
      <c r="I168" s="220"/>
      <c r="J168" s="221">
        <f>ROUND(I168*H168,2)</f>
        <v>0</v>
      </c>
      <c r="K168" s="217" t="s">
        <v>1</v>
      </c>
      <c r="L168" s="222"/>
      <c r="M168" s="223" t="s">
        <v>1</v>
      </c>
      <c r="N168" s="224" t="s">
        <v>42</v>
      </c>
      <c r="O168" s="70"/>
      <c r="P168" s="194">
        <f>O168*H168</f>
        <v>0</v>
      </c>
      <c r="Q168" s="194">
        <v>1</v>
      </c>
      <c r="R168" s="194">
        <f>Q168*H168</f>
        <v>148.22399999999999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205</v>
      </c>
      <c r="AT168" s="196" t="s">
        <v>202</v>
      </c>
      <c r="AU168" s="196" t="s">
        <v>87</v>
      </c>
      <c r="AY168" s="16" t="s">
        <v>128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206</v>
      </c>
      <c r="BM168" s="196" t="s">
        <v>239</v>
      </c>
    </row>
    <row r="169" spans="1:65" s="2" customFormat="1" ht="10.199999999999999">
      <c r="A169" s="33"/>
      <c r="B169" s="34"/>
      <c r="C169" s="35"/>
      <c r="D169" s="198" t="s">
        <v>137</v>
      </c>
      <c r="E169" s="35"/>
      <c r="F169" s="199" t="s">
        <v>237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137</v>
      </c>
      <c r="AU169" s="16" t="s">
        <v>87</v>
      </c>
    </row>
    <row r="170" spans="1:65" s="13" customFormat="1" ht="10.199999999999999">
      <c r="B170" s="203"/>
      <c r="C170" s="204"/>
      <c r="D170" s="198" t="s">
        <v>144</v>
      </c>
      <c r="E170" s="205" t="s">
        <v>1</v>
      </c>
      <c r="F170" s="206" t="s">
        <v>240</v>
      </c>
      <c r="G170" s="204"/>
      <c r="H170" s="207">
        <v>148.22399999999999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144</v>
      </c>
      <c r="AU170" s="213" t="s">
        <v>87</v>
      </c>
      <c r="AV170" s="13" t="s">
        <v>87</v>
      </c>
      <c r="AW170" s="13" t="s">
        <v>34</v>
      </c>
      <c r="AX170" s="13" t="s">
        <v>85</v>
      </c>
      <c r="AY170" s="213" t="s">
        <v>128</v>
      </c>
    </row>
    <row r="171" spans="1:65" s="2" customFormat="1" ht="16.5" customHeight="1">
      <c r="A171" s="33"/>
      <c r="B171" s="34"/>
      <c r="C171" s="185" t="s">
        <v>7</v>
      </c>
      <c r="D171" s="185" t="s">
        <v>131</v>
      </c>
      <c r="E171" s="186" t="s">
        <v>241</v>
      </c>
      <c r="F171" s="187" t="s">
        <v>242</v>
      </c>
      <c r="G171" s="188" t="s">
        <v>159</v>
      </c>
      <c r="H171" s="189">
        <v>602</v>
      </c>
      <c r="I171" s="190"/>
      <c r="J171" s="191">
        <f>ROUND(I171*H171,2)</f>
        <v>0</v>
      </c>
      <c r="K171" s="187" t="s">
        <v>149</v>
      </c>
      <c r="L171" s="38"/>
      <c r="M171" s="192" t="s">
        <v>1</v>
      </c>
      <c r="N171" s="193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206</v>
      </c>
      <c r="AT171" s="196" t="s">
        <v>131</v>
      </c>
      <c r="AU171" s="196" t="s">
        <v>87</v>
      </c>
      <c r="AY171" s="16" t="s">
        <v>128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206</v>
      </c>
      <c r="BM171" s="196" t="s">
        <v>243</v>
      </c>
    </row>
    <row r="172" spans="1:65" s="2" customFormat="1" ht="28.8">
      <c r="A172" s="33"/>
      <c r="B172" s="34"/>
      <c r="C172" s="35"/>
      <c r="D172" s="198" t="s">
        <v>137</v>
      </c>
      <c r="E172" s="35"/>
      <c r="F172" s="199" t="s">
        <v>244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137</v>
      </c>
      <c r="AU172" s="16" t="s">
        <v>87</v>
      </c>
    </row>
    <row r="173" spans="1:65" s="2" customFormat="1" ht="19.2">
      <c r="A173" s="33"/>
      <c r="B173" s="34"/>
      <c r="C173" s="35"/>
      <c r="D173" s="198" t="s">
        <v>183</v>
      </c>
      <c r="E173" s="35"/>
      <c r="F173" s="214" t="s">
        <v>245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183</v>
      </c>
      <c r="AU173" s="16" t="s">
        <v>87</v>
      </c>
    </row>
    <row r="174" spans="1:65" s="13" customFormat="1" ht="10.199999999999999">
      <c r="B174" s="203"/>
      <c r="C174" s="204"/>
      <c r="D174" s="198" t="s">
        <v>144</v>
      </c>
      <c r="E174" s="205" t="s">
        <v>1</v>
      </c>
      <c r="F174" s="206" t="s">
        <v>246</v>
      </c>
      <c r="G174" s="204"/>
      <c r="H174" s="207">
        <v>602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144</v>
      </c>
      <c r="AU174" s="213" t="s">
        <v>87</v>
      </c>
      <c r="AV174" s="13" t="s">
        <v>87</v>
      </c>
      <c r="AW174" s="13" t="s">
        <v>34</v>
      </c>
      <c r="AX174" s="13" t="s">
        <v>85</v>
      </c>
      <c r="AY174" s="213" t="s">
        <v>128</v>
      </c>
    </row>
    <row r="175" spans="1:65" s="2" customFormat="1" ht="16.5" customHeight="1">
      <c r="A175" s="33"/>
      <c r="B175" s="34"/>
      <c r="C175" s="215" t="s">
        <v>247</v>
      </c>
      <c r="D175" s="215" t="s">
        <v>202</v>
      </c>
      <c r="E175" s="216" t="s">
        <v>248</v>
      </c>
      <c r="F175" s="217" t="s">
        <v>249</v>
      </c>
      <c r="G175" s="218" t="s">
        <v>250</v>
      </c>
      <c r="H175" s="219">
        <v>130</v>
      </c>
      <c r="I175" s="220"/>
      <c r="J175" s="221">
        <f>ROUND(I175*H175,2)</f>
        <v>0</v>
      </c>
      <c r="K175" s="217" t="s">
        <v>1</v>
      </c>
      <c r="L175" s="222"/>
      <c r="M175" s="223" t="s">
        <v>1</v>
      </c>
      <c r="N175" s="224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205</v>
      </c>
      <c r="AT175" s="196" t="s">
        <v>202</v>
      </c>
      <c r="AU175" s="196" t="s">
        <v>87</v>
      </c>
      <c r="AY175" s="16" t="s">
        <v>128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206</v>
      </c>
      <c r="BM175" s="196" t="s">
        <v>251</v>
      </c>
    </row>
    <row r="176" spans="1:65" s="2" customFormat="1" ht="10.199999999999999">
      <c r="A176" s="33"/>
      <c r="B176" s="34"/>
      <c r="C176" s="35"/>
      <c r="D176" s="198" t="s">
        <v>137</v>
      </c>
      <c r="E176" s="35"/>
      <c r="F176" s="199" t="s">
        <v>249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137</v>
      </c>
      <c r="AU176" s="16" t="s">
        <v>87</v>
      </c>
    </row>
    <row r="177" spans="1:65" s="2" customFormat="1" ht="16.5" customHeight="1">
      <c r="A177" s="33"/>
      <c r="B177" s="34"/>
      <c r="C177" s="215" t="s">
        <v>252</v>
      </c>
      <c r="D177" s="215" t="s">
        <v>202</v>
      </c>
      <c r="E177" s="216" t="s">
        <v>253</v>
      </c>
      <c r="F177" s="217" t="s">
        <v>254</v>
      </c>
      <c r="G177" s="218" t="s">
        <v>250</v>
      </c>
      <c r="H177" s="219">
        <v>27</v>
      </c>
      <c r="I177" s="220"/>
      <c r="J177" s="221">
        <f>ROUND(I177*H177,2)</f>
        <v>0</v>
      </c>
      <c r="K177" s="217" t="s">
        <v>1</v>
      </c>
      <c r="L177" s="222"/>
      <c r="M177" s="223" t="s">
        <v>1</v>
      </c>
      <c r="N177" s="224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205</v>
      </c>
      <c r="AT177" s="196" t="s">
        <v>202</v>
      </c>
      <c r="AU177" s="196" t="s">
        <v>87</v>
      </c>
      <c r="AY177" s="16" t="s">
        <v>128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206</v>
      </c>
      <c r="BM177" s="196" t="s">
        <v>255</v>
      </c>
    </row>
    <row r="178" spans="1:65" s="2" customFormat="1" ht="10.199999999999999">
      <c r="A178" s="33"/>
      <c r="B178" s="34"/>
      <c r="C178" s="35"/>
      <c r="D178" s="198" t="s">
        <v>137</v>
      </c>
      <c r="E178" s="35"/>
      <c r="F178" s="199" t="s">
        <v>254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137</v>
      </c>
      <c r="AU178" s="16" t="s">
        <v>87</v>
      </c>
    </row>
    <row r="179" spans="1:65" s="2" customFormat="1" ht="16.5" customHeight="1">
      <c r="A179" s="33"/>
      <c r="B179" s="34"/>
      <c r="C179" s="185" t="s">
        <v>256</v>
      </c>
      <c r="D179" s="185" t="s">
        <v>131</v>
      </c>
      <c r="E179" s="186" t="s">
        <v>257</v>
      </c>
      <c r="F179" s="187" t="s">
        <v>258</v>
      </c>
      <c r="G179" s="188" t="s">
        <v>159</v>
      </c>
      <c r="H179" s="189">
        <v>2</v>
      </c>
      <c r="I179" s="190"/>
      <c r="J179" s="191">
        <f>ROUND(I179*H179,2)</f>
        <v>0</v>
      </c>
      <c r="K179" s="187" t="s">
        <v>1</v>
      </c>
      <c r="L179" s="38"/>
      <c r="M179" s="192" t="s">
        <v>1</v>
      </c>
      <c r="N179" s="193" t="s">
        <v>42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135</v>
      </c>
      <c r="AT179" s="196" t="s">
        <v>131</v>
      </c>
      <c r="AU179" s="196" t="s">
        <v>87</v>
      </c>
      <c r="AY179" s="16" t="s">
        <v>128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135</v>
      </c>
      <c r="BM179" s="196" t="s">
        <v>259</v>
      </c>
    </row>
    <row r="180" spans="1:65" s="2" customFormat="1" ht="10.199999999999999">
      <c r="A180" s="33"/>
      <c r="B180" s="34"/>
      <c r="C180" s="35"/>
      <c r="D180" s="198" t="s">
        <v>137</v>
      </c>
      <c r="E180" s="35"/>
      <c r="F180" s="199" t="s">
        <v>258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87</v>
      </c>
    </row>
    <row r="181" spans="1:65" s="2" customFormat="1" ht="16.5" customHeight="1">
      <c r="A181" s="33"/>
      <c r="B181" s="34"/>
      <c r="C181" s="215" t="s">
        <v>260</v>
      </c>
      <c r="D181" s="215" t="s">
        <v>202</v>
      </c>
      <c r="E181" s="216" t="s">
        <v>261</v>
      </c>
      <c r="F181" s="217" t="s">
        <v>262</v>
      </c>
      <c r="G181" s="218" t="s">
        <v>141</v>
      </c>
      <c r="H181" s="219">
        <v>0.123</v>
      </c>
      <c r="I181" s="220"/>
      <c r="J181" s="221">
        <f>ROUND(I181*H181,2)</f>
        <v>0</v>
      </c>
      <c r="K181" s="217" t="s">
        <v>149</v>
      </c>
      <c r="L181" s="222"/>
      <c r="M181" s="223" t="s">
        <v>1</v>
      </c>
      <c r="N181" s="224" t="s">
        <v>42</v>
      </c>
      <c r="O181" s="70"/>
      <c r="P181" s="194">
        <f>O181*H181</f>
        <v>0</v>
      </c>
      <c r="Q181" s="194">
        <v>2.4289999999999998</v>
      </c>
      <c r="R181" s="194">
        <f>Q181*H181</f>
        <v>0.29876699999999995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205</v>
      </c>
      <c r="AT181" s="196" t="s">
        <v>202</v>
      </c>
      <c r="AU181" s="196" t="s">
        <v>87</v>
      </c>
      <c r="AY181" s="16" t="s">
        <v>128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206</v>
      </c>
      <c r="BM181" s="196" t="s">
        <v>263</v>
      </c>
    </row>
    <row r="182" spans="1:65" s="2" customFormat="1" ht="10.199999999999999">
      <c r="A182" s="33"/>
      <c r="B182" s="34"/>
      <c r="C182" s="35"/>
      <c r="D182" s="198" t="s">
        <v>137</v>
      </c>
      <c r="E182" s="35"/>
      <c r="F182" s="199" t="s">
        <v>262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137</v>
      </c>
      <c r="AU182" s="16" t="s">
        <v>87</v>
      </c>
    </row>
    <row r="183" spans="1:65" s="13" customFormat="1" ht="10.199999999999999">
      <c r="B183" s="203"/>
      <c r="C183" s="204"/>
      <c r="D183" s="198" t="s">
        <v>144</v>
      </c>
      <c r="E183" s="205" t="s">
        <v>1</v>
      </c>
      <c r="F183" s="206" t="s">
        <v>264</v>
      </c>
      <c r="G183" s="204"/>
      <c r="H183" s="207">
        <v>0.123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144</v>
      </c>
      <c r="AU183" s="213" t="s">
        <v>87</v>
      </c>
      <c r="AV183" s="13" t="s">
        <v>87</v>
      </c>
      <c r="AW183" s="13" t="s">
        <v>34</v>
      </c>
      <c r="AX183" s="13" t="s">
        <v>85</v>
      </c>
      <c r="AY183" s="213" t="s">
        <v>128</v>
      </c>
    </row>
    <row r="184" spans="1:65" s="2" customFormat="1" ht="16.5" customHeight="1">
      <c r="A184" s="33"/>
      <c r="B184" s="34"/>
      <c r="C184" s="185" t="s">
        <v>265</v>
      </c>
      <c r="D184" s="185" t="s">
        <v>131</v>
      </c>
      <c r="E184" s="186" t="s">
        <v>266</v>
      </c>
      <c r="F184" s="187" t="s">
        <v>267</v>
      </c>
      <c r="G184" s="188" t="s">
        <v>159</v>
      </c>
      <c r="H184" s="189">
        <v>12.2</v>
      </c>
      <c r="I184" s="190"/>
      <c r="J184" s="191">
        <f>ROUND(I184*H184,2)</f>
        <v>0</v>
      </c>
      <c r="K184" s="187" t="s">
        <v>1</v>
      </c>
      <c r="L184" s="38"/>
      <c r="M184" s="192" t="s">
        <v>1</v>
      </c>
      <c r="N184" s="193" t="s">
        <v>42</v>
      </c>
      <c r="O184" s="70"/>
      <c r="P184" s="194">
        <f>O184*H184</f>
        <v>0</v>
      </c>
      <c r="Q184" s="194">
        <v>7.3999999999999999E-4</v>
      </c>
      <c r="R184" s="194">
        <f>Q184*H184</f>
        <v>9.0279999999999996E-3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135</v>
      </c>
      <c r="AT184" s="196" t="s">
        <v>131</v>
      </c>
      <c r="AU184" s="196" t="s">
        <v>87</v>
      </c>
      <c r="AY184" s="16" t="s">
        <v>128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135</v>
      </c>
      <c r="BM184" s="196" t="s">
        <v>268</v>
      </c>
    </row>
    <row r="185" spans="1:65" s="2" customFormat="1" ht="10.199999999999999">
      <c r="A185" s="33"/>
      <c r="B185" s="34"/>
      <c r="C185" s="35"/>
      <c r="D185" s="198" t="s">
        <v>137</v>
      </c>
      <c r="E185" s="35"/>
      <c r="F185" s="199" t="s">
        <v>269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137</v>
      </c>
      <c r="AU185" s="16" t="s">
        <v>87</v>
      </c>
    </row>
    <row r="186" spans="1:65" s="13" customFormat="1" ht="10.199999999999999">
      <c r="B186" s="203"/>
      <c r="C186" s="204"/>
      <c r="D186" s="198" t="s">
        <v>144</v>
      </c>
      <c r="E186" s="205" t="s">
        <v>1</v>
      </c>
      <c r="F186" s="206" t="s">
        <v>270</v>
      </c>
      <c r="G186" s="204"/>
      <c r="H186" s="207">
        <v>12.2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144</v>
      </c>
      <c r="AU186" s="213" t="s">
        <v>87</v>
      </c>
      <c r="AV186" s="13" t="s">
        <v>87</v>
      </c>
      <c r="AW186" s="13" t="s">
        <v>34</v>
      </c>
      <c r="AX186" s="13" t="s">
        <v>85</v>
      </c>
      <c r="AY186" s="213" t="s">
        <v>128</v>
      </c>
    </row>
    <row r="187" spans="1:65" s="2" customFormat="1" ht="16.5" customHeight="1">
      <c r="A187" s="33"/>
      <c r="B187" s="34"/>
      <c r="C187" s="215" t="s">
        <v>271</v>
      </c>
      <c r="D187" s="215" t="s">
        <v>202</v>
      </c>
      <c r="E187" s="216" t="s">
        <v>272</v>
      </c>
      <c r="F187" s="217" t="s">
        <v>273</v>
      </c>
      <c r="G187" s="218" t="s">
        <v>159</v>
      </c>
      <c r="H187" s="219">
        <v>12.2</v>
      </c>
      <c r="I187" s="220"/>
      <c r="J187" s="221">
        <f>ROUND(I187*H187,2)</f>
        <v>0</v>
      </c>
      <c r="K187" s="217" t="s">
        <v>1</v>
      </c>
      <c r="L187" s="222"/>
      <c r="M187" s="223" t="s">
        <v>1</v>
      </c>
      <c r="N187" s="224" t="s">
        <v>42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205</v>
      </c>
      <c r="AT187" s="196" t="s">
        <v>202</v>
      </c>
      <c r="AU187" s="196" t="s">
        <v>87</v>
      </c>
      <c r="AY187" s="16" t="s">
        <v>128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85</v>
      </c>
      <c r="BK187" s="197">
        <f>ROUND(I187*H187,2)</f>
        <v>0</v>
      </c>
      <c r="BL187" s="16" t="s">
        <v>206</v>
      </c>
      <c r="BM187" s="196" t="s">
        <v>274</v>
      </c>
    </row>
    <row r="188" spans="1:65" s="2" customFormat="1" ht="10.199999999999999">
      <c r="A188" s="33"/>
      <c r="B188" s="34"/>
      <c r="C188" s="35"/>
      <c r="D188" s="198" t="s">
        <v>137</v>
      </c>
      <c r="E188" s="35"/>
      <c r="F188" s="199" t="s">
        <v>273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137</v>
      </c>
      <c r="AU188" s="16" t="s">
        <v>87</v>
      </c>
    </row>
    <row r="189" spans="1:65" s="2" customFormat="1" ht="16.5" customHeight="1">
      <c r="A189" s="33"/>
      <c r="B189" s="34"/>
      <c r="C189" s="185" t="s">
        <v>275</v>
      </c>
      <c r="D189" s="185" t="s">
        <v>131</v>
      </c>
      <c r="E189" s="186" t="s">
        <v>276</v>
      </c>
      <c r="F189" s="187" t="s">
        <v>277</v>
      </c>
      <c r="G189" s="188" t="s">
        <v>193</v>
      </c>
      <c r="H189" s="189">
        <v>625</v>
      </c>
      <c r="I189" s="190"/>
      <c r="J189" s="191">
        <f>ROUND(I189*H189,2)</f>
        <v>0</v>
      </c>
      <c r="K189" s="187" t="s">
        <v>149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135</v>
      </c>
      <c r="AT189" s="196" t="s">
        <v>131</v>
      </c>
      <c r="AU189" s="196" t="s">
        <v>87</v>
      </c>
      <c r="AY189" s="16" t="s">
        <v>128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135</v>
      </c>
      <c r="BM189" s="196" t="s">
        <v>278</v>
      </c>
    </row>
    <row r="190" spans="1:65" s="2" customFormat="1" ht="19.2">
      <c r="A190" s="33"/>
      <c r="B190" s="34"/>
      <c r="C190" s="35"/>
      <c r="D190" s="198" t="s">
        <v>137</v>
      </c>
      <c r="E190" s="35"/>
      <c r="F190" s="199" t="s">
        <v>279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137</v>
      </c>
      <c r="AU190" s="16" t="s">
        <v>87</v>
      </c>
    </row>
    <row r="191" spans="1:65" s="2" customFormat="1" ht="16.5" customHeight="1">
      <c r="A191" s="33"/>
      <c r="B191" s="34"/>
      <c r="C191" s="215" t="s">
        <v>280</v>
      </c>
      <c r="D191" s="215" t="s">
        <v>202</v>
      </c>
      <c r="E191" s="216" t="s">
        <v>281</v>
      </c>
      <c r="F191" s="217" t="s">
        <v>282</v>
      </c>
      <c r="G191" s="218" t="s">
        <v>193</v>
      </c>
      <c r="H191" s="219">
        <v>625</v>
      </c>
      <c r="I191" s="220"/>
      <c r="J191" s="221">
        <f>ROUND(I191*H191,2)</f>
        <v>0</v>
      </c>
      <c r="K191" s="217" t="s">
        <v>149</v>
      </c>
      <c r="L191" s="222"/>
      <c r="M191" s="223" t="s">
        <v>1</v>
      </c>
      <c r="N191" s="224" t="s">
        <v>42</v>
      </c>
      <c r="O191" s="70"/>
      <c r="P191" s="194">
        <f>O191*H191</f>
        <v>0</v>
      </c>
      <c r="Q191" s="194">
        <v>0.14899999999999999</v>
      </c>
      <c r="R191" s="194">
        <f>Q191*H191</f>
        <v>93.125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205</v>
      </c>
      <c r="AT191" s="196" t="s">
        <v>202</v>
      </c>
      <c r="AU191" s="196" t="s">
        <v>87</v>
      </c>
      <c r="AY191" s="16" t="s">
        <v>128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206</v>
      </c>
      <c r="BM191" s="196" t="s">
        <v>283</v>
      </c>
    </row>
    <row r="192" spans="1:65" s="2" customFormat="1" ht="10.199999999999999">
      <c r="A192" s="33"/>
      <c r="B192" s="34"/>
      <c r="C192" s="35"/>
      <c r="D192" s="198" t="s">
        <v>137</v>
      </c>
      <c r="E192" s="35"/>
      <c r="F192" s="199" t="s">
        <v>282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137</v>
      </c>
      <c r="AU192" s="16" t="s">
        <v>87</v>
      </c>
    </row>
    <row r="193" spans="1:65" s="2" customFormat="1" ht="16.5" customHeight="1">
      <c r="A193" s="33"/>
      <c r="B193" s="34"/>
      <c r="C193" s="215" t="s">
        <v>284</v>
      </c>
      <c r="D193" s="215" t="s">
        <v>202</v>
      </c>
      <c r="E193" s="216" t="s">
        <v>261</v>
      </c>
      <c r="F193" s="217" t="s">
        <v>262</v>
      </c>
      <c r="G193" s="218" t="s">
        <v>141</v>
      </c>
      <c r="H193" s="219">
        <v>2.8130000000000002</v>
      </c>
      <c r="I193" s="220"/>
      <c r="J193" s="221">
        <f>ROUND(I193*H193,2)</f>
        <v>0</v>
      </c>
      <c r="K193" s="217" t="s">
        <v>149</v>
      </c>
      <c r="L193" s="222"/>
      <c r="M193" s="223" t="s">
        <v>1</v>
      </c>
      <c r="N193" s="224" t="s">
        <v>42</v>
      </c>
      <c r="O193" s="70"/>
      <c r="P193" s="194">
        <f>O193*H193</f>
        <v>0</v>
      </c>
      <c r="Q193" s="194">
        <v>2.4289999999999998</v>
      </c>
      <c r="R193" s="194">
        <f>Q193*H193</f>
        <v>6.8327770000000001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205</v>
      </c>
      <c r="AT193" s="196" t="s">
        <v>202</v>
      </c>
      <c r="AU193" s="196" t="s">
        <v>87</v>
      </c>
      <c r="AY193" s="16" t="s">
        <v>128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85</v>
      </c>
      <c r="BK193" s="197">
        <f>ROUND(I193*H193,2)</f>
        <v>0</v>
      </c>
      <c r="BL193" s="16" t="s">
        <v>206</v>
      </c>
      <c r="BM193" s="196" t="s">
        <v>285</v>
      </c>
    </row>
    <row r="194" spans="1:65" s="2" customFormat="1" ht="10.199999999999999">
      <c r="A194" s="33"/>
      <c r="B194" s="34"/>
      <c r="C194" s="35"/>
      <c r="D194" s="198" t="s">
        <v>137</v>
      </c>
      <c r="E194" s="35"/>
      <c r="F194" s="199" t="s">
        <v>262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137</v>
      </c>
      <c r="AU194" s="16" t="s">
        <v>87</v>
      </c>
    </row>
    <row r="195" spans="1:65" s="13" customFormat="1" ht="10.199999999999999">
      <c r="B195" s="203"/>
      <c r="C195" s="204"/>
      <c r="D195" s="198" t="s">
        <v>144</v>
      </c>
      <c r="E195" s="205" t="s">
        <v>1</v>
      </c>
      <c r="F195" s="206" t="s">
        <v>286</v>
      </c>
      <c r="G195" s="204"/>
      <c r="H195" s="207">
        <v>2.8130000000000002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144</v>
      </c>
      <c r="AU195" s="213" t="s">
        <v>87</v>
      </c>
      <c r="AV195" s="13" t="s">
        <v>87</v>
      </c>
      <c r="AW195" s="13" t="s">
        <v>34</v>
      </c>
      <c r="AX195" s="13" t="s">
        <v>85</v>
      </c>
      <c r="AY195" s="213" t="s">
        <v>128</v>
      </c>
    </row>
    <row r="196" spans="1:65" s="2" customFormat="1" ht="16.5" customHeight="1">
      <c r="A196" s="33"/>
      <c r="B196" s="34"/>
      <c r="C196" s="185" t="s">
        <v>287</v>
      </c>
      <c r="D196" s="185" t="s">
        <v>131</v>
      </c>
      <c r="E196" s="186" t="s">
        <v>288</v>
      </c>
      <c r="F196" s="187" t="s">
        <v>289</v>
      </c>
      <c r="G196" s="188" t="s">
        <v>193</v>
      </c>
      <c r="H196" s="189">
        <v>10</v>
      </c>
      <c r="I196" s="190"/>
      <c r="J196" s="191">
        <f>ROUND(I196*H196,2)</f>
        <v>0</v>
      </c>
      <c r="K196" s="187" t="s">
        <v>149</v>
      </c>
      <c r="L196" s="38"/>
      <c r="M196" s="192" t="s">
        <v>1</v>
      </c>
      <c r="N196" s="193" t="s">
        <v>42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206</v>
      </c>
      <c r="AT196" s="196" t="s">
        <v>131</v>
      </c>
      <c r="AU196" s="196" t="s">
        <v>87</v>
      </c>
      <c r="AY196" s="16" t="s">
        <v>128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206</v>
      </c>
      <c r="BM196" s="196" t="s">
        <v>290</v>
      </c>
    </row>
    <row r="197" spans="1:65" s="2" customFormat="1" ht="19.2">
      <c r="A197" s="33"/>
      <c r="B197" s="34"/>
      <c r="C197" s="35"/>
      <c r="D197" s="198" t="s">
        <v>137</v>
      </c>
      <c r="E197" s="35"/>
      <c r="F197" s="199" t="s">
        <v>291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137</v>
      </c>
      <c r="AU197" s="16" t="s">
        <v>87</v>
      </c>
    </row>
    <row r="198" spans="1:65" s="2" customFormat="1" ht="16.5" customHeight="1">
      <c r="A198" s="33"/>
      <c r="B198" s="34"/>
      <c r="C198" s="215" t="s">
        <v>292</v>
      </c>
      <c r="D198" s="215" t="s">
        <v>202</v>
      </c>
      <c r="E198" s="216" t="s">
        <v>261</v>
      </c>
      <c r="F198" s="217" t="s">
        <v>262</v>
      </c>
      <c r="G198" s="218" t="s">
        <v>141</v>
      </c>
      <c r="H198" s="219">
        <v>0.12</v>
      </c>
      <c r="I198" s="220"/>
      <c r="J198" s="221">
        <f>ROUND(I198*H198,2)</f>
        <v>0</v>
      </c>
      <c r="K198" s="217" t="s">
        <v>149</v>
      </c>
      <c r="L198" s="222"/>
      <c r="M198" s="223" t="s">
        <v>1</v>
      </c>
      <c r="N198" s="224" t="s">
        <v>42</v>
      </c>
      <c r="O198" s="70"/>
      <c r="P198" s="194">
        <f>O198*H198</f>
        <v>0</v>
      </c>
      <c r="Q198" s="194">
        <v>2.4289999999999998</v>
      </c>
      <c r="R198" s="194">
        <f>Q198*H198</f>
        <v>0.29147999999999996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205</v>
      </c>
      <c r="AT198" s="196" t="s">
        <v>202</v>
      </c>
      <c r="AU198" s="196" t="s">
        <v>87</v>
      </c>
      <c r="AY198" s="16" t="s">
        <v>128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206</v>
      </c>
      <c r="BM198" s="196" t="s">
        <v>293</v>
      </c>
    </row>
    <row r="199" spans="1:65" s="2" customFormat="1" ht="10.199999999999999">
      <c r="A199" s="33"/>
      <c r="B199" s="34"/>
      <c r="C199" s="35"/>
      <c r="D199" s="198" t="s">
        <v>137</v>
      </c>
      <c r="E199" s="35"/>
      <c r="F199" s="199" t="s">
        <v>262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137</v>
      </c>
      <c r="AU199" s="16" t="s">
        <v>87</v>
      </c>
    </row>
    <row r="200" spans="1:65" s="13" customFormat="1" ht="10.199999999999999">
      <c r="B200" s="203"/>
      <c r="C200" s="204"/>
      <c r="D200" s="198" t="s">
        <v>144</v>
      </c>
      <c r="E200" s="205" t="s">
        <v>1</v>
      </c>
      <c r="F200" s="206" t="s">
        <v>294</v>
      </c>
      <c r="G200" s="204"/>
      <c r="H200" s="207">
        <v>0.12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144</v>
      </c>
      <c r="AU200" s="213" t="s">
        <v>87</v>
      </c>
      <c r="AV200" s="13" t="s">
        <v>87</v>
      </c>
      <c r="AW200" s="13" t="s">
        <v>34</v>
      </c>
      <c r="AX200" s="13" t="s">
        <v>85</v>
      </c>
      <c r="AY200" s="213" t="s">
        <v>128</v>
      </c>
    </row>
    <row r="201" spans="1:65" s="2" customFormat="1" ht="16.5" customHeight="1">
      <c r="A201" s="33"/>
      <c r="B201" s="34"/>
      <c r="C201" s="185" t="s">
        <v>295</v>
      </c>
      <c r="D201" s="185" t="s">
        <v>131</v>
      </c>
      <c r="E201" s="186" t="s">
        <v>296</v>
      </c>
      <c r="F201" s="187" t="s">
        <v>297</v>
      </c>
      <c r="G201" s="188" t="s">
        <v>193</v>
      </c>
      <c r="H201" s="189">
        <v>2</v>
      </c>
      <c r="I201" s="190"/>
      <c r="J201" s="191">
        <f>ROUND(I201*H201,2)</f>
        <v>0</v>
      </c>
      <c r="K201" s="187" t="s">
        <v>1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135</v>
      </c>
      <c r="AT201" s="196" t="s">
        <v>131</v>
      </c>
      <c r="AU201" s="196" t="s">
        <v>87</v>
      </c>
      <c r="AY201" s="16" t="s">
        <v>128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135</v>
      </c>
      <c r="BM201" s="196" t="s">
        <v>298</v>
      </c>
    </row>
    <row r="202" spans="1:65" s="2" customFormat="1" ht="28.8">
      <c r="A202" s="33"/>
      <c r="B202" s="34"/>
      <c r="C202" s="35"/>
      <c r="D202" s="198" t="s">
        <v>137</v>
      </c>
      <c r="E202" s="35"/>
      <c r="F202" s="199" t="s">
        <v>299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137</v>
      </c>
      <c r="AU202" s="16" t="s">
        <v>87</v>
      </c>
    </row>
    <row r="203" spans="1:65" s="2" customFormat="1" ht="16.5" customHeight="1">
      <c r="A203" s="33"/>
      <c r="B203" s="34"/>
      <c r="C203" s="215" t="s">
        <v>300</v>
      </c>
      <c r="D203" s="215" t="s">
        <v>202</v>
      </c>
      <c r="E203" s="216" t="s">
        <v>301</v>
      </c>
      <c r="F203" s="217" t="s">
        <v>302</v>
      </c>
      <c r="G203" s="218" t="s">
        <v>193</v>
      </c>
      <c r="H203" s="219">
        <v>2</v>
      </c>
      <c r="I203" s="220"/>
      <c r="J203" s="221">
        <f>ROUND(I203*H203,2)</f>
        <v>0</v>
      </c>
      <c r="K203" s="217" t="s">
        <v>1</v>
      </c>
      <c r="L203" s="222"/>
      <c r="M203" s="223" t="s">
        <v>1</v>
      </c>
      <c r="N203" s="224" t="s">
        <v>42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205</v>
      </c>
      <c r="AT203" s="196" t="s">
        <v>202</v>
      </c>
      <c r="AU203" s="196" t="s">
        <v>87</v>
      </c>
      <c r="AY203" s="16" t="s">
        <v>128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85</v>
      </c>
      <c r="BK203" s="197">
        <f>ROUND(I203*H203,2)</f>
        <v>0</v>
      </c>
      <c r="BL203" s="16" t="s">
        <v>206</v>
      </c>
      <c r="BM203" s="196" t="s">
        <v>303</v>
      </c>
    </row>
    <row r="204" spans="1:65" s="2" customFormat="1" ht="10.199999999999999">
      <c r="A204" s="33"/>
      <c r="B204" s="34"/>
      <c r="C204" s="35"/>
      <c r="D204" s="198" t="s">
        <v>137</v>
      </c>
      <c r="E204" s="35"/>
      <c r="F204" s="199" t="s">
        <v>302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137</v>
      </c>
      <c r="AU204" s="16" t="s">
        <v>87</v>
      </c>
    </row>
    <row r="205" spans="1:65" s="2" customFormat="1" ht="16.5" customHeight="1">
      <c r="A205" s="33"/>
      <c r="B205" s="34"/>
      <c r="C205" s="215" t="s">
        <v>304</v>
      </c>
      <c r="D205" s="215" t="s">
        <v>202</v>
      </c>
      <c r="E205" s="216" t="s">
        <v>305</v>
      </c>
      <c r="F205" s="217" t="s">
        <v>306</v>
      </c>
      <c r="G205" s="218" t="s">
        <v>193</v>
      </c>
      <c r="H205" s="219">
        <v>4</v>
      </c>
      <c r="I205" s="220"/>
      <c r="J205" s="221">
        <f>ROUND(I205*H205,2)</f>
        <v>0</v>
      </c>
      <c r="K205" s="217" t="s">
        <v>149</v>
      </c>
      <c r="L205" s="222"/>
      <c r="M205" s="223" t="s">
        <v>1</v>
      </c>
      <c r="N205" s="224" t="s">
        <v>42</v>
      </c>
      <c r="O205" s="70"/>
      <c r="P205" s="194">
        <f>O205*H205</f>
        <v>0</v>
      </c>
      <c r="Q205" s="194">
        <v>1.4999999999999999E-4</v>
      </c>
      <c r="R205" s="194">
        <f>Q205*H205</f>
        <v>5.9999999999999995E-4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205</v>
      </c>
      <c r="AT205" s="196" t="s">
        <v>202</v>
      </c>
      <c r="AU205" s="196" t="s">
        <v>87</v>
      </c>
      <c r="AY205" s="16" t="s">
        <v>128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85</v>
      </c>
      <c r="BK205" s="197">
        <f>ROUND(I205*H205,2)</f>
        <v>0</v>
      </c>
      <c r="BL205" s="16" t="s">
        <v>206</v>
      </c>
      <c r="BM205" s="196" t="s">
        <v>307</v>
      </c>
    </row>
    <row r="206" spans="1:65" s="2" customFormat="1" ht="10.199999999999999">
      <c r="A206" s="33"/>
      <c r="B206" s="34"/>
      <c r="C206" s="35"/>
      <c r="D206" s="198" t="s">
        <v>137</v>
      </c>
      <c r="E206" s="35"/>
      <c r="F206" s="199" t="s">
        <v>306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137</v>
      </c>
      <c r="AU206" s="16" t="s">
        <v>87</v>
      </c>
    </row>
    <row r="207" spans="1:65" s="2" customFormat="1" ht="16.5" customHeight="1">
      <c r="A207" s="33"/>
      <c r="B207" s="34"/>
      <c r="C207" s="215" t="s">
        <v>308</v>
      </c>
      <c r="D207" s="215" t="s">
        <v>202</v>
      </c>
      <c r="E207" s="216" t="s">
        <v>309</v>
      </c>
      <c r="F207" s="217" t="s">
        <v>310</v>
      </c>
      <c r="G207" s="218" t="s">
        <v>193</v>
      </c>
      <c r="H207" s="219">
        <v>2</v>
      </c>
      <c r="I207" s="220"/>
      <c r="J207" s="221">
        <f>ROUND(I207*H207,2)</f>
        <v>0</v>
      </c>
      <c r="K207" s="217" t="s">
        <v>149</v>
      </c>
      <c r="L207" s="222"/>
      <c r="M207" s="223" t="s">
        <v>1</v>
      </c>
      <c r="N207" s="224" t="s">
        <v>42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205</v>
      </c>
      <c r="AT207" s="196" t="s">
        <v>202</v>
      </c>
      <c r="AU207" s="196" t="s">
        <v>87</v>
      </c>
      <c r="AY207" s="16" t="s">
        <v>128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206</v>
      </c>
      <c r="BM207" s="196" t="s">
        <v>311</v>
      </c>
    </row>
    <row r="208" spans="1:65" s="2" customFormat="1" ht="10.199999999999999">
      <c r="A208" s="33"/>
      <c r="B208" s="34"/>
      <c r="C208" s="35"/>
      <c r="D208" s="198" t="s">
        <v>137</v>
      </c>
      <c r="E208" s="35"/>
      <c r="F208" s="199" t="s">
        <v>310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137</v>
      </c>
      <c r="AU208" s="16" t="s">
        <v>87</v>
      </c>
    </row>
    <row r="209" spans="1:65" s="2" customFormat="1" ht="16.5" customHeight="1">
      <c r="A209" s="33"/>
      <c r="B209" s="34"/>
      <c r="C209" s="215" t="s">
        <v>312</v>
      </c>
      <c r="D209" s="215" t="s">
        <v>202</v>
      </c>
      <c r="E209" s="216" t="s">
        <v>313</v>
      </c>
      <c r="F209" s="217" t="s">
        <v>314</v>
      </c>
      <c r="G209" s="218" t="s">
        <v>159</v>
      </c>
      <c r="H209" s="219">
        <v>6</v>
      </c>
      <c r="I209" s="220"/>
      <c r="J209" s="221">
        <f>ROUND(I209*H209,2)</f>
        <v>0</v>
      </c>
      <c r="K209" s="217" t="s">
        <v>149</v>
      </c>
      <c r="L209" s="222"/>
      <c r="M209" s="223" t="s">
        <v>1</v>
      </c>
      <c r="N209" s="224" t="s">
        <v>42</v>
      </c>
      <c r="O209" s="70"/>
      <c r="P209" s="194">
        <f>O209*H209</f>
        <v>0</v>
      </c>
      <c r="Q209" s="194">
        <v>3.2000000000000002E-3</v>
      </c>
      <c r="R209" s="194">
        <f>Q209*H209</f>
        <v>1.9200000000000002E-2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205</v>
      </c>
      <c r="AT209" s="196" t="s">
        <v>202</v>
      </c>
      <c r="AU209" s="196" t="s">
        <v>87</v>
      </c>
      <c r="AY209" s="16" t="s">
        <v>128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85</v>
      </c>
      <c r="BK209" s="197">
        <f>ROUND(I209*H209,2)</f>
        <v>0</v>
      </c>
      <c r="BL209" s="16" t="s">
        <v>206</v>
      </c>
      <c r="BM209" s="196" t="s">
        <v>315</v>
      </c>
    </row>
    <row r="210" spans="1:65" s="2" customFormat="1" ht="10.199999999999999">
      <c r="A210" s="33"/>
      <c r="B210" s="34"/>
      <c r="C210" s="35"/>
      <c r="D210" s="198" t="s">
        <v>137</v>
      </c>
      <c r="E210" s="35"/>
      <c r="F210" s="199" t="s">
        <v>314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137</v>
      </c>
      <c r="AU210" s="16" t="s">
        <v>87</v>
      </c>
    </row>
    <row r="211" spans="1:65" s="13" customFormat="1" ht="10.199999999999999">
      <c r="B211" s="203"/>
      <c r="C211" s="204"/>
      <c r="D211" s="198" t="s">
        <v>144</v>
      </c>
      <c r="E211" s="205" t="s">
        <v>1</v>
      </c>
      <c r="F211" s="206" t="s">
        <v>316</v>
      </c>
      <c r="G211" s="204"/>
      <c r="H211" s="207">
        <v>6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144</v>
      </c>
      <c r="AU211" s="213" t="s">
        <v>87</v>
      </c>
      <c r="AV211" s="13" t="s">
        <v>87</v>
      </c>
      <c r="AW211" s="13" t="s">
        <v>34</v>
      </c>
      <c r="AX211" s="13" t="s">
        <v>85</v>
      </c>
      <c r="AY211" s="213" t="s">
        <v>128</v>
      </c>
    </row>
    <row r="212" spans="1:65" s="2" customFormat="1" ht="16.5" customHeight="1">
      <c r="A212" s="33"/>
      <c r="B212" s="34"/>
      <c r="C212" s="215" t="s">
        <v>317</v>
      </c>
      <c r="D212" s="215" t="s">
        <v>202</v>
      </c>
      <c r="E212" s="216" t="s">
        <v>318</v>
      </c>
      <c r="F212" s="217" t="s">
        <v>319</v>
      </c>
      <c r="G212" s="218" t="s">
        <v>193</v>
      </c>
      <c r="H212" s="219">
        <v>2</v>
      </c>
      <c r="I212" s="220"/>
      <c r="J212" s="221">
        <f>ROUND(I212*H212,2)</f>
        <v>0</v>
      </c>
      <c r="K212" s="217" t="s">
        <v>149</v>
      </c>
      <c r="L212" s="222"/>
      <c r="M212" s="223" t="s">
        <v>1</v>
      </c>
      <c r="N212" s="224" t="s">
        <v>42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205</v>
      </c>
      <c r="AT212" s="196" t="s">
        <v>202</v>
      </c>
      <c r="AU212" s="196" t="s">
        <v>87</v>
      </c>
      <c r="AY212" s="16" t="s">
        <v>128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206</v>
      </c>
      <c r="BM212" s="196" t="s">
        <v>320</v>
      </c>
    </row>
    <row r="213" spans="1:65" s="2" customFormat="1" ht="10.199999999999999">
      <c r="A213" s="33"/>
      <c r="B213" s="34"/>
      <c r="C213" s="35"/>
      <c r="D213" s="198" t="s">
        <v>137</v>
      </c>
      <c r="E213" s="35"/>
      <c r="F213" s="199" t="s">
        <v>319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137</v>
      </c>
      <c r="AU213" s="16" t="s">
        <v>87</v>
      </c>
    </row>
    <row r="214" spans="1:65" s="2" customFormat="1" ht="16.5" customHeight="1">
      <c r="A214" s="33"/>
      <c r="B214" s="34"/>
      <c r="C214" s="215" t="s">
        <v>321</v>
      </c>
      <c r="D214" s="215" t="s">
        <v>202</v>
      </c>
      <c r="E214" s="216" t="s">
        <v>261</v>
      </c>
      <c r="F214" s="217" t="s">
        <v>262</v>
      </c>
      <c r="G214" s="218" t="s">
        <v>141</v>
      </c>
      <c r="H214" s="219">
        <v>0.11799999999999999</v>
      </c>
      <c r="I214" s="220"/>
      <c r="J214" s="221">
        <f>ROUND(I214*H214,2)</f>
        <v>0</v>
      </c>
      <c r="K214" s="217" t="s">
        <v>149</v>
      </c>
      <c r="L214" s="222"/>
      <c r="M214" s="223" t="s">
        <v>1</v>
      </c>
      <c r="N214" s="224" t="s">
        <v>42</v>
      </c>
      <c r="O214" s="70"/>
      <c r="P214" s="194">
        <f>O214*H214</f>
        <v>0</v>
      </c>
      <c r="Q214" s="194">
        <v>2.4289999999999998</v>
      </c>
      <c r="R214" s="194">
        <f>Q214*H214</f>
        <v>0.28662199999999999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205</v>
      </c>
      <c r="AT214" s="196" t="s">
        <v>202</v>
      </c>
      <c r="AU214" s="196" t="s">
        <v>87</v>
      </c>
      <c r="AY214" s="16" t="s">
        <v>128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206</v>
      </c>
      <c r="BM214" s="196" t="s">
        <v>322</v>
      </c>
    </row>
    <row r="215" spans="1:65" s="2" customFormat="1" ht="10.199999999999999">
      <c r="A215" s="33"/>
      <c r="B215" s="34"/>
      <c r="C215" s="35"/>
      <c r="D215" s="198" t="s">
        <v>137</v>
      </c>
      <c r="E215" s="35"/>
      <c r="F215" s="199" t="s">
        <v>262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137</v>
      </c>
      <c r="AU215" s="16" t="s">
        <v>87</v>
      </c>
    </row>
    <row r="216" spans="1:65" s="13" customFormat="1" ht="10.199999999999999">
      <c r="B216" s="203"/>
      <c r="C216" s="204"/>
      <c r="D216" s="198" t="s">
        <v>144</v>
      </c>
      <c r="E216" s="205" t="s">
        <v>1</v>
      </c>
      <c r="F216" s="206" t="s">
        <v>323</v>
      </c>
      <c r="G216" s="204"/>
      <c r="H216" s="207">
        <v>0.11799999999999999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144</v>
      </c>
      <c r="AU216" s="213" t="s">
        <v>87</v>
      </c>
      <c r="AV216" s="13" t="s">
        <v>87</v>
      </c>
      <c r="AW216" s="13" t="s">
        <v>34</v>
      </c>
      <c r="AX216" s="13" t="s">
        <v>85</v>
      </c>
      <c r="AY216" s="213" t="s">
        <v>128</v>
      </c>
    </row>
    <row r="217" spans="1:65" s="2" customFormat="1" ht="24.15" customHeight="1">
      <c r="A217" s="33"/>
      <c r="B217" s="34"/>
      <c r="C217" s="185" t="s">
        <v>324</v>
      </c>
      <c r="D217" s="185" t="s">
        <v>131</v>
      </c>
      <c r="E217" s="186" t="s">
        <v>325</v>
      </c>
      <c r="F217" s="187" t="s">
        <v>326</v>
      </c>
      <c r="G217" s="188" t="s">
        <v>159</v>
      </c>
      <c r="H217" s="189">
        <v>18</v>
      </c>
      <c r="I217" s="190"/>
      <c r="J217" s="191">
        <f>ROUND(I217*H217,2)</f>
        <v>0</v>
      </c>
      <c r="K217" s="187" t="s">
        <v>149</v>
      </c>
      <c r="L217" s="38"/>
      <c r="M217" s="192" t="s">
        <v>1</v>
      </c>
      <c r="N217" s="193" t="s">
        <v>42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327</v>
      </c>
      <c r="AT217" s="196" t="s">
        <v>131</v>
      </c>
      <c r="AU217" s="196" t="s">
        <v>87</v>
      </c>
      <c r="AY217" s="16" t="s">
        <v>128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85</v>
      </c>
      <c r="BK217" s="197">
        <f>ROUND(I217*H217,2)</f>
        <v>0</v>
      </c>
      <c r="BL217" s="16" t="s">
        <v>327</v>
      </c>
      <c r="BM217" s="196" t="s">
        <v>328</v>
      </c>
    </row>
    <row r="218" spans="1:65" s="2" customFormat="1" ht="19.2">
      <c r="A218" s="33"/>
      <c r="B218" s="34"/>
      <c r="C218" s="35"/>
      <c r="D218" s="198" t="s">
        <v>137</v>
      </c>
      <c r="E218" s="35"/>
      <c r="F218" s="199" t="s">
        <v>329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137</v>
      </c>
      <c r="AU218" s="16" t="s">
        <v>87</v>
      </c>
    </row>
    <row r="219" spans="1:65" s="2" customFormat="1" ht="16.5" customHeight="1">
      <c r="A219" s="33"/>
      <c r="B219" s="34"/>
      <c r="C219" s="215" t="s">
        <v>330</v>
      </c>
      <c r="D219" s="215" t="s">
        <v>202</v>
      </c>
      <c r="E219" s="216" t="s">
        <v>331</v>
      </c>
      <c r="F219" s="217" t="s">
        <v>332</v>
      </c>
      <c r="G219" s="218" t="s">
        <v>159</v>
      </c>
      <c r="H219" s="219">
        <v>18</v>
      </c>
      <c r="I219" s="220"/>
      <c r="J219" s="221">
        <f>ROUND(I219*H219,2)</f>
        <v>0</v>
      </c>
      <c r="K219" s="217" t="s">
        <v>149</v>
      </c>
      <c r="L219" s="222"/>
      <c r="M219" s="223" t="s">
        <v>1</v>
      </c>
      <c r="N219" s="224" t="s">
        <v>42</v>
      </c>
      <c r="O219" s="70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327</v>
      </c>
      <c r="AT219" s="196" t="s">
        <v>202</v>
      </c>
      <c r="AU219" s="196" t="s">
        <v>87</v>
      </c>
      <c r="AY219" s="16" t="s">
        <v>128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85</v>
      </c>
      <c r="BK219" s="197">
        <f>ROUND(I219*H219,2)</f>
        <v>0</v>
      </c>
      <c r="BL219" s="16" t="s">
        <v>327</v>
      </c>
      <c r="BM219" s="196" t="s">
        <v>333</v>
      </c>
    </row>
    <row r="220" spans="1:65" s="2" customFormat="1" ht="10.199999999999999">
      <c r="A220" s="33"/>
      <c r="B220" s="34"/>
      <c r="C220" s="35"/>
      <c r="D220" s="198" t="s">
        <v>137</v>
      </c>
      <c r="E220" s="35"/>
      <c r="F220" s="199" t="s">
        <v>332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137</v>
      </c>
      <c r="AU220" s="16" t="s">
        <v>87</v>
      </c>
    </row>
    <row r="221" spans="1:65" s="2" customFormat="1" ht="16.5" customHeight="1">
      <c r="A221" s="33"/>
      <c r="B221" s="34"/>
      <c r="C221" s="185" t="s">
        <v>334</v>
      </c>
      <c r="D221" s="185" t="s">
        <v>131</v>
      </c>
      <c r="E221" s="186" t="s">
        <v>335</v>
      </c>
      <c r="F221" s="187" t="s">
        <v>336</v>
      </c>
      <c r="G221" s="188" t="s">
        <v>193</v>
      </c>
      <c r="H221" s="189">
        <v>4</v>
      </c>
      <c r="I221" s="190"/>
      <c r="J221" s="191">
        <f>ROUND(I221*H221,2)</f>
        <v>0</v>
      </c>
      <c r="K221" s="187" t="s">
        <v>149</v>
      </c>
      <c r="L221" s="38"/>
      <c r="M221" s="192" t="s">
        <v>1</v>
      </c>
      <c r="N221" s="193" t="s">
        <v>42</v>
      </c>
      <c r="O221" s="7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327</v>
      </c>
      <c r="AT221" s="196" t="s">
        <v>131</v>
      </c>
      <c r="AU221" s="196" t="s">
        <v>87</v>
      </c>
      <c r="AY221" s="16" t="s">
        <v>128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85</v>
      </c>
      <c r="BK221" s="197">
        <f>ROUND(I221*H221,2)</f>
        <v>0</v>
      </c>
      <c r="BL221" s="16" t="s">
        <v>327</v>
      </c>
      <c r="BM221" s="196" t="s">
        <v>337</v>
      </c>
    </row>
    <row r="222" spans="1:65" s="2" customFormat="1" ht="10.199999999999999">
      <c r="A222" s="33"/>
      <c r="B222" s="34"/>
      <c r="C222" s="35"/>
      <c r="D222" s="198" t="s">
        <v>137</v>
      </c>
      <c r="E222" s="35"/>
      <c r="F222" s="199" t="s">
        <v>336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137</v>
      </c>
      <c r="AU222" s="16" t="s">
        <v>87</v>
      </c>
    </row>
    <row r="223" spans="1:65" s="2" customFormat="1" ht="16.5" customHeight="1">
      <c r="A223" s="33"/>
      <c r="B223" s="34"/>
      <c r="C223" s="215" t="s">
        <v>338</v>
      </c>
      <c r="D223" s="215" t="s">
        <v>202</v>
      </c>
      <c r="E223" s="216" t="s">
        <v>339</v>
      </c>
      <c r="F223" s="217" t="s">
        <v>340</v>
      </c>
      <c r="G223" s="218" t="s">
        <v>193</v>
      </c>
      <c r="H223" s="219">
        <v>4</v>
      </c>
      <c r="I223" s="220"/>
      <c r="J223" s="221">
        <f>ROUND(I223*H223,2)</f>
        <v>0</v>
      </c>
      <c r="K223" s="217" t="s">
        <v>149</v>
      </c>
      <c r="L223" s="222"/>
      <c r="M223" s="223" t="s">
        <v>1</v>
      </c>
      <c r="N223" s="224" t="s">
        <v>42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327</v>
      </c>
      <c r="AT223" s="196" t="s">
        <v>202</v>
      </c>
      <c r="AU223" s="196" t="s">
        <v>87</v>
      </c>
      <c r="AY223" s="16" t="s">
        <v>128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85</v>
      </c>
      <c r="BK223" s="197">
        <f>ROUND(I223*H223,2)</f>
        <v>0</v>
      </c>
      <c r="BL223" s="16" t="s">
        <v>327</v>
      </c>
      <c r="BM223" s="196" t="s">
        <v>341</v>
      </c>
    </row>
    <row r="224" spans="1:65" s="2" customFormat="1" ht="10.199999999999999">
      <c r="A224" s="33"/>
      <c r="B224" s="34"/>
      <c r="C224" s="35"/>
      <c r="D224" s="198" t="s">
        <v>137</v>
      </c>
      <c r="E224" s="35"/>
      <c r="F224" s="199" t="s">
        <v>340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137</v>
      </c>
      <c r="AU224" s="16" t="s">
        <v>87</v>
      </c>
    </row>
    <row r="225" spans="1:65" s="2" customFormat="1" ht="19.2">
      <c r="A225" s="33"/>
      <c r="B225" s="34"/>
      <c r="C225" s="35"/>
      <c r="D225" s="198" t="s">
        <v>183</v>
      </c>
      <c r="E225" s="35"/>
      <c r="F225" s="214" t="s">
        <v>342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183</v>
      </c>
      <c r="AU225" s="16" t="s">
        <v>87</v>
      </c>
    </row>
    <row r="226" spans="1:65" s="2" customFormat="1" ht="16.5" customHeight="1">
      <c r="A226" s="33"/>
      <c r="B226" s="34"/>
      <c r="C226" s="185" t="s">
        <v>343</v>
      </c>
      <c r="D226" s="185" t="s">
        <v>131</v>
      </c>
      <c r="E226" s="186" t="s">
        <v>344</v>
      </c>
      <c r="F226" s="187" t="s">
        <v>345</v>
      </c>
      <c r="G226" s="188" t="s">
        <v>193</v>
      </c>
      <c r="H226" s="189">
        <v>4</v>
      </c>
      <c r="I226" s="190"/>
      <c r="J226" s="191">
        <f>ROUND(I226*H226,2)</f>
        <v>0</v>
      </c>
      <c r="K226" s="187" t="s">
        <v>149</v>
      </c>
      <c r="L226" s="38"/>
      <c r="M226" s="192" t="s">
        <v>1</v>
      </c>
      <c r="N226" s="193" t="s">
        <v>42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327</v>
      </c>
      <c r="AT226" s="196" t="s">
        <v>131</v>
      </c>
      <c r="AU226" s="196" t="s">
        <v>87</v>
      </c>
      <c r="AY226" s="16" t="s">
        <v>128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327</v>
      </c>
      <c r="BM226" s="196" t="s">
        <v>346</v>
      </c>
    </row>
    <row r="227" spans="1:65" s="2" customFormat="1" ht="19.2">
      <c r="A227" s="33"/>
      <c r="B227" s="34"/>
      <c r="C227" s="35"/>
      <c r="D227" s="198" t="s">
        <v>137</v>
      </c>
      <c r="E227" s="35"/>
      <c r="F227" s="199" t="s">
        <v>347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137</v>
      </c>
      <c r="AU227" s="16" t="s">
        <v>87</v>
      </c>
    </row>
    <row r="228" spans="1:65" s="2" customFormat="1" ht="16.5" customHeight="1">
      <c r="A228" s="33"/>
      <c r="B228" s="34"/>
      <c r="C228" s="185" t="s">
        <v>348</v>
      </c>
      <c r="D228" s="185" t="s">
        <v>131</v>
      </c>
      <c r="E228" s="186" t="s">
        <v>349</v>
      </c>
      <c r="F228" s="187" t="s">
        <v>350</v>
      </c>
      <c r="G228" s="188" t="s">
        <v>134</v>
      </c>
      <c r="H228" s="189">
        <v>5</v>
      </c>
      <c r="I228" s="190"/>
      <c r="J228" s="191">
        <f>ROUND(I228*H228,2)</f>
        <v>0</v>
      </c>
      <c r="K228" s="187" t="s">
        <v>1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206</v>
      </c>
      <c r="AT228" s="196" t="s">
        <v>131</v>
      </c>
      <c r="AU228" s="196" t="s">
        <v>87</v>
      </c>
      <c r="AY228" s="16" t="s">
        <v>128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206</v>
      </c>
      <c r="BM228" s="196" t="s">
        <v>351</v>
      </c>
    </row>
    <row r="229" spans="1:65" s="2" customFormat="1" ht="10.199999999999999">
      <c r="A229" s="33"/>
      <c r="B229" s="34"/>
      <c r="C229" s="35"/>
      <c r="D229" s="198" t="s">
        <v>137</v>
      </c>
      <c r="E229" s="35"/>
      <c r="F229" s="199" t="s">
        <v>352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137</v>
      </c>
      <c r="AU229" s="16" t="s">
        <v>87</v>
      </c>
    </row>
    <row r="230" spans="1:65" s="2" customFormat="1" ht="16.5" customHeight="1">
      <c r="A230" s="33"/>
      <c r="B230" s="34"/>
      <c r="C230" s="185" t="s">
        <v>353</v>
      </c>
      <c r="D230" s="185" t="s">
        <v>131</v>
      </c>
      <c r="E230" s="186" t="s">
        <v>354</v>
      </c>
      <c r="F230" s="187" t="s">
        <v>355</v>
      </c>
      <c r="G230" s="188" t="s">
        <v>134</v>
      </c>
      <c r="H230" s="189">
        <v>5</v>
      </c>
      <c r="I230" s="190"/>
      <c r="J230" s="191">
        <f>ROUND(I230*H230,2)</f>
        <v>0</v>
      </c>
      <c r="K230" s="187" t="s">
        <v>1</v>
      </c>
      <c r="L230" s="38"/>
      <c r="M230" s="192" t="s">
        <v>1</v>
      </c>
      <c r="N230" s="193" t="s">
        <v>42</v>
      </c>
      <c r="O230" s="70"/>
      <c r="P230" s="194">
        <f>O230*H230</f>
        <v>0</v>
      </c>
      <c r="Q230" s="194">
        <v>6.9999999999999994E-5</v>
      </c>
      <c r="R230" s="194">
        <f>Q230*H230</f>
        <v>3.4999999999999994E-4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206</v>
      </c>
      <c r="AT230" s="196" t="s">
        <v>131</v>
      </c>
      <c r="AU230" s="196" t="s">
        <v>87</v>
      </c>
      <c r="AY230" s="16" t="s">
        <v>128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206</v>
      </c>
      <c r="BM230" s="196" t="s">
        <v>356</v>
      </c>
    </row>
    <row r="231" spans="1:65" s="2" customFormat="1" ht="10.199999999999999">
      <c r="A231" s="33"/>
      <c r="B231" s="34"/>
      <c r="C231" s="35"/>
      <c r="D231" s="198" t="s">
        <v>137</v>
      </c>
      <c r="E231" s="35"/>
      <c r="F231" s="199" t="s">
        <v>357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137</v>
      </c>
      <c r="AU231" s="16" t="s">
        <v>87</v>
      </c>
    </row>
    <row r="232" spans="1:65" s="2" customFormat="1" ht="16.5" customHeight="1">
      <c r="A232" s="33"/>
      <c r="B232" s="34"/>
      <c r="C232" s="185" t="s">
        <v>358</v>
      </c>
      <c r="D232" s="185" t="s">
        <v>131</v>
      </c>
      <c r="E232" s="186" t="s">
        <v>359</v>
      </c>
      <c r="F232" s="187" t="s">
        <v>360</v>
      </c>
      <c r="G232" s="188" t="s">
        <v>134</v>
      </c>
      <c r="H232" s="189">
        <v>5</v>
      </c>
      <c r="I232" s="190"/>
      <c r="J232" s="191">
        <f>ROUND(I232*H232,2)</f>
        <v>0</v>
      </c>
      <c r="K232" s="187" t="s">
        <v>1</v>
      </c>
      <c r="L232" s="38"/>
      <c r="M232" s="192" t="s">
        <v>1</v>
      </c>
      <c r="N232" s="193" t="s">
        <v>42</v>
      </c>
      <c r="O232" s="70"/>
      <c r="P232" s="194">
        <f>O232*H232</f>
        <v>0</v>
      </c>
      <c r="Q232" s="194">
        <v>1.3999999999999999E-4</v>
      </c>
      <c r="R232" s="194">
        <f>Q232*H232</f>
        <v>6.9999999999999988E-4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206</v>
      </c>
      <c r="AT232" s="196" t="s">
        <v>131</v>
      </c>
      <c r="AU232" s="196" t="s">
        <v>87</v>
      </c>
      <c r="AY232" s="16" t="s">
        <v>128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206</v>
      </c>
      <c r="BM232" s="196" t="s">
        <v>361</v>
      </c>
    </row>
    <row r="233" spans="1:65" s="2" customFormat="1" ht="10.199999999999999">
      <c r="A233" s="33"/>
      <c r="B233" s="34"/>
      <c r="C233" s="35"/>
      <c r="D233" s="198" t="s">
        <v>137</v>
      </c>
      <c r="E233" s="35"/>
      <c r="F233" s="199" t="s">
        <v>362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137</v>
      </c>
      <c r="AU233" s="16" t="s">
        <v>87</v>
      </c>
    </row>
    <row r="234" spans="1:65" s="2" customFormat="1" ht="16.5" customHeight="1">
      <c r="A234" s="33"/>
      <c r="B234" s="34"/>
      <c r="C234" s="215" t="s">
        <v>363</v>
      </c>
      <c r="D234" s="215" t="s">
        <v>202</v>
      </c>
      <c r="E234" s="216" t="s">
        <v>364</v>
      </c>
      <c r="F234" s="217" t="s">
        <v>365</v>
      </c>
      <c r="G234" s="218" t="s">
        <v>250</v>
      </c>
      <c r="H234" s="219">
        <v>3</v>
      </c>
      <c r="I234" s="220"/>
      <c r="J234" s="221">
        <f>ROUND(I234*H234,2)</f>
        <v>0</v>
      </c>
      <c r="K234" s="217" t="s">
        <v>1</v>
      </c>
      <c r="L234" s="222"/>
      <c r="M234" s="223" t="s">
        <v>1</v>
      </c>
      <c r="N234" s="224" t="s">
        <v>42</v>
      </c>
      <c r="O234" s="70"/>
      <c r="P234" s="194">
        <f>O234*H234</f>
        <v>0</v>
      </c>
      <c r="Q234" s="194">
        <v>1E-3</v>
      </c>
      <c r="R234" s="194">
        <f>Q234*H234</f>
        <v>3.0000000000000001E-3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205</v>
      </c>
      <c r="AT234" s="196" t="s">
        <v>202</v>
      </c>
      <c r="AU234" s="196" t="s">
        <v>87</v>
      </c>
      <c r="AY234" s="16" t="s">
        <v>128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206</v>
      </c>
      <c r="BM234" s="196" t="s">
        <v>366</v>
      </c>
    </row>
    <row r="235" spans="1:65" s="2" customFormat="1" ht="10.199999999999999">
      <c r="A235" s="33"/>
      <c r="B235" s="34"/>
      <c r="C235" s="35"/>
      <c r="D235" s="198" t="s">
        <v>137</v>
      </c>
      <c r="E235" s="35"/>
      <c r="F235" s="199" t="s">
        <v>365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137</v>
      </c>
      <c r="AU235" s="16" t="s">
        <v>87</v>
      </c>
    </row>
    <row r="236" spans="1:65" s="2" customFormat="1" ht="16.5" customHeight="1">
      <c r="A236" s="33"/>
      <c r="B236" s="34"/>
      <c r="C236" s="185" t="s">
        <v>367</v>
      </c>
      <c r="D236" s="185" t="s">
        <v>131</v>
      </c>
      <c r="E236" s="186" t="s">
        <v>368</v>
      </c>
      <c r="F236" s="187" t="s">
        <v>369</v>
      </c>
      <c r="G236" s="188" t="s">
        <v>134</v>
      </c>
      <c r="H236" s="189">
        <v>5</v>
      </c>
      <c r="I236" s="190"/>
      <c r="J236" s="191">
        <f>ROUND(I236*H236,2)</f>
        <v>0</v>
      </c>
      <c r="K236" s="187" t="s">
        <v>1</v>
      </c>
      <c r="L236" s="38"/>
      <c r="M236" s="192" t="s">
        <v>1</v>
      </c>
      <c r="N236" s="193" t="s">
        <v>42</v>
      </c>
      <c r="O236" s="70"/>
      <c r="P236" s="194">
        <f>O236*H236</f>
        <v>0</v>
      </c>
      <c r="Q236" s="194">
        <v>1.2E-4</v>
      </c>
      <c r="R236" s="194">
        <f>Q236*H236</f>
        <v>6.0000000000000006E-4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206</v>
      </c>
      <c r="AT236" s="196" t="s">
        <v>131</v>
      </c>
      <c r="AU236" s="196" t="s">
        <v>87</v>
      </c>
      <c r="AY236" s="16" t="s">
        <v>128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85</v>
      </c>
      <c r="BK236" s="197">
        <f>ROUND(I236*H236,2)</f>
        <v>0</v>
      </c>
      <c r="BL236" s="16" t="s">
        <v>206</v>
      </c>
      <c r="BM236" s="196" t="s">
        <v>370</v>
      </c>
    </row>
    <row r="237" spans="1:65" s="2" customFormat="1" ht="10.199999999999999">
      <c r="A237" s="33"/>
      <c r="B237" s="34"/>
      <c r="C237" s="35"/>
      <c r="D237" s="198" t="s">
        <v>137</v>
      </c>
      <c r="E237" s="35"/>
      <c r="F237" s="199" t="s">
        <v>371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137</v>
      </c>
      <c r="AU237" s="16" t="s">
        <v>87</v>
      </c>
    </row>
    <row r="238" spans="1:65" s="2" customFormat="1" ht="16.5" customHeight="1">
      <c r="A238" s="33"/>
      <c r="B238" s="34"/>
      <c r="C238" s="215" t="s">
        <v>372</v>
      </c>
      <c r="D238" s="215" t="s">
        <v>202</v>
      </c>
      <c r="E238" s="216" t="s">
        <v>373</v>
      </c>
      <c r="F238" s="217" t="s">
        <v>374</v>
      </c>
      <c r="G238" s="218" t="s">
        <v>250</v>
      </c>
      <c r="H238" s="219">
        <v>6</v>
      </c>
      <c r="I238" s="220"/>
      <c r="J238" s="221">
        <f>ROUND(I238*H238,2)</f>
        <v>0</v>
      </c>
      <c r="K238" s="217" t="s">
        <v>1</v>
      </c>
      <c r="L238" s="222"/>
      <c r="M238" s="223" t="s">
        <v>1</v>
      </c>
      <c r="N238" s="224" t="s">
        <v>42</v>
      </c>
      <c r="O238" s="70"/>
      <c r="P238" s="194">
        <f>O238*H238</f>
        <v>0</v>
      </c>
      <c r="Q238" s="194">
        <v>1E-3</v>
      </c>
      <c r="R238" s="194">
        <f>Q238*H238</f>
        <v>6.0000000000000001E-3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205</v>
      </c>
      <c r="AT238" s="196" t="s">
        <v>202</v>
      </c>
      <c r="AU238" s="196" t="s">
        <v>87</v>
      </c>
      <c r="AY238" s="16" t="s">
        <v>128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85</v>
      </c>
      <c r="BK238" s="197">
        <f>ROUND(I238*H238,2)</f>
        <v>0</v>
      </c>
      <c r="BL238" s="16" t="s">
        <v>206</v>
      </c>
      <c r="BM238" s="196" t="s">
        <v>375</v>
      </c>
    </row>
    <row r="239" spans="1:65" s="2" customFormat="1" ht="10.199999999999999">
      <c r="A239" s="33"/>
      <c r="B239" s="34"/>
      <c r="C239" s="35"/>
      <c r="D239" s="198" t="s">
        <v>137</v>
      </c>
      <c r="E239" s="35"/>
      <c r="F239" s="199" t="s">
        <v>374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137</v>
      </c>
      <c r="AU239" s="16" t="s">
        <v>87</v>
      </c>
    </row>
    <row r="240" spans="1:65" s="2" customFormat="1" ht="16.5" customHeight="1">
      <c r="A240" s="33"/>
      <c r="B240" s="34"/>
      <c r="C240" s="215" t="s">
        <v>376</v>
      </c>
      <c r="D240" s="215" t="s">
        <v>202</v>
      </c>
      <c r="E240" s="216" t="s">
        <v>377</v>
      </c>
      <c r="F240" s="217" t="s">
        <v>378</v>
      </c>
      <c r="G240" s="218" t="s">
        <v>250</v>
      </c>
      <c r="H240" s="219">
        <v>1</v>
      </c>
      <c r="I240" s="220"/>
      <c r="J240" s="221">
        <f>ROUND(I240*H240,2)</f>
        <v>0</v>
      </c>
      <c r="K240" s="217" t="s">
        <v>1</v>
      </c>
      <c r="L240" s="222"/>
      <c r="M240" s="223" t="s">
        <v>1</v>
      </c>
      <c r="N240" s="224" t="s">
        <v>42</v>
      </c>
      <c r="O240" s="70"/>
      <c r="P240" s="194">
        <f>O240*H240</f>
        <v>0</v>
      </c>
      <c r="Q240" s="194">
        <v>1E-3</v>
      </c>
      <c r="R240" s="194">
        <f>Q240*H240</f>
        <v>1E-3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292</v>
      </c>
      <c r="AT240" s="196" t="s">
        <v>202</v>
      </c>
      <c r="AU240" s="196" t="s">
        <v>87</v>
      </c>
      <c r="AY240" s="16" t="s">
        <v>128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85</v>
      </c>
      <c r="BK240" s="197">
        <f>ROUND(I240*H240,2)</f>
        <v>0</v>
      </c>
      <c r="BL240" s="16" t="s">
        <v>175</v>
      </c>
      <c r="BM240" s="196" t="s">
        <v>379</v>
      </c>
    </row>
    <row r="241" spans="1:65" s="2" customFormat="1" ht="10.199999999999999">
      <c r="A241" s="33"/>
      <c r="B241" s="34"/>
      <c r="C241" s="35"/>
      <c r="D241" s="198" t="s">
        <v>137</v>
      </c>
      <c r="E241" s="35"/>
      <c r="F241" s="199" t="s">
        <v>378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137</v>
      </c>
      <c r="AU241" s="16" t="s">
        <v>87</v>
      </c>
    </row>
    <row r="242" spans="1:65" s="2" customFormat="1" ht="16.5" customHeight="1">
      <c r="A242" s="33"/>
      <c r="B242" s="34"/>
      <c r="C242" s="215" t="s">
        <v>380</v>
      </c>
      <c r="D242" s="215" t="s">
        <v>202</v>
      </c>
      <c r="E242" s="216" t="s">
        <v>381</v>
      </c>
      <c r="F242" s="217" t="s">
        <v>382</v>
      </c>
      <c r="G242" s="218" t="s">
        <v>250</v>
      </c>
      <c r="H242" s="219">
        <v>1</v>
      </c>
      <c r="I242" s="220"/>
      <c r="J242" s="221">
        <f>ROUND(I242*H242,2)</f>
        <v>0</v>
      </c>
      <c r="K242" s="217" t="s">
        <v>1</v>
      </c>
      <c r="L242" s="222"/>
      <c r="M242" s="223" t="s">
        <v>1</v>
      </c>
      <c r="N242" s="224" t="s">
        <v>42</v>
      </c>
      <c r="O242" s="70"/>
      <c r="P242" s="194">
        <f>O242*H242</f>
        <v>0</v>
      </c>
      <c r="Q242" s="194">
        <v>1E-3</v>
      </c>
      <c r="R242" s="194">
        <f>Q242*H242</f>
        <v>1E-3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292</v>
      </c>
      <c r="AT242" s="196" t="s">
        <v>202</v>
      </c>
      <c r="AU242" s="196" t="s">
        <v>87</v>
      </c>
      <c r="AY242" s="16" t="s">
        <v>128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85</v>
      </c>
      <c r="BK242" s="197">
        <f>ROUND(I242*H242,2)</f>
        <v>0</v>
      </c>
      <c r="BL242" s="16" t="s">
        <v>175</v>
      </c>
      <c r="BM242" s="196" t="s">
        <v>383</v>
      </c>
    </row>
    <row r="243" spans="1:65" s="2" customFormat="1" ht="10.199999999999999">
      <c r="A243" s="33"/>
      <c r="B243" s="34"/>
      <c r="C243" s="35"/>
      <c r="D243" s="198" t="s">
        <v>137</v>
      </c>
      <c r="E243" s="35"/>
      <c r="F243" s="199" t="s">
        <v>382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137</v>
      </c>
      <c r="AU243" s="16" t="s">
        <v>87</v>
      </c>
    </row>
    <row r="244" spans="1:65" s="2" customFormat="1" ht="16.5" customHeight="1">
      <c r="A244" s="33"/>
      <c r="B244" s="34"/>
      <c r="C244" s="185" t="s">
        <v>384</v>
      </c>
      <c r="D244" s="185" t="s">
        <v>131</v>
      </c>
      <c r="E244" s="186" t="s">
        <v>385</v>
      </c>
      <c r="F244" s="187" t="s">
        <v>386</v>
      </c>
      <c r="G244" s="188" t="s">
        <v>387</v>
      </c>
      <c r="H244" s="189">
        <v>4</v>
      </c>
      <c r="I244" s="190"/>
      <c r="J244" s="191">
        <f>ROUND(I244*H244,2)</f>
        <v>0</v>
      </c>
      <c r="K244" s="187" t="s">
        <v>1</v>
      </c>
      <c r="L244" s="38"/>
      <c r="M244" s="192" t="s">
        <v>1</v>
      </c>
      <c r="N244" s="193" t="s">
        <v>42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327</v>
      </c>
      <c r="AT244" s="196" t="s">
        <v>131</v>
      </c>
      <c r="AU244" s="196" t="s">
        <v>87</v>
      </c>
      <c r="AY244" s="16" t="s">
        <v>128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85</v>
      </c>
      <c r="BK244" s="197">
        <f>ROUND(I244*H244,2)</f>
        <v>0</v>
      </c>
      <c r="BL244" s="16" t="s">
        <v>327</v>
      </c>
      <c r="BM244" s="196" t="s">
        <v>388</v>
      </c>
    </row>
    <row r="245" spans="1:65" s="2" customFormat="1" ht="10.199999999999999">
      <c r="A245" s="33"/>
      <c r="B245" s="34"/>
      <c r="C245" s="35"/>
      <c r="D245" s="198" t="s">
        <v>137</v>
      </c>
      <c r="E245" s="35"/>
      <c r="F245" s="199" t="s">
        <v>389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137</v>
      </c>
      <c r="AU245" s="16" t="s">
        <v>87</v>
      </c>
    </row>
    <row r="246" spans="1:65" s="2" customFormat="1" ht="19.2">
      <c r="A246" s="33"/>
      <c r="B246" s="34"/>
      <c r="C246" s="35"/>
      <c r="D246" s="198" t="s">
        <v>183</v>
      </c>
      <c r="E246" s="35"/>
      <c r="F246" s="214" t="s">
        <v>390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183</v>
      </c>
      <c r="AU246" s="16" t="s">
        <v>87</v>
      </c>
    </row>
    <row r="247" spans="1:65" s="2" customFormat="1" ht="16.5" customHeight="1">
      <c r="A247" s="33"/>
      <c r="B247" s="34"/>
      <c r="C247" s="185" t="s">
        <v>391</v>
      </c>
      <c r="D247" s="185" t="s">
        <v>131</v>
      </c>
      <c r="E247" s="186" t="s">
        <v>392</v>
      </c>
      <c r="F247" s="187" t="s">
        <v>393</v>
      </c>
      <c r="G247" s="188" t="s">
        <v>387</v>
      </c>
      <c r="H247" s="189">
        <v>4</v>
      </c>
      <c r="I247" s="190"/>
      <c r="J247" s="191">
        <f>ROUND(I247*H247,2)</f>
        <v>0</v>
      </c>
      <c r="K247" s="187" t="s">
        <v>1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327</v>
      </c>
      <c r="AT247" s="196" t="s">
        <v>131</v>
      </c>
      <c r="AU247" s="196" t="s">
        <v>87</v>
      </c>
      <c r="AY247" s="16" t="s">
        <v>128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85</v>
      </c>
      <c r="BK247" s="197">
        <f>ROUND(I247*H247,2)</f>
        <v>0</v>
      </c>
      <c r="BL247" s="16" t="s">
        <v>327</v>
      </c>
      <c r="BM247" s="196" t="s">
        <v>394</v>
      </c>
    </row>
    <row r="248" spans="1:65" s="2" customFormat="1" ht="10.199999999999999">
      <c r="A248" s="33"/>
      <c r="B248" s="34"/>
      <c r="C248" s="35"/>
      <c r="D248" s="198" t="s">
        <v>137</v>
      </c>
      <c r="E248" s="35"/>
      <c r="F248" s="199" t="s">
        <v>395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137</v>
      </c>
      <c r="AU248" s="16" t="s">
        <v>87</v>
      </c>
    </row>
    <row r="249" spans="1:65" s="2" customFormat="1" ht="19.2">
      <c r="A249" s="33"/>
      <c r="B249" s="34"/>
      <c r="C249" s="35"/>
      <c r="D249" s="198" t="s">
        <v>183</v>
      </c>
      <c r="E249" s="35"/>
      <c r="F249" s="214" t="s">
        <v>396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183</v>
      </c>
      <c r="AU249" s="16" t="s">
        <v>87</v>
      </c>
    </row>
    <row r="250" spans="1:65" s="2" customFormat="1" ht="16.5" customHeight="1">
      <c r="A250" s="33"/>
      <c r="B250" s="34"/>
      <c r="C250" s="215" t="s">
        <v>397</v>
      </c>
      <c r="D250" s="215" t="s">
        <v>202</v>
      </c>
      <c r="E250" s="216" t="s">
        <v>398</v>
      </c>
      <c r="F250" s="217" t="s">
        <v>399</v>
      </c>
      <c r="G250" s="218" t="s">
        <v>193</v>
      </c>
      <c r="H250" s="219">
        <v>4</v>
      </c>
      <c r="I250" s="220"/>
      <c r="J250" s="221">
        <f>ROUND(I250*H250,2)</f>
        <v>0</v>
      </c>
      <c r="K250" s="217" t="s">
        <v>1</v>
      </c>
      <c r="L250" s="222"/>
      <c r="M250" s="223" t="s">
        <v>1</v>
      </c>
      <c r="N250" s="224" t="s">
        <v>42</v>
      </c>
      <c r="O250" s="70"/>
      <c r="P250" s="194">
        <f>O250*H250</f>
        <v>0</v>
      </c>
      <c r="Q250" s="194">
        <v>8.0000000000000004E-4</v>
      </c>
      <c r="R250" s="194">
        <f>Q250*H250</f>
        <v>3.2000000000000002E-3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327</v>
      </c>
      <c r="AT250" s="196" t="s">
        <v>202</v>
      </c>
      <c r="AU250" s="196" t="s">
        <v>87</v>
      </c>
      <c r="AY250" s="16" t="s">
        <v>128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327</v>
      </c>
      <c r="BM250" s="196" t="s">
        <v>400</v>
      </c>
    </row>
    <row r="251" spans="1:65" s="2" customFormat="1" ht="10.199999999999999">
      <c r="A251" s="33"/>
      <c r="B251" s="34"/>
      <c r="C251" s="35"/>
      <c r="D251" s="198" t="s">
        <v>137</v>
      </c>
      <c r="E251" s="35"/>
      <c r="F251" s="199" t="s">
        <v>399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137</v>
      </c>
      <c r="AU251" s="16" t="s">
        <v>87</v>
      </c>
    </row>
    <row r="252" spans="1:65" s="12" customFormat="1" ht="25.95" customHeight="1">
      <c r="B252" s="169"/>
      <c r="C252" s="170"/>
      <c r="D252" s="171" t="s">
        <v>76</v>
      </c>
      <c r="E252" s="172" t="s">
        <v>401</v>
      </c>
      <c r="F252" s="172" t="s">
        <v>402</v>
      </c>
      <c r="G252" s="170"/>
      <c r="H252" s="170"/>
      <c r="I252" s="173"/>
      <c r="J252" s="174">
        <f>BK252</f>
        <v>0</v>
      </c>
      <c r="K252" s="170"/>
      <c r="L252" s="175"/>
      <c r="M252" s="176"/>
      <c r="N252" s="177"/>
      <c r="O252" s="177"/>
      <c r="P252" s="178">
        <f>SUM(P253:P286)</f>
        <v>0</v>
      </c>
      <c r="Q252" s="177"/>
      <c r="R252" s="178">
        <f>SUM(R253:R286)</f>
        <v>0</v>
      </c>
      <c r="S252" s="177"/>
      <c r="T252" s="179">
        <f>SUM(T253:T286)</f>
        <v>0</v>
      </c>
      <c r="AR252" s="180" t="s">
        <v>135</v>
      </c>
      <c r="AT252" s="181" t="s">
        <v>76</v>
      </c>
      <c r="AU252" s="181" t="s">
        <v>77</v>
      </c>
      <c r="AY252" s="180" t="s">
        <v>128</v>
      </c>
      <c r="BK252" s="182">
        <f>SUM(BK253:BK286)</f>
        <v>0</v>
      </c>
    </row>
    <row r="253" spans="1:65" s="2" customFormat="1" ht="37.799999999999997" customHeight="1">
      <c r="A253" s="33"/>
      <c r="B253" s="34"/>
      <c r="C253" s="185" t="s">
        <v>403</v>
      </c>
      <c r="D253" s="185" t="s">
        <v>131</v>
      </c>
      <c r="E253" s="186" t="s">
        <v>404</v>
      </c>
      <c r="F253" s="187" t="s">
        <v>405</v>
      </c>
      <c r="G253" s="188" t="s">
        <v>238</v>
      </c>
      <c r="H253" s="189">
        <v>93.125</v>
      </c>
      <c r="I253" s="190"/>
      <c r="J253" s="191">
        <f>ROUND(I253*H253,2)</f>
        <v>0</v>
      </c>
      <c r="K253" s="187" t="s">
        <v>149</v>
      </c>
      <c r="L253" s="38"/>
      <c r="M253" s="192" t="s">
        <v>1</v>
      </c>
      <c r="N253" s="193" t="s">
        <v>42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406</v>
      </c>
      <c r="AT253" s="196" t="s">
        <v>131</v>
      </c>
      <c r="AU253" s="196" t="s">
        <v>85</v>
      </c>
      <c r="AY253" s="16" t="s">
        <v>128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85</v>
      </c>
      <c r="BK253" s="197">
        <f>ROUND(I253*H253,2)</f>
        <v>0</v>
      </c>
      <c r="BL253" s="16" t="s">
        <v>406</v>
      </c>
      <c r="BM253" s="196" t="s">
        <v>407</v>
      </c>
    </row>
    <row r="254" spans="1:65" s="2" customFormat="1" ht="48">
      <c r="A254" s="33"/>
      <c r="B254" s="34"/>
      <c r="C254" s="35"/>
      <c r="D254" s="198" t="s">
        <v>137</v>
      </c>
      <c r="E254" s="35"/>
      <c r="F254" s="199" t="s">
        <v>408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137</v>
      </c>
      <c r="AU254" s="16" t="s">
        <v>85</v>
      </c>
    </row>
    <row r="255" spans="1:65" s="2" customFormat="1" ht="19.2">
      <c r="A255" s="33"/>
      <c r="B255" s="34"/>
      <c r="C255" s="35"/>
      <c r="D255" s="198" t="s">
        <v>183</v>
      </c>
      <c r="E255" s="35"/>
      <c r="F255" s="214" t="s">
        <v>409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183</v>
      </c>
      <c r="AU255" s="16" t="s">
        <v>85</v>
      </c>
    </row>
    <row r="256" spans="1:65" s="13" customFormat="1" ht="10.199999999999999">
      <c r="B256" s="203"/>
      <c r="C256" s="204"/>
      <c r="D256" s="198" t="s">
        <v>144</v>
      </c>
      <c r="E256" s="205" t="s">
        <v>1</v>
      </c>
      <c r="F256" s="206" t="s">
        <v>410</v>
      </c>
      <c r="G256" s="204"/>
      <c r="H256" s="207">
        <v>93.125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144</v>
      </c>
      <c r="AU256" s="213" t="s">
        <v>85</v>
      </c>
      <c r="AV256" s="13" t="s">
        <v>87</v>
      </c>
      <c r="AW256" s="13" t="s">
        <v>34</v>
      </c>
      <c r="AX256" s="13" t="s">
        <v>85</v>
      </c>
      <c r="AY256" s="213" t="s">
        <v>128</v>
      </c>
    </row>
    <row r="257" spans="1:65" s="2" customFormat="1" ht="16.5" customHeight="1">
      <c r="A257" s="33"/>
      <c r="B257" s="34"/>
      <c r="C257" s="185" t="s">
        <v>411</v>
      </c>
      <c r="D257" s="185" t="s">
        <v>131</v>
      </c>
      <c r="E257" s="186" t="s">
        <v>412</v>
      </c>
      <c r="F257" s="187" t="s">
        <v>413</v>
      </c>
      <c r="G257" s="188" t="s">
        <v>238</v>
      </c>
      <c r="H257" s="189">
        <v>694.8</v>
      </c>
      <c r="I257" s="190"/>
      <c r="J257" s="191">
        <f>ROUND(I257*H257,2)</f>
        <v>0</v>
      </c>
      <c r="K257" s="187" t="s">
        <v>149</v>
      </c>
      <c r="L257" s="38"/>
      <c r="M257" s="192" t="s">
        <v>1</v>
      </c>
      <c r="N257" s="193" t="s">
        <v>42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406</v>
      </c>
      <c r="AT257" s="196" t="s">
        <v>131</v>
      </c>
      <c r="AU257" s="196" t="s">
        <v>85</v>
      </c>
      <c r="AY257" s="16" t="s">
        <v>128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85</v>
      </c>
      <c r="BK257" s="197">
        <f>ROUND(I257*H257,2)</f>
        <v>0</v>
      </c>
      <c r="BL257" s="16" t="s">
        <v>406</v>
      </c>
      <c r="BM257" s="196" t="s">
        <v>414</v>
      </c>
    </row>
    <row r="258" spans="1:65" s="2" customFormat="1" ht="28.8">
      <c r="A258" s="33"/>
      <c r="B258" s="34"/>
      <c r="C258" s="35"/>
      <c r="D258" s="198" t="s">
        <v>137</v>
      </c>
      <c r="E258" s="35"/>
      <c r="F258" s="199" t="s">
        <v>415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137</v>
      </c>
      <c r="AU258" s="16" t="s">
        <v>85</v>
      </c>
    </row>
    <row r="259" spans="1:65" s="13" customFormat="1" ht="10.199999999999999">
      <c r="B259" s="203"/>
      <c r="C259" s="204"/>
      <c r="D259" s="198" t="s">
        <v>144</v>
      </c>
      <c r="E259" s="205" t="s">
        <v>1</v>
      </c>
      <c r="F259" s="206" t="s">
        <v>416</v>
      </c>
      <c r="G259" s="204"/>
      <c r="H259" s="207">
        <v>694.8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144</v>
      </c>
      <c r="AU259" s="213" t="s">
        <v>85</v>
      </c>
      <c r="AV259" s="13" t="s">
        <v>87</v>
      </c>
      <c r="AW259" s="13" t="s">
        <v>34</v>
      </c>
      <c r="AX259" s="13" t="s">
        <v>85</v>
      </c>
      <c r="AY259" s="213" t="s">
        <v>128</v>
      </c>
    </row>
    <row r="260" spans="1:65" s="2" customFormat="1" ht="16.5" customHeight="1">
      <c r="A260" s="33"/>
      <c r="B260" s="34"/>
      <c r="C260" s="185" t="s">
        <v>417</v>
      </c>
      <c r="D260" s="185" t="s">
        <v>131</v>
      </c>
      <c r="E260" s="186" t="s">
        <v>412</v>
      </c>
      <c r="F260" s="187" t="s">
        <v>413</v>
      </c>
      <c r="G260" s="188" t="s">
        <v>238</v>
      </c>
      <c r="H260" s="189">
        <v>166.75200000000001</v>
      </c>
      <c r="I260" s="190"/>
      <c r="J260" s="191">
        <f>ROUND(I260*H260,2)</f>
        <v>0</v>
      </c>
      <c r="K260" s="187" t="s">
        <v>149</v>
      </c>
      <c r="L260" s="38"/>
      <c r="M260" s="192" t="s">
        <v>1</v>
      </c>
      <c r="N260" s="193" t="s">
        <v>42</v>
      </c>
      <c r="O260" s="70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406</v>
      </c>
      <c r="AT260" s="196" t="s">
        <v>131</v>
      </c>
      <c r="AU260" s="196" t="s">
        <v>85</v>
      </c>
      <c r="AY260" s="16" t="s">
        <v>128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85</v>
      </c>
      <c r="BK260" s="197">
        <f>ROUND(I260*H260,2)</f>
        <v>0</v>
      </c>
      <c r="BL260" s="16" t="s">
        <v>406</v>
      </c>
      <c r="BM260" s="196" t="s">
        <v>418</v>
      </c>
    </row>
    <row r="261" spans="1:65" s="2" customFormat="1" ht="28.8">
      <c r="A261" s="33"/>
      <c r="B261" s="34"/>
      <c r="C261" s="35"/>
      <c r="D261" s="198" t="s">
        <v>137</v>
      </c>
      <c r="E261" s="35"/>
      <c r="F261" s="199" t="s">
        <v>415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137</v>
      </c>
      <c r="AU261" s="16" t="s">
        <v>85</v>
      </c>
    </row>
    <row r="262" spans="1:65" s="13" customFormat="1" ht="10.199999999999999">
      <c r="B262" s="203"/>
      <c r="C262" s="204"/>
      <c r="D262" s="198" t="s">
        <v>144</v>
      </c>
      <c r="E262" s="205" t="s">
        <v>1</v>
      </c>
      <c r="F262" s="206" t="s">
        <v>419</v>
      </c>
      <c r="G262" s="204"/>
      <c r="H262" s="207">
        <v>166.75200000000001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144</v>
      </c>
      <c r="AU262" s="213" t="s">
        <v>85</v>
      </c>
      <c r="AV262" s="13" t="s">
        <v>87</v>
      </c>
      <c r="AW262" s="13" t="s">
        <v>34</v>
      </c>
      <c r="AX262" s="13" t="s">
        <v>85</v>
      </c>
      <c r="AY262" s="213" t="s">
        <v>128</v>
      </c>
    </row>
    <row r="263" spans="1:65" s="2" customFormat="1" ht="16.5" customHeight="1">
      <c r="A263" s="33"/>
      <c r="B263" s="34"/>
      <c r="C263" s="185" t="s">
        <v>420</v>
      </c>
      <c r="D263" s="185" t="s">
        <v>131</v>
      </c>
      <c r="E263" s="186" t="s">
        <v>421</v>
      </c>
      <c r="F263" s="187" t="s">
        <v>422</v>
      </c>
      <c r="G263" s="188" t="s">
        <v>238</v>
      </c>
      <c r="H263" s="189">
        <v>152.85599999999999</v>
      </c>
      <c r="I263" s="190"/>
      <c r="J263" s="191">
        <f>ROUND(I263*H263,2)</f>
        <v>0</v>
      </c>
      <c r="K263" s="187" t="s">
        <v>149</v>
      </c>
      <c r="L263" s="38"/>
      <c r="M263" s="192" t="s">
        <v>1</v>
      </c>
      <c r="N263" s="193" t="s">
        <v>42</v>
      </c>
      <c r="O263" s="70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6" t="s">
        <v>406</v>
      </c>
      <c r="AT263" s="196" t="s">
        <v>131</v>
      </c>
      <c r="AU263" s="196" t="s">
        <v>85</v>
      </c>
      <c r="AY263" s="16" t="s">
        <v>128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6" t="s">
        <v>85</v>
      </c>
      <c r="BK263" s="197">
        <f>ROUND(I263*H263,2)</f>
        <v>0</v>
      </c>
      <c r="BL263" s="16" t="s">
        <v>406</v>
      </c>
      <c r="BM263" s="196" t="s">
        <v>423</v>
      </c>
    </row>
    <row r="264" spans="1:65" s="2" customFormat="1" ht="28.8">
      <c r="A264" s="33"/>
      <c r="B264" s="34"/>
      <c r="C264" s="35"/>
      <c r="D264" s="198" t="s">
        <v>137</v>
      </c>
      <c r="E264" s="35"/>
      <c r="F264" s="199" t="s">
        <v>424</v>
      </c>
      <c r="G264" s="35"/>
      <c r="H264" s="35"/>
      <c r="I264" s="200"/>
      <c r="J264" s="35"/>
      <c r="K264" s="35"/>
      <c r="L264" s="38"/>
      <c r="M264" s="201"/>
      <c r="N264" s="202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137</v>
      </c>
      <c r="AU264" s="16" t="s">
        <v>85</v>
      </c>
    </row>
    <row r="265" spans="1:65" s="13" customFormat="1" ht="10.199999999999999">
      <c r="B265" s="203"/>
      <c r="C265" s="204"/>
      <c r="D265" s="198" t="s">
        <v>144</v>
      </c>
      <c r="E265" s="205" t="s">
        <v>1</v>
      </c>
      <c r="F265" s="206" t="s">
        <v>425</v>
      </c>
      <c r="G265" s="204"/>
      <c r="H265" s="207">
        <v>152.85599999999999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144</v>
      </c>
      <c r="AU265" s="213" t="s">
        <v>85</v>
      </c>
      <c r="AV265" s="13" t="s">
        <v>87</v>
      </c>
      <c r="AW265" s="13" t="s">
        <v>34</v>
      </c>
      <c r="AX265" s="13" t="s">
        <v>85</v>
      </c>
      <c r="AY265" s="213" t="s">
        <v>128</v>
      </c>
    </row>
    <row r="266" spans="1:65" s="2" customFormat="1" ht="16.5" customHeight="1">
      <c r="A266" s="33"/>
      <c r="B266" s="34"/>
      <c r="C266" s="185" t="s">
        <v>426</v>
      </c>
      <c r="D266" s="185" t="s">
        <v>131</v>
      </c>
      <c r="E266" s="186" t="s">
        <v>427</v>
      </c>
      <c r="F266" s="187" t="s">
        <v>428</v>
      </c>
      <c r="G266" s="188" t="s">
        <v>238</v>
      </c>
      <c r="H266" s="189">
        <v>1014.408</v>
      </c>
      <c r="I266" s="190"/>
      <c r="J266" s="191">
        <f>ROUND(I266*H266,2)</f>
        <v>0</v>
      </c>
      <c r="K266" s="187" t="s">
        <v>149</v>
      </c>
      <c r="L266" s="38"/>
      <c r="M266" s="192" t="s">
        <v>1</v>
      </c>
      <c r="N266" s="193" t="s">
        <v>42</v>
      </c>
      <c r="O266" s="70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6" t="s">
        <v>406</v>
      </c>
      <c r="AT266" s="196" t="s">
        <v>131</v>
      </c>
      <c r="AU266" s="196" t="s">
        <v>85</v>
      </c>
      <c r="AY266" s="16" t="s">
        <v>128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6" t="s">
        <v>85</v>
      </c>
      <c r="BK266" s="197">
        <f>ROUND(I266*H266,2)</f>
        <v>0</v>
      </c>
      <c r="BL266" s="16" t="s">
        <v>406</v>
      </c>
      <c r="BM266" s="196" t="s">
        <v>429</v>
      </c>
    </row>
    <row r="267" spans="1:65" s="2" customFormat="1" ht="28.8">
      <c r="A267" s="33"/>
      <c r="B267" s="34"/>
      <c r="C267" s="35"/>
      <c r="D267" s="198" t="s">
        <v>137</v>
      </c>
      <c r="E267" s="35"/>
      <c r="F267" s="199" t="s">
        <v>430</v>
      </c>
      <c r="G267" s="35"/>
      <c r="H267" s="35"/>
      <c r="I267" s="200"/>
      <c r="J267" s="35"/>
      <c r="K267" s="35"/>
      <c r="L267" s="38"/>
      <c r="M267" s="201"/>
      <c r="N267" s="202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137</v>
      </c>
      <c r="AU267" s="16" t="s">
        <v>85</v>
      </c>
    </row>
    <row r="268" spans="1:65" s="13" customFormat="1" ht="10.199999999999999">
      <c r="B268" s="203"/>
      <c r="C268" s="204"/>
      <c r="D268" s="198" t="s">
        <v>144</v>
      </c>
      <c r="E268" s="205" t="s">
        <v>1</v>
      </c>
      <c r="F268" s="206" t="s">
        <v>431</v>
      </c>
      <c r="G268" s="204"/>
      <c r="H268" s="207">
        <v>1014.408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144</v>
      </c>
      <c r="AU268" s="213" t="s">
        <v>85</v>
      </c>
      <c r="AV268" s="13" t="s">
        <v>87</v>
      </c>
      <c r="AW268" s="13" t="s">
        <v>34</v>
      </c>
      <c r="AX268" s="13" t="s">
        <v>85</v>
      </c>
      <c r="AY268" s="213" t="s">
        <v>128</v>
      </c>
    </row>
    <row r="269" spans="1:65" s="2" customFormat="1" ht="33" customHeight="1">
      <c r="A269" s="33"/>
      <c r="B269" s="34"/>
      <c r="C269" s="185" t="s">
        <v>432</v>
      </c>
      <c r="D269" s="185" t="s">
        <v>131</v>
      </c>
      <c r="E269" s="186" t="s">
        <v>433</v>
      </c>
      <c r="F269" s="187" t="s">
        <v>434</v>
      </c>
      <c r="G269" s="188" t="s">
        <v>238</v>
      </c>
      <c r="H269" s="189">
        <v>1014.408</v>
      </c>
      <c r="I269" s="190"/>
      <c r="J269" s="191">
        <f>ROUND(I269*H269,2)</f>
        <v>0</v>
      </c>
      <c r="K269" s="187" t="s">
        <v>149</v>
      </c>
      <c r="L269" s="38"/>
      <c r="M269" s="192" t="s">
        <v>1</v>
      </c>
      <c r="N269" s="193" t="s">
        <v>42</v>
      </c>
      <c r="O269" s="70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6" t="s">
        <v>406</v>
      </c>
      <c r="AT269" s="196" t="s">
        <v>131</v>
      </c>
      <c r="AU269" s="196" t="s">
        <v>85</v>
      </c>
      <c r="AY269" s="16" t="s">
        <v>128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6" t="s">
        <v>85</v>
      </c>
      <c r="BK269" s="197">
        <f>ROUND(I269*H269,2)</f>
        <v>0</v>
      </c>
      <c r="BL269" s="16" t="s">
        <v>406</v>
      </c>
      <c r="BM269" s="196" t="s">
        <v>435</v>
      </c>
    </row>
    <row r="270" spans="1:65" s="2" customFormat="1" ht="38.4">
      <c r="A270" s="33"/>
      <c r="B270" s="34"/>
      <c r="C270" s="35"/>
      <c r="D270" s="198" t="s">
        <v>137</v>
      </c>
      <c r="E270" s="35"/>
      <c r="F270" s="199" t="s">
        <v>436</v>
      </c>
      <c r="G270" s="35"/>
      <c r="H270" s="35"/>
      <c r="I270" s="200"/>
      <c r="J270" s="35"/>
      <c r="K270" s="35"/>
      <c r="L270" s="38"/>
      <c r="M270" s="201"/>
      <c r="N270" s="202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137</v>
      </c>
      <c r="AU270" s="16" t="s">
        <v>85</v>
      </c>
    </row>
    <row r="271" spans="1:65" s="2" customFormat="1" ht="19.2">
      <c r="A271" s="33"/>
      <c r="B271" s="34"/>
      <c r="C271" s="35"/>
      <c r="D271" s="198" t="s">
        <v>183</v>
      </c>
      <c r="E271" s="35"/>
      <c r="F271" s="214" t="s">
        <v>409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183</v>
      </c>
      <c r="AU271" s="16" t="s">
        <v>85</v>
      </c>
    </row>
    <row r="272" spans="1:65" s="13" customFormat="1" ht="10.199999999999999">
      <c r="B272" s="203"/>
      <c r="C272" s="204"/>
      <c r="D272" s="198" t="s">
        <v>144</v>
      </c>
      <c r="E272" s="205" t="s">
        <v>1</v>
      </c>
      <c r="F272" s="206" t="s">
        <v>431</v>
      </c>
      <c r="G272" s="204"/>
      <c r="H272" s="207">
        <v>1014.408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144</v>
      </c>
      <c r="AU272" s="213" t="s">
        <v>85</v>
      </c>
      <c r="AV272" s="13" t="s">
        <v>87</v>
      </c>
      <c r="AW272" s="13" t="s">
        <v>34</v>
      </c>
      <c r="AX272" s="13" t="s">
        <v>85</v>
      </c>
      <c r="AY272" s="213" t="s">
        <v>128</v>
      </c>
    </row>
    <row r="273" spans="1:65" s="2" customFormat="1" ht="33" customHeight="1">
      <c r="A273" s="33"/>
      <c r="B273" s="34"/>
      <c r="C273" s="185" t="s">
        <v>437</v>
      </c>
      <c r="D273" s="185" t="s">
        <v>131</v>
      </c>
      <c r="E273" s="186" t="s">
        <v>438</v>
      </c>
      <c r="F273" s="187" t="s">
        <v>439</v>
      </c>
      <c r="G273" s="188" t="s">
        <v>238</v>
      </c>
      <c r="H273" s="189">
        <v>124.429</v>
      </c>
      <c r="I273" s="190"/>
      <c r="J273" s="191">
        <f>ROUND(I273*H273,2)</f>
        <v>0</v>
      </c>
      <c r="K273" s="187" t="s">
        <v>149</v>
      </c>
      <c r="L273" s="38"/>
      <c r="M273" s="192" t="s">
        <v>1</v>
      </c>
      <c r="N273" s="193" t="s">
        <v>42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406</v>
      </c>
      <c r="AT273" s="196" t="s">
        <v>131</v>
      </c>
      <c r="AU273" s="196" t="s">
        <v>85</v>
      </c>
      <c r="AY273" s="16" t="s">
        <v>128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85</v>
      </c>
      <c r="BK273" s="197">
        <f>ROUND(I273*H273,2)</f>
        <v>0</v>
      </c>
      <c r="BL273" s="16" t="s">
        <v>406</v>
      </c>
      <c r="BM273" s="196" t="s">
        <v>440</v>
      </c>
    </row>
    <row r="274" spans="1:65" s="2" customFormat="1" ht="57.6">
      <c r="A274" s="33"/>
      <c r="B274" s="34"/>
      <c r="C274" s="35"/>
      <c r="D274" s="198" t="s">
        <v>137</v>
      </c>
      <c r="E274" s="35"/>
      <c r="F274" s="199" t="s">
        <v>441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137</v>
      </c>
      <c r="AU274" s="16" t="s">
        <v>85</v>
      </c>
    </row>
    <row r="275" spans="1:65" s="2" customFormat="1" ht="19.2">
      <c r="A275" s="33"/>
      <c r="B275" s="34"/>
      <c r="C275" s="35"/>
      <c r="D275" s="198" t="s">
        <v>183</v>
      </c>
      <c r="E275" s="35"/>
      <c r="F275" s="214" t="s">
        <v>409</v>
      </c>
      <c r="G275" s="35"/>
      <c r="H275" s="35"/>
      <c r="I275" s="200"/>
      <c r="J275" s="35"/>
      <c r="K275" s="35"/>
      <c r="L275" s="38"/>
      <c r="M275" s="201"/>
      <c r="N275" s="202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183</v>
      </c>
      <c r="AU275" s="16" t="s">
        <v>85</v>
      </c>
    </row>
    <row r="276" spans="1:65" s="13" customFormat="1" ht="10.199999999999999">
      <c r="B276" s="203"/>
      <c r="C276" s="204"/>
      <c r="D276" s="198" t="s">
        <v>144</v>
      </c>
      <c r="E276" s="205" t="s">
        <v>1</v>
      </c>
      <c r="F276" s="206" t="s">
        <v>442</v>
      </c>
      <c r="G276" s="204"/>
      <c r="H276" s="207">
        <v>124.429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144</v>
      </c>
      <c r="AU276" s="213" t="s">
        <v>85</v>
      </c>
      <c r="AV276" s="13" t="s">
        <v>87</v>
      </c>
      <c r="AW276" s="13" t="s">
        <v>34</v>
      </c>
      <c r="AX276" s="13" t="s">
        <v>85</v>
      </c>
      <c r="AY276" s="213" t="s">
        <v>128</v>
      </c>
    </row>
    <row r="277" spans="1:65" s="2" customFormat="1" ht="24.15" customHeight="1">
      <c r="A277" s="33"/>
      <c r="B277" s="34"/>
      <c r="C277" s="185" t="s">
        <v>443</v>
      </c>
      <c r="D277" s="185" t="s">
        <v>131</v>
      </c>
      <c r="E277" s="186" t="s">
        <v>444</v>
      </c>
      <c r="F277" s="187" t="s">
        <v>445</v>
      </c>
      <c r="G277" s="188" t="s">
        <v>238</v>
      </c>
      <c r="H277" s="189">
        <v>573.12099999999998</v>
      </c>
      <c r="I277" s="190"/>
      <c r="J277" s="191">
        <f>ROUND(I277*H277,2)</f>
        <v>0</v>
      </c>
      <c r="K277" s="187" t="s">
        <v>149</v>
      </c>
      <c r="L277" s="38"/>
      <c r="M277" s="192" t="s">
        <v>1</v>
      </c>
      <c r="N277" s="193" t="s">
        <v>42</v>
      </c>
      <c r="O277" s="70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6" t="s">
        <v>406</v>
      </c>
      <c r="AT277" s="196" t="s">
        <v>131</v>
      </c>
      <c r="AU277" s="196" t="s">
        <v>85</v>
      </c>
      <c r="AY277" s="16" t="s">
        <v>128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6" t="s">
        <v>85</v>
      </c>
      <c r="BK277" s="197">
        <f>ROUND(I277*H277,2)</f>
        <v>0</v>
      </c>
      <c r="BL277" s="16" t="s">
        <v>406</v>
      </c>
      <c r="BM277" s="196" t="s">
        <v>446</v>
      </c>
    </row>
    <row r="278" spans="1:65" s="2" customFormat="1" ht="57.6">
      <c r="A278" s="33"/>
      <c r="B278" s="34"/>
      <c r="C278" s="35"/>
      <c r="D278" s="198" t="s">
        <v>137</v>
      </c>
      <c r="E278" s="35"/>
      <c r="F278" s="199" t="s">
        <v>447</v>
      </c>
      <c r="G278" s="35"/>
      <c r="H278" s="35"/>
      <c r="I278" s="200"/>
      <c r="J278" s="35"/>
      <c r="K278" s="35"/>
      <c r="L278" s="38"/>
      <c r="M278" s="201"/>
      <c r="N278" s="202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137</v>
      </c>
      <c r="AU278" s="16" t="s">
        <v>85</v>
      </c>
    </row>
    <row r="279" spans="1:65" s="2" customFormat="1" ht="19.2">
      <c r="A279" s="33"/>
      <c r="B279" s="34"/>
      <c r="C279" s="35"/>
      <c r="D279" s="198" t="s">
        <v>183</v>
      </c>
      <c r="E279" s="35"/>
      <c r="F279" s="214" t="s">
        <v>409</v>
      </c>
      <c r="G279" s="35"/>
      <c r="H279" s="35"/>
      <c r="I279" s="200"/>
      <c r="J279" s="35"/>
      <c r="K279" s="35"/>
      <c r="L279" s="38"/>
      <c r="M279" s="201"/>
      <c r="N279" s="202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183</v>
      </c>
      <c r="AU279" s="16" t="s">
        <v>85</v>
      </c>
    </row>
    <row r="280" spans="1:65" s="13" customFormat="1" ht="10.199999999999999">
      <c r="B280" s="203"/>
      <c r="C280" s="204"/>
      <c r="D280" s="198" t="s">
        <v>144</v>
      </c>
      <c r="E280" s="205" t="s">
        <v>1</v>
      </c>
      <c r="F280" s="206" t="s">
        <v>448</v>
      </c>
      <c r="G280" s="204"/>
      <c r="H280" s="207">
        <v>573.12099999999998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144</v>
      </c>
      <c r="AU280" s="213" t="s">
        <v>85</v>
      </c>
      <c r="AV280" s="13" t="s">
        <v>87</v>
      </c>
      <c r="AW280" s="13" t="s">
        <v>34</v>
      </c>
      <c r="AX280" s="13" t="s">
        <v>85</v>
      </c>
      <c r="AY280" s="213" t="s">
        <v>128</v>
      </c>
    </row>
    <row r="281" spans="1:65" s="2" customFormat="1" ht="24.15" customHeight="1">
      <c r="A281" s="33"/>
      <c r="B281" s="34"/>
      <c r="C281" s="185" t="s">
        <v>206</v>
      </c>
      <c r="D281" s="185" t="s">
        <v>131</v>
      </c>
      <c r="E281" s="186" t="s">
        <v>444</v>
      </c>
      <c r="F281" s="187" t="s">
        <v>445</v>
      </c>
      <c r="G281" s="188" t="s">
        <v>238</v>
      </c>
      <c r="H281" s="189">
        <v>8.5169999999999995</v>
      </c>
      <c r="I281" s="190"/>
      <c r="J281" s="191">
        <f>ROUND(I281*H281,2)</f>
        <v>0</v>
      </c>
      <c r="K281" s="187" t="s">
        <v>149</v>
      </c>
      <c r="L281" s="38"/>
      <c r="M281" s="192" t="s">
        <v>1</v>
      </c>
      <c r="N281" s="193" t="s">
        <v>42</v>
      </c>
      <c r="O281" s="7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406</v>
      </c>
      <c r="AT281" s="196" t="s">
        <v>131</v>
      </c>
      <c r="AU281" s="196" t="s">
        <v>85</v>
      </c>
      <c r="AY281" s="16" t="s">
        <v>128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85</v>
      </c>
      <c r="BK281" s="197">
        <f>ROUND(I281*H281,2)</f>
        <v>0</v>
      </c>
      <c r="BL281" s="16" t="s">
        <v>406</v>
      </c>
      <c r="BM281" s="196" t="s">
        <v>449</v>
      </c>
    </row>
    <row r="282" spans="1:65" s="2" customFormat="1" ht="57.6">
      <c r="A282" s="33"/>
      <c r="B282" s="34"/>
      <c r="C282" s="35"/>
      <c r="D282" s="198" t="s">
        <v>137</v>
      </c>
      <c r="E282" s="35"/>
      <c r="F282" s="199" t="s">
        <v>447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137</v>
      </c>
      <c r="AU282" s="16" t="s">
        <v>85</v>
      </c>
    </row>
    <row r="283" spans="1:65" s="2" customFormat="1" ht="19.2">
      <c r="A283" s="33"/>
      <c r="B283" s="34"/>
      <c r="C283" s="35"/>
      <c r="D283" s="198" t="s">
        <v>183</v>
      </c>
      <c r="E283" s="35"/>
      <c r="F283" s="214" t="s">
        <v>409</v>
      </c>
      <c r="G283" s="35"/>
      <c r="H283" s="35"/>
      <c r="I283" s="200"/>
      <c r="J283" s="35"/>
      <c r="K283" s="35"/>
      <c r="L283" s="38"/>
      <c r="M283" s="201"/>
      <c r="N283" s="202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183</v>
      </c>
      <c r="AU283" s="16" t="s">
        <v>85</v>
      </c>
    </row>
    <row r="284" spans="1:65" s="13" customFormat="1" ht="10.199999999999999">
      <c r="B284" s="203"/>
      <c r="C284" s="204"/>
      <c r="D284" s="198" t="s">
        <v>144</v>
      </c>
      <c r="E284" s="205" t="s">
        <v>1</v>
      </c>
      <c r="F284" s="206" t="s">
        <v>450</v>
      </c>
      <c r="G284" s="204"/>
      <c r="H284" s="207">
        <v>8.5169999999999995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144</v>
      </c>
      <c r="AU284" s="213" t="s">
        <v>85</v>
      </c>
      <c r="AV284" s="13" t="s">
        <v>87</v>
      </c>
      <c r="AW284" s="13" t="s">
        <v>34</v>
      </c>
      <c r="AX284" s="13" t="s">
        <v>85</v>
      </c>
      <c r="AY284" s="213" t="s">
        <v>128</v>
      </c>
    </row>
    <row r="285" spans="1:65" s="2" customFormat="1" ht="16.5" customHeight="1">
      <c r="A285" s="33"/>
      <c r="B285" s="34"/>
      <c r="C285" s="185" t="s">
        <v>451</v>
      </c>
      <c r="D285" s="185" t="s">
        <v>131</v>
      </c>
      <c r="E285" s="186" t="s">
        <v>452</v>
      </c>
      <c r="F285" s="187" t="s">
        <v>453</v>
      </c>
      <c r="G285" s="188" t="s">
        <v>193</v>
      </c>
      <c r="H285" s="189">
        <v>2</v>
      </c>
      <c r="I285" s="190"/>
      <c r="J285" s="191">
        <f>ROUND(I285*H285,2)</f>
        <v>0</v>
      </c>
      <c r="K285" s="187" t="s">
        <v>149</v>
      </c>
      <c r="L285" s="38"/>
      <c r="M285" s="192" t="s">
        <v>1</v>
      </c>
      <c r="N285" s="193" t="s">
        <v>42</v>
      </c>
      <c r="O285" s="70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406</v>
      </c>
      <c r="AT285" s="196" t="s">
        <v>131</v>
      </c>
      <c r="AU285" s="196" t="s">
        <v>85</v>
      </c>
      <c r="AY285" s="16" t="s">
        <v>128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85</v>
      </c>
      <c r="BK285" s="197">
        <f>ROUND(I285*H285,2)</f>
        <v>0</v>
      </c>
      <c r="BL285" s="16" t="s">
        <v>406</v>
      </c>
      <c r="BM285" s="196" t="s">
        <v>454</v>
      </c>
    </row>
    <row r="286" spans="1:65" s="2" customFormat="1" ht="28.8">
      <c r="A286" s="33"/>
      <c r="B286" s="34"/>
      <c r="C286" s="35"/>
      <c r="D286" s="198" t="s">
        <v>137</v>
      </c>
      <c r="E286" s="35"/>
      <c r="F286" s="199" t="s">
        <v>455</v>
      </c>
      <c r="G286" s="35"/>
      <c r="H286" s="35"/>
      <c r="I286" s="200"/>
      <c r="J286" s="35"/>
      <c r="K286" s="35"/>
      <c r="L286" s="38"/>
      <c r="M286" s="225"/>
      <c r="N286" s="226"/>
      <c r="O286" s="227"/>
      <c r="P286" s="227"/>
      <c r="Q286" s="227"/>
      <c r="R286" s="227"/>
      <c r="S286" s="227"/>
      <c r="T286" s="22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137</v>
      </c>
      <c r="AU286" s="16" t="s">
        <v>85</v>
      </c>
    </row>
    <row r="287" spans="1:65" s="2" customFormat="1" ht="6.9" customHeight="1">
      <c r="A287" s="3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38"/>
      <c r="M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</row>
  </sheetData>
  <sheetProtection algorithmName="SHA-512" hashValue="E/8gjw0Qh0OgYoYLXklMc/zRYQzV1Boe58Sq/eePikaeLYwy+ekp1nrA+LKqetIfqb1tt7+uFmll8TUfLWYXzg==" saltValue="fX7RsO0VkJqFD5XmujB1uTH3K8f6BM8ceGzmz3+CgHxt+/OnPR4X+XljEmHeueCetdUQ71vZgd65pk7Uy9MCYQ==" spinCount="100000" sheet="1" objects="1" scenarios="1" formatColumns="0" formatRows="0" autoFilter="0"/>
  <autoFilter ref="C118:K28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nástupišť č. 4 a 5 v žst. Ostrava hl. n.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456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ROUND((SUM(BE119:BE286)),  2)</f>
        <v>0</v>
      </c>
      <c r="G33" s="33"/>
      <c r="H33" s="33"/>
      <c r="I33" s="123">
        <v>0.21</v>
      </c>
      <c r="J33" s="122">
        <f>ROUND(((SUM(BE119:BE286))*I33),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ROUND((SUM(BF119:BF286)),  2)</f>
        <v>0</v>
      </c>
      <c r="G34" s="33"/>
      <c r="H34" s="33"/>
      <c r="I34" s="123">
        <v>0.15</v>
      </c>
      <c r="J34" s="122">
        <f>ROUND(((SUM(BF119:BF286))*I34),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ROUND((SUM(BG119:BG286)),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ROUND((SUM(BH119:BH286)),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ROUND((SUM(BI119:BI286)),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nástupišť č. 4 a 5 v žst. Ostrava hl. n.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02 - Oprava nástupiště č. 5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28" t="s">
        <v>22</v>
      </c>
      <c r="J89" s="65" t="str">
        <f>IF(J12="","",J12)</f>
        <v>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112</v>
      </c>
      <c r="E99" s="149"/>
      <c r="F99" s="149"/>
      <c r="G99" s="149"/>
      <c r="H99" s="149"/>
      <c r="I99" s="149"/>
      <c r="J99" s="150">
        <f>J252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nástupišť č. 4 a 5 v žst. Ostrava hl. n.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02 - Oprava nástupiště č. 5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28" t="s">
        <v>22</v>
      </c>
      <c r="J113" s="65" t="str">
        <f>IF(J12="","",J12)</f>
        <v>9. 6. 2022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114</v>
      </c>
      <c r="D118" s="161" t="s">
        <v>62</v>
      </c>
      <c r="E118" s="161" t="s">
        <v>58</v>
      </c>
      <c r="F118" s="161" t="s">
        <v>59</v>
      </c>
      <c r="G118" s="161" t="s">
        <v>115</v>
      </c>
      <c r="H118" s="161" t="s">
        <v>116</v>
      </c>
      <c r="I118" s="161" t="s">
        <v>117</v>
      </c>
      <c r="J118" s="161" t="s">
        <v>107</v>
      </c>
      <c r="K118" s="162" t="s">
        <v>118</v>
      </c>
      <c r="L118" s="163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P120+P252</f>
        <v>0</v>
      </c>
      <c r="Q119" s="78"/>
      <c r="R119" s="166">
        <f>R120+R252</f>
        <v>622.56005199999981</v>
      </c>
      <c r="S119" s="78"/>
      <c r="T119" s="167">
        <f>T120+T252</f>
        <v>828.79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109</v>
      </c>
      <c r="BK119" s="168">
        <f>BK120+BK252</f>
        <v>0</v>
      </c>
    </row>
    <row r="120" spans="1:65" s="12" customFormat="1" ht="25.95" customHeight="1">
      <c r="B120" s="169"/>
      <c r="C120" s="170"/>
      <c r="D120" s="171" t="s">
        <v>76</v>
      </c>
      <c r="E120" s="172" t="s">
        <v>126</v>
      </c>
      <c r="F120" s="172" t="s">
        <v>127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622.56005199999981</v>
      </c>
      <c r="S120" s="177"/>
      <c r="T120" s="179">
        <f>T121</f>
        <v>828.79</v>
      </c>
      <c r="AR120" s="180" t="s">
        <v>85</v>
      </c>
      <c r="AT120" s="181" t="s">
        <v>76</v>
      </c>
      <c r="AU120" s="181" t="s">
        <v>77</v>
      </c>
      <c r="AY120" s="180" t="s">
        <v>128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76</v>
      </c>
      <c r="E121" s="183" t="s">
        <v>129</v>
      </c>
      <c r="F121" s="183" t="s">
        <v>130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SUM(P122:P251)</f>
        <v>0</v>
      </c>
      <c r="Q121" s="177"/>
      <c r="R121" s="178">
        <f>SUM(R122:R251)</f>
        <v>622.56005199999981</v>
      </c>
      <c r="S121" s="177"/>
      <c r="T121" s="179">
        <f>SUM(T122:T251)</f>
        <v>828.79</v>
      </c>
      <c r="AR121" s="180" t="s">
        <v>85</v>
      </c>
      <c r="AT121" s="181" t="s">
        <v>76</v>
      </c>
      <c r="AU121" s="181" t="s">
        <v>85</v>
      </c>
      <c r="AY121" s="180" t="s">
        <v>128</v>
      </c>
      <c r="BK121" s="182">
        <f>SUM(BK122:BK251)</f>
        <v>0</v>
      </c>
    </row>
    <row r="122" spans="1:65" s="2" customFormat="1" ht="21.75" customHeight="1">
      <c r="A122" s="33"/>
      <c r="B122" s="34"/>
      <c r="C122" s="185" t="s">
        <v>85</v>
      </c>
      <c r="D122" s="185" t="s">
        <v>131</v>
      </c>
      <c r="E122" s="186" t="s">
        <v>132</v>
      </c>
      <c r="F122" s="187" t="s">
        <v>133</v>
      </c>
      <c r="G122" s="188" t="s">
        <v>134</v>
      </c>
      <c r="H122" s="189">
        <v>1996</v>
      </c>
      <c r="I122" s="190"/>
      <c r="J122" s="191">
        <f>ROUND(I122*H122,2)</f>
        <v>0</v>
      </c>
      <c r="K122" s="187" t="s">
        <v>1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9.0000000000000006E-5</v>
      </c>
      <c r="R122" s="194">
        <f>Q122*H122</f>
        <v>0.17964000000000002</v>
      </c>
      <c r="S122" s="194">
        <v>0.115</v>
      </c>
      <c r="T122" s="195">
        <f>S122*H122</f>
        <v>229.54000000000002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135</v>
      </c>
      <c r="AT122" s="196" t="s">
        <v>131</v>
      </c>
      <c r="AU122" s="196" t="s">
        <v>87</v>
      </c>
      <c r="AY122" s="16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135</v>
      </c>
      <c r="BM122" s="196" t="s">
        <v>457</v>
      </c>
    </row>
    <row r="123" spans="1:65" s="2" customFormat="1" ht="19.2">
      <c r="A123" s="33"/>
      <c r="B123" s="34"/>
      <c r="C123" s="35"/>
      <c r="D123" s="198" t="s">
        <v>137</v>
      </c>
      <c r="E123" s="35"/>
      <c r="F123" s="199" t="s">
        <v>138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87</v>
      </c>
    </row>
    <row r="124" spans="1:65" s="2" customFormat="1" ht="16.5" customHeight="1">
      <c r="A124" s="33"/>
      <c r="B124" s="34"/>
      <c r="C124" s="185" t="s">
        <v>87</v>
      </c>
      <c r="D124" s="185" t="s">
        <v>131</v>
      </c>
      <c r="E124" s="186" t="s">
        <v>139</v>
      </c>
      <c r="F124" s="187" t="s">
        <v>140</v>
      </c>
      <c r="G124" s="188" t="s">
        <v>141</v>
      </c>
      <c r="H124" s="189">
        <v>299.39999999999998</v>
      </c>
      <c r="I124" s="190"/>
      <c r="J124" s="191">
        <f>ROUND(I124*H124,2)</f>
        <v>0</v>
      </c>
      <c r="K124" s="187" t="s">
        <v>1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2</v>
      </c>
      <c r="T124" s="195">
        <f>S124*H124</f>
        <v>598.79999999999995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135</v>
      </c>
      <c r="AT124" s="196" t="s">
        <v>131</v>
      </c>
      <c r="AU124" s="196" t="s">
        <v>87</v>
      </c>
      <c r="AY124" s="16" t="s">
        <v>128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135</v>
      </c>
      <c r="BM124" s="196" t="s">
        <v>142</v>
      </c>
    </row>
    <row r="125" spans="1:65" s="2" customFormat="1" ht="10.199999999999999">
      <c r="A125" s="33"/>
      <c r="B125" s="34"/>
      <c r="C125" s="35"/>
      <c r="D125" s="198" t="s">
        <v>137</v>
      </c>
      <c r="E125" s="35"/>
      <c r="F125" s="199" t="s">
        <v>143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137</v>
      </c>
      <c r="AU125" s="16" t="s">
        <v>87</v>
      </c>
    </row>
    <row r="126" spans="1:65" s="13" customFormat="1" ht="10.199999999999999">
      <c r="B126" s="203"/>
      <c r="C126" s="204"/>
      <c r="D126" s="198" t="s">
        <v>144</v>
      </c>
      <c r="E126" s="205" t="s">
        <v>1</v>
      </c>
      <c r="F126" s="206" t="s">
        <v>458</v>
      </c>
      <c r="G126" s="204"/>
      <c r="H126" s="207">
        <v>299.39999999999998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144</v>
      </c>
      <c r="AU126" s="213" t="s">
        <v>87</v>
      </c>
      <c r="AV126" s="13" t="s">
        <v>87</v>
      </c>
      <c r="AW126" s="13" t="s">
        <v>34</v>
      </c>
      <c r="AX126" s="13" t="s">
        <v>85</v>
      </c>
      <c r="AY126" s="213" t="s">
        <v>128</v>
      </c>
    </row>
    <row r="127" spans="1:65" s="2" customFormat="1" ht="16.5" customHeight="1">
      <c r="A127" s="33"/>
      <c r="B127" s="34"/>
      <c r="C127" s="185" t="s">
        <v>146</v>
      </c>
      <c r="D127" s="185" t="s">
        <v>131</v>
      </c>
      <c r="E127" s="186" t="s">
        <v>147</v>
      </c>
      <c r="F127" s="187" t="s">
        <v>148</v>
      </c>
      <c r="G127" s="188" t="s">
        <v>141</v>
      </c>
      <c r="H127" s="189">
        <v>79.84</v>
      </c>
      <c r="I127" s="190"/>
      <c r="J127" s="191">
        <f>ROUND(I127*H127,2)</f>
        <v>0</v>
      </c>
      <c r="K127" s="187" t="s">
        <v>149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135</v>
      </c>
      <c r="AT127" s="196" t="s">
        <v>131</v>
      </c>
      <c r="AU127" s="196" t="s">
        <v>87</v>
      </c>
      <c r="AY127" s="16" t="s">
        <v>128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135</v>
      </c>
      <c r="BM127" s="196" t="s">
        <v>459</v>
      </c>
    </row>
    <row r="128" spans="1:65" s="2" customFormat="1" ht="19.2">
      <c r="A128" s="33"/>
      <c r="B128" s="34"/>
      <c r="C128" s="35"/>
      <c r="D128" s="198" t="s">
        <v>137</v>
      </c>
      <c r="E128" s="35"/>
      <c r="F128" s="199" t="s">
        <v>151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137</v>
      </c>
      <c r="AU128" s="16" t="s">
        <v>87</v>
      </c>
    </row>
    <row r="129" spans="1:65" s="13" customFormat="1" ht="10.199999999999999">
      <c r="B129" s="203"/>
      <c r="C129" s="204"/>
      <c r="D129" s="198" t="s">
        <v>144</v>
      </c>
      <c r="E129" s="205" t="s">
        <v>1</v>
      </c>
      <c r="F129" s="206" t="s">
        <v>460</v>
      </c>
      <c r="G129" s="204"/>
      <c r="H129" s="207">
        <v>79.84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144</v>
      </c>
      <c r="AU129" s="213" t="s">
        <v>87</v>
      </c>
      <c r="AV129" s="13" t="s">
        <v>87</v>
      </c>
      <c r="AW129" s="13" t="s">
        <v>34</v>
      </c>
      <c r="AX129" s="13" t="s">
        <v>85</v>
      </c>
      <c r="AY129" s="213" t="s">
        <v>128</v>
      </c>
    </row>
    <row r="130" spans="1:65" s="2" customFormat="1" ht="16.5" customHeight="1">
      <c r="A130" s="33"/>
      <c r="B130" s="34"/>
      <c r="C130" s="185" t="s">
        <v>135</v>
      </c>
      <c r="D130" s="185" t="s">
        <v>131</v>
      </c>
      <c r="E130" s="186" t="s">
        <v>153</v>
      </c>
      <c r="F130" s="187" t="s">
        <v>154</v>
      </c>
      <c r="G130" s="188" t="s">
        <v>134</v>
      </c>
      <c r="H130" s="189">
        <v>1996</v>
      </c>
      <c r="I130" s="190"/>
      <c r="J130" s="191">
        <f>ROUND(I130*H130,2)</f>
        <v>0</v>
      </c>
      <c r="K130" s="187" t="s">
        <v>1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135</v>
      </c>
      <c r="AT130" s="196" t="s">
        <v>131</v>
      </c>
      <c r="AU130" s="196" t="s">
        <v>87</v>
      </c>
      <c r="AY130" s="16" t="s">
        <v>128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135</v>
      </c>
      <c r="BM130" s="196" t="s">
        <v>155</v>
      </c>
    </row>
    <row r="131" spans="1:65" s="2" customFormat="1" ht="10.199999999999999">
      <c r="A131" s="33"/>
      <c r="B131" s="34"/>
      <c r="C131" s="35"/>
      <c r="D131" s="198" t="s">
        <v>137</v>
      </c>
      <c r="E131" s="35"/>
      <c r="F131" s="199" t="s">
        <v>156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87</v>
      </c>
    </row>
    <row r="132" spans="1:65" s="2" customFormat="1" ht="16.5" customHeight="1">
      <c r="A132" s="33"/>
      <c r="B132" s="34"/>
      <c r="C132" s="185" t="s">
        <v>129</v>
      </c>
      <c r="D132" s="185" t="s">
        <v>131</v>
      </c>
      <c r="E132" s="186" t="s">
        <v>157</v>
      </c>
      <c r="F132" s="187" t="s">
        <v>158</v>
      </c>
      <c r="G132" s="188" t="s">
        <v>159</v>
      </c>
      <c r="H132" s="189">
        <v>630</v>
      </c>
      <c r="I132" s="190"/>
      <c r="J132" s="191">
        <f>ROUND(I132*H132,2)</f>
        <v>0</v>
      </c>
      <c r="K132" s="187" t="s">
        <v>149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135</v>
      </c>
      <c r="AT132" s="196" t="s">
        <v>131</v>
      </c>
      <c r="AU132" s="196" t="s">
        <v>87</v>
      </c>
      <c r="AY132" s="16" t="s">
        <v>128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135</v>
      </c>
      <c r="BM132" s="196" t="s">
        <v>160</v>
      </c>
    </row>
    <row r="133" spans="1:65" s="2" customFormat="1" ht="19.2">
      <c r="A133" s="33"/>
      <c r="B133" s="34"/>
      <c r="C133" s="35"/>
      <c r="D133" s="198" t="s">
        <v>137</v>
      </c>
      <c r="E133" s="35"/>
      <c r="F133" s="199" t="s">
        <v>161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87</v>
      </c>
    </row>
    <row r="134" spans="1:65" s="2" customFormat="1" ht="16.5" customHeight="1">
      <c r="A134" s="33"/>
      <c r="B134" s="34"/>
      <c r="C134" s="185" t="s">
        <v>162</v>
      </c>
      <c r="D134" s="185" t="s">
        <v>131</v>
      </c>
      <c r="E134" s="186" t="s">
        <v>163</v>
      </c>
      <c r="F134" s="187" t="s">
        <v>164</v>
      </c>
      <c r="G134" s="188" t="s">
        <v>159</v>
      </c>
      <c r="H134" s="189">
        <v>2.5</v>
      </c>
      <c r="I134" s="190"/>
      <c r="J134" s="191">
        <f>ROUND(I134*H134,2)</f>
        <v>0</v>
      </c>
      <c r="K134" s="187" t="s">
        <v>1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135</v>
      </c>
      <c r="AT134" s="196" t="s">
        <v>131</v>
      </c>
      <c r="AU134" s="196" t="s">
        <v>87</v>
      </c>
      <c r="AY134" s="16" t="s">
        <v>128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135</v>
      </c>
      <c r="BM134" s="196" t="s">
        <v>165</v>
      </c>
    </row>
    <row r="135" spans="1:65" s="2" customFormat="1" ht="19.2">
      <c r="A135" s="33"/>
      <c r="B135" s="34"/>
      <c r="C135" s="35"/>
      <c r="D135" s="198" t="s">
        <v>137</v>
      </c>
      <c r="E135" s="35"/>
      <c r="F135" s="199" t="s">
        <v>166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137</v>
      </c>
      <c r="AU135" s="16" t="s">
        <v>87</v>
      </c>
    </row>
    <row r="136" spans="1:65" s="2" customFormat="1" ht="16.5" customHeight="1">
      <c r="A136" s="33"/>
      <c r="B136" s="34"/>
      <c r="C136" s="185" t="s">
        <v>167</v>
      </c>
      <c r="D136" s="185" t="s">
        <v>131</v>
      </c>
      <c r="E136" s="186" t="s">
        <v>168</v>
      </c>
      <c r="F136" s="187" t="s">
        <v>169</v>
      </c>
      <c r="G136" s="188" t="s">
        <v>134</v>
      </c>
      <c r="H136" s="189">
        <v>56.7</v>
      </c>
      <c r="I136" s="190"/>
      <c r="J136" s="191">
        <f>ROUND(I136*H136,2)</f>
        <v>0</v>
      </c>
      <c r="K136" s="187" t="s">
        <v>1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135</v>
      </c>
      <c r="AT136" s="196" t="s">
        <v>131</v>
      </c>
      <c r="AU136" s="196" t="s">
        <v>87</v>
      </c>
      <c r="AY136" s="16" t="s">
        <v>128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85</v>
      </c>
      <c r="BK136" s="197">
        <f>ROUND(I136*H136,2)</f>
        <v>0</v>
      </c>
      <c r="BL136" s="16" t="s">
        <v>135</v>
      </c>
      <c r="BM136" s="196" t="s">
        <v>461</v>
      </c>
    </row>
    <row r="137" spans="1:65" s="2" customFormat="1" ht="10.199999999999999">
      <c r="A137" s="33"/>
      <c r="B137" s="34"/>
      <c r="C137" s="35"/>
      <c r="D137" s="198" t="s">
        <v>137</v>
      </c>
      <c r="E137" s="35"/>
      <c r="F137" s="199" t="s">
        <v>169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87</v>
      </c>
    </row>
    <row r="138" spans="1:65" s="13" customFormat="1" ht="10.199999999999999">
      <c r="B138" s="203"/>
      <c r="C138" s="204"/>
      <c r="D138" s="198" t="s">
        <v>144</v>
      </c>
      <c r="E138" s="205" t="s">
        <v>1</v>
      </c>
      <c r="F138" s="206" t="s">
        <v>462</v>
      </c>
      <c r="G138" s="204"/>
      <c r="H138" s="207">
        <v>56.7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144</v>
      </c>
      <c r="AU138" s="213" t="s">
        <v>87</v>
      </c>
      <c r="AV138" s="13" t="s">
        <v>87</v>
      </c>
      <c r="AW138" s="13" t="s">
        <v>34</v>
      </c>
      <c r="AX138" s="13" t="s">
        <v>85</v>
      </c>
      <c r="AY138" s="213" t="s">
        <v>128</v>
      </c>
    </row>
    <row r="139" spans="1:65" s="2" customFormat="1" ht="16.5" customHeight="1">
      <c r="A139" s="33"/>
      <c r="B139" s="34"/>
      <c r="C139" s="185" t="s">
        <v>172</v>
      </c>
      <c r="D139" s="185" t="s">
        <v>131</v>
      </c>
      <c r="E139" s="186" t="s">
        <v>173</v>
      </c>
      <c r="F139" s="187" t="s">
        <v>174</v>
      </c>
      <c r="G139" s="188" t="s">
        <v>134</v>
      </c>
      <c r="H139" s="189">
        <v>32</v>
      </c>
      <c r="I139" s="190"/>
      <c r="J139" s="191">
        <f>ROUND(I139*H139,2)</f>
        <v>0</v>
      </c>
      <c r="K139" s="187" t="s">
        <v>1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175</v>
      </c>
      <c r="AT139" s="196" t="s">
        <v>131</v>
      </c>
      <c r="AU139" s="196" t="s">
        <v>87</v>
      </c>
      <c r="AY139" s="16" t="s">
        <v>128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175</v>
      </c>
      <c r="BM139" s="196" t="s">
        <v>176</v>
      </c>
    </row>
    <row r="140" spans="1:65" s="2" customFormat="1" ht="10.199999999999999">
      <c r="A140" s="33"/>
      <c r="B140" s="34"/>
      <c r="C140" s="35"/>
      <c r="D140" s="198" t="s">
        <v>137</v>
      </c>
      <c r="E140" s="35"/>
      <c r="F140" s="199" t="s">
        <v>177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137</v>
      </c>
      <c r="AU140" s="16" t="s">
        <v>87</v>
      </c>
    </row>
    <row r="141" spans="1:65" s="2" customFormat="1" ht="16.5" customHeight="1">
      <c r="A141" s="33"/>
      <c r="B141" s="34"/>
      <c r="C141" s="185" t="s">
        <v>178</v>
      </c>
      <c r="D141" s="185" t="s">
        <v>131</v>
      </c>
      <c r="E141" s="186" t="s">
        <v>179</v>
      </c>
      <c r="F141" s="187" t="s">
        <v>180</v>
      </c>
      <c r="G141" s="188" t="s">
        <v>134</v>
      </c>
      <c r="H141" s="189">
        <v>32</v>
      </c>
      <c r="I141" s="190"/>
      <c r="J141" s="191">
        <f>ROUND(I141*H141,2)</f>
        <v>0</v>
      </c>
      <c r="K141" s="187" t="s">
        <v>1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175</v>
      </c>
      <c r="AT141" s="196" t="s">
        <v>131</v>
      </c>
      <c r="AU141" s="196" t="s">
        <v>87</v>
      </c>
      <c r="AY141" s="16" t="s">
        <v>128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175</v>
      </c>
      <c r="BM141" s="196" t="s">
        <v>181</v>
      </c>
    </row>
    <row r="142" spans="1:65" s="2" customFormat="1" ht="19.2">
      <c r="A142" s="33"/>
      <c r="B142" s="34"/>
      <c r="C142" s="35"/>
      <c r="D142" s="198" t="s">
        <v>137</v>
      </c>
      <c r="E142" s="35"/>
      <c r="F142" s="199" t="s">
        <v>182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137</v>
      </c>
      <c r="AU142" s="16" t="s">
        <v>87</v>
      </c>
    </row>
    <row r="143" spans="1:65" s="2" customFormat="1" ht="19.2">
      <c r="A143" s="33"/>
      <c r="B143" s="34"/>
      <c r="C143" s="35"/>
      <c r="D143" s="198" t="s">
        <v>183</v>
      </c>
      <c r="E143" s="35"/>
      <c r="F143" s="214" t="s">
        <v>184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183</v>
      </c>
      <c r="AU143" s="16" t="s">
        <v>87</v>
      </c>
    </row>
    <row r="144" spans="1:65" s="2" customFormat="1" ht="16.5" customHeight="1">
      <c r="A144" s="33"/>
      <c r="B144" s="34"/>
      <c r="C144" s="185" t="s">
        <v>185</v>
      </c>
      <c r="D144" s="185" t="s">
        <v>131</v>
      </c>
      <c r="E144" s="186" t="s">
        <v>186</v>
      </c>
      <c r="F144" s="187" t="s">
        <v>187</v>
      </c>
      <c r="G144" s="188" t="s">
        <v>134</v>
      </c>
      <c r="H144" s="189">
        <v>32</v>
      </c>
      <c r="I144" s="190"/>
      <c r="J144" s="191">
        <f>ROUND(I144*H144,2)</f>
        <v>0</v>
      </c>
      <c r="K144" s="187" t="s">
        <v>1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175</v>
      </c>
      <c r="AT144" s="196" t="s">
        <v>131</v>
      </c>
      <c r="AU144" s="196" t="s">
        <v>87</v>
      </c>
      <c r="AY144" s="16" t="s">
        <v>128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175</v>
      </c>
      <c r="BM144" s="196" t="s">
        <v>188</v>
      </c>
    </row>
    <row r="145" spans="1:65" s="2" customFormat="1" ht="10.199999999999999">
      <c r="A145" s="33"/>
      <c r="B145" s="34"/>
      <c r="C145" s="35"/>
      <c r="D145" s="198" t="s">
        <v>137</v>
      </c>
      <c r="E145" s="35"/>
      <c r="F145" s="199" t="s">
        <v>189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87</v>
      </c>
    </row>
    <row r="146" spans="1:65" s="2" customFormat="1" ht="19.2">
      <c r="A146" s="33"/>
      <c r="B146" s="34"/>
      <c r="C146" s="35"/>
      <c r="D146" s="198" t="s">
        <v>183</v>
      </c>
      <c r="E146" s="35"/>
      <c r="F146" s="214" t="s">
        <v>184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183</v>
      </c>
      <c r="AU146" s="16" t="s">
        <v>87</v>
      </c>
    </row>
    <row r="147" spans="1:65" s="2" customFormat="1" ht="16.5" customHeight="1">
      <c r="A147" s="33"/>
      <c r="B147" s="34"/>
      <c r="C147" s="185" t="s">
        <v>190</v>
      </c>
      <c r="D147" s="185" t="s">
        <v>131</v>
      </c>
      <c r="E147" s="186" t="s">
        <v>191</v>
      </c>
      <c r="F147" s="187" t="s">
        <v>192</v>
      </c>
      <c r="G147" s="188" t="s">
        <v>193</v>
      </c>
      <c r="H147" s="189">
        <v>10</v>
      </c>
      <c r="I147" s="190"/>
      <c r="J147" s="191">
        <f>ROUND(I147*H147,2)</f>
        <v>0</v>
      </c>
      <c r="K147" s="187" t="s">
        <v>1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4.4999999999999998E-2</v>
      </c>
      <c r="T147" s="195">
        <f>S147*H147</f>
        <v>0.44999999999999996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175</v>
      </c>
      <c r="AT147" s="196" t="s">
        <v>131</v>
      </c>
      <c r="AU147" s="196" t="s">
        <v>87</v>
      </c>
      <c r="AY147" s="16" t="s">
        <v>128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175</v>
      </c>
      <c r="BM147" s="196" t="s">
        <v>194</v>
      </c>
    </row>
    <row r="148" spans="1:65" s="2" customFormat="1" ht="19.2">
      <c r="A148" s="33"/>
      <c r="B148" s="34"/>
      <c r="C148" s="35"/>
      <c r="D148" s="198" t="s">
        <v>137</v>
      </c>
      <c r="E148" s="35"/>
      <c r="F148" s="199" t="s">
        <v>195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137</v>
      </c>
      <c r="AU148" s="16" t="s">
        <v>87</v>
      </c>
    </row>
    <row r="149" spans="1:65" s="2" customFormat="1" ht="16.5" customHeight="1">
      <c r="A149" s="33"/>
      <c r="B149" s="34"/>
      <c r="C149" s="185" t="s">
        <v>196</v>
      </c>
      <c r="D149" s="185" t="s">
        <v>131</v>
      </c>
      <c r="E149" s="186" t="s">
        <v>197</v>
      </c>
      <c r="F149" s="187" t="s">
        <v>198</v>
      </c>
      <c r="G149" s="188" t="s">
        <v>193</v>
      </c>
      <c r="H149" s="189">
        <v>10</v>
      </c>
      <c r="I149" s="190"/>
      <c r="J149" s="191">
        <f>ROUND(I149*H149,2)</f>
        <v>0</v>
      </c>
      <c r="K149" s="187" t="s">
        <v>1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0.21734000000000001</v>
      </c>
      <c r="R149" s="194">
        <f>Q149*H149</f>
        <v>2.1734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135</v>
      </c>
      <c r="AT149" s="196" t="s">
        <v>131</v>
      </c>
      <c r="AU149" s="196" t="s">
        <v>87</v>
      </c>
      <c r="AY149" s="16" t="s">
        <v>128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135</v>
      </c>
      <c r="BM149" s="196" t="s">
        <v>199</v>
      </c>
    </row>
    <row r="150" spans="1:65" s="2" customFormat="1" ht="10.199999999999999">
      <c r="A150" s="33"/>
      <c r="B150" s="34"/>
      <c r="C150" s="35"/>
      <c r="D150" s="198" t="s">
        <v>137</v>
      </c>
      <c r="E150" s="35"/>
      <c r="F150" s="199" t="s">
        <v>200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137</v>
      </c>
      <c r="AU150" s="16" t="s">
        <v>87</v>
      </c>
    </row>
    <row r="151" spans="1:65" s="2" customFormat="1" ht="16.5" customHeight="1">
      <c r="A151" s="33"/>
      <c r="B151" s="34"/>
      <c r="C151" s="215" t="s">
        <v>201</v>
      </c>
      <c r="D151" s="215" t="s">
        <v>202</v>
      </c>
      <c r="E151" s="216" t="s">
        <v>203</v>
      </c>
      <c r="F151" s="217" t="s">
        <v>204</v>
      </c>
      <c r="G151" s="218" t="s">
        <v>193</v>
      </c>
      <c r="H151" s="219">
        <v>10</v>
      </c>
      <c r="I151" s="220"/>
      <c r="J151" s="221">
        <f>ROUND(I151*H151,2)</f>
        <v>0</v>
      </c>
      <c r="K151" s="217" t="s">
        <v>1</v>
      </c>
      <c r="L151" s="222"/>
      <c r="M151" s="223" t="s">
        <v>1</v>
      </c>
      <c r="N151" s="224" t="s">
        <v>42</v>
      </c>
      <c r="O151" s="70"/>
      <c r="P151" s="194">
        <f>O151*H151</f>
        <v>0</v>
      </c>
      <c r="Q151" s="194">
        <v>1.4999999999999999E-2</v>
      </c>
      <c r="R151" s="194">
        <f>Q151*H151</f>
        <v>0.15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205</v>
      </c>
      <c r="AT151" s="196" t="s">
        <v>202</v>
      </c>
      <c r="AU151" s="196" t="s">
        <v>87</v>
      </c>
      <c r="AY151" s="16" t="s">
        <v>128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206</v>
      </c>
      <c r="BM151" s="196" t="s">
        <v>207</v>
      </c>
    </row>
    <row r="152" spans="1:65" s="2" customFormat="1" ht="10.199999999999999">
      <c r="A152" s="33"/>
      <c r="B152" s="34"/>
      <c r="C152" s="35"/>
      <c r="D152" s="198" t="s">
        <v>137</v>
      </c>
      <c r="E152" s="35"/>
      <c r="F152" s="199" t="s">
        <v>204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137</v>
      </c>
      <c r="AU152" s="16" t="s">
        <v>87</v>
      </c>
    </row>
    <row r="153" spans="1:65" s="2" customFormat="1" ht="16.5" customHeight="1">
      <c r="A153" s="33"/>
      <c r="B153" s="34"/>
      <c r="C153" s="185" t="s">
        <v>208</v>
      </c>
      <c r="D153" s="185" t="s">
        <v>131</v>
      </c>
      <c r="E153" s="186" t="s">
        <v>209</v>
      </c>
      <c r="F153" s="187" t="s">
        <v>210</v>
      </c>
      <c r="G153" s="188" t="s">
        <v>134</v>
      </c>
      <c r="H153" s="189">
        <v>1996</v>
      </c>
      <c r="I153" s="190"/>
      <c r="J153" s="191">
        <f>ROUND(I153*H153,2)</f>
        <v>0</v>
      </c>
      <c r="K153" s="187" t="s">
        <v>1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135</v>
      </c>
      <c r="AT153" s="196" t="s">
        <v>131</v>
      </c>
      <c r="AU153" s="196" t="s">
        <v>87</v>
      </c>
      <c r="AY153" s="16" t="s">
        <v>128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135</v>
      </c>
      <c r="BM153" s="196" t="s">
        <v>211</v>
      </c>
    </row>
    <row r="154" spans="1:65" s="2" customFormat="1" ht="10.199999999999999">
      <c r="A154" s="33"/>
      <c r="B154" s="34"/>
      <c r="C154" s="35"/>
      <c r="D154" s="198" t="s">
        <v>137</v>
      </c>
      <c r="E154" s="35"/>
      <c r="F154" s="199" t="s">
        <v>212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87</v>
      </c>
    </row>
    <row r="155" spans="1:65" s="2" customFormat="1" ht="19.2">
      <c r="A155" s="33"/>
      <c r="B155" s="34"/>
      <c r="C155" s="35"/>
      <c r="D155" s="198" t="s">
        <v>183</v>
      </c>
      <c r="E155" s="35"/>
      <c r="F155" s="214" t="s">
        <v>184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183</v>
      </c>
      <c r="AU155" s="16" t="s">
        <v>87</v>
      </c>
    </row>
    <row r="156" spans="1:65" s="2" customFormat="1" ht="16.5" customHeight="1">
      <c r="A156" s="33"/>
      <c r="B156" s="34"/>
      <c r="C156" s="185" t="s">
        <v>8</v>
      </c>
      <c r="D156" s="185" t="s">
        <v>131</v>
      </c>
      <c r="E156" s="186" t="s">
        <v>213</v>
      </c>
      <c r="F156" s="187" t="s">
        <v>214</v>
      </c>
      <c r="G156" s="188" t="s">
        <v>134</v>
      </c>
      <c r="H156" s="189">
        <v>1754.4</v>
      </c>
      <c r="I156" s="190"/>
      <c r="J156" s="191">
        <f>ROUND(I156*H156,2)</f>
        <v>0</v>
      </c>
      <c r="K156" s="187" t="s">
        <v>149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135</v>
      </c>
      <c r="AT156" s="196" t="s">
        <v>131</v>
      </c>
      <c r="AU156" s="196" t="s">
        <v>87</v>
      </c>
      <c r="AY156" s="16" t="s">
        <v>128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135</v>
      </c>
      <c r="BM156" s="196" t="s">
        <v>215</v>
      </c>
    </row>
    <row r="157" spans="1:65" s="2" customFormat="1" ht="19.2">
      <c r="A157" s="33"/>
      <c r="B157" s="34"/>
      <c r="C157" s="35"/>
      <c r="D157" s="198" t="s">
        <v>137</v>
      </c>
      <c r="E157" s="35"/>
      <c r="F157" s="199" t="s">
        <v>216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137</v>
      </c>
      <c r="AU157" s="16" t="s">
        <v>87</v>
      </c>
    </row>
    <row r="158" spans="1:65" s="2" customFormat="1" ht="16.5" customHeight="1">
      <c r="A158" s="33"/>
      <c r="B158" s="34"/>
      <c r="C158" s="215" t="s">
        <v>175</v>
      </c>
      <c r="D158" s="215" t="s">
        <v>202</v>
      </c>
      <c r="E158" s="216" t="s">
        <v>217</v>
      </c>
      <c r="F158" s="217" t="s">
        <v>218</v>
      </c>
      <c r="G158" s="218" t="s">
        <v>134</v>
      </c>
      <c r="H158" s="219">
        <v>1832.838</v>
      </c>
      <c r="I158" s="220"/>
      <c r="J158" s="221">
        <f>ROUND(I158*H158,2)</f>
        <v>0</v>
      </c>
      <c r="K158" s="217" t="s">
        <v>149</v>
      </c>
      <c r="L158" s="222"/>
      <c r="M158" s="223" t="s">
        <v>1</v>
      </c>
      <c r="N158" s="224" t="s">
        <v>42</v>
      </c>
      <c r="O158" s="70"/>
      <c r="P158" s="194">
        <f>O158*H158</f>
        <v>0</v>
      </c>
      <c r="Q158" s="194">
        <v>0.19500000000000001</v>
      </c>
      <c r="R158" s="194">
        <f>Q158*H158</f>
        <v>357.40341000000001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205</v>
      </c>
      <c r="AT158" s="196" t="s">
        <v>202</v>
      </c>
      <c r="AU158" s="196" t="s">
        <v>87</v>
      </c>
      <c r="AY158" s="16" t="s">
        <v>128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206</v>
      </c>
      <c r="BM158" s="196" t="s">
        <v>219</v>
      </c>
    </row>
    <row r="159" spans="1:65" s="2" customFormat="1" ht="10.199999999999999">
      <c r="A159" s="33"/>
      <c r="B159" s="34"/>
      <c r="C159" s="35"/>
      <c r="D159" s="198" t="s">
        <v>137</v>
      </c>
      <c r="E159" s="35"/>
      <c r="F159" s="199" t="s">
        <v>218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137</v>
      </c>
      <c r="AU159" s="16" t="s">
        <v>87</v>
      </c>
    </row>
    <row r="160" spans="1:65" s="13" customFormat="1" ht="10.199999999999999">
      <c r="B160" s="203"/>
      <c r="C160" s="204"/>
      <c r="D160" s="198" t="s">
        <v>144</v>
      </c>
      <c r="E160" s="205" t="s">
        <v>1</v>
      </c>
      <c r="F160" s="206" t="s">
        <v>463</v>
      </c>
      <c r="G160" s="204"/>
      <c r="H160" s="207">
        <v>1832.838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144</v>
      </c>
      <c r="AU160" s="213" t="s">
        <v>87</v>
      </c>
      <c r="AV160" s="13" t="s">
        <v>87</v>
      </c>
      <c r="AW160" s="13" t="s">
        <v>34</v>
      </c>
      <c r="AX160" s="13" t="s">
        <v>85</v>
      </c>
      <c r="AY160" s="213" t="s">
        <v>128</v>
      </c>
    </row>
    <row r="161" spans="1:65" s="2" customFormat="1" ht="16.5" customHeight="1">
      <c r="A161" s="33"/>
      <c r="B161" s="34"/>
      <c r="C161" s="215" t="s">
        <v>221</v>
      </c>
      <c r="D161" s="215" t="s">
        <v>202</v>
      </c>
      <c r="E161" s="216" t="s">
        <v>222</v>
      </c>
      <c r="F161" s="217" t="s">
        <v>223</v>
      </c>
      <c r="G161" s="218" t="s">
        <v>134</v>
      </c>
      <c r="H161" s="219">
        <v>9.282</v>
      </c>
      <c r="I161" s="220"/>
      <c r="J161" s="221">
        <f>ROUND(I161*H161,2)</f>
        <v>0</v>
      </c>
      <c r="K161" s="217" t="s">
        <v>149</v>
      </c>
      <c r="L161" s="222"/>
      <c r="M161" s="223" t="s">
        <v>1</v>
      </c>
      <c r="N161" s="224" t="s">
        <v>42</v>
      </c>
      <c r="O161" s="70"/>
      <c r="P161" s="194">
        <f>O161*H161</f>
        <v>0</v>
      </c>
      <c r="Q161" s="194">
        <v>0.19500000000000001</v>
      </c>
      <c r="R161" s="194">
        <f>Q161*H161</f>
        <v>1.80999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205</v>
      </c>
      <c r="AT161" s="196" t="s">
        <v>202</v>
      </c>
      <c r="AU161" s="196" t="s">
        <v>87</v>
      </c>
      <c r="AY161" s="16" t="s">
        <v>128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206</v>
      </c>
      <c r="BM161" s="196" t="s">
        <v>224</v>
      </c>
    </row>
    <row r="162" spans="1:65" s="2" customFormat="1" ht="19.2">
      <c r="A162" s="33"/>
      <c r="B162" s="34"/>
      <c r="C162" s="35"/>
      <c r="D162" s="198" t="s">
        <v>137</v>
      </c>
      <c r="E162" s="35"/>
      <c r="F162" s="199" t="s">
        <v>464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87</v>
      </c>
    </row>
    <row r="163" spans="1:65" s="13" customFormat="1" ht="10.199999999999999">
      <c r="B163" s="203"/>
      <c r="C163" s="204"/>
      <c r="D163" s="198" t="s">
        <v>144</v>
      </c>
      <c r="E163" s="205" t="s">
        <v>1</v>
      </c>
      <c r="F163" s="206" t="s">
        <v>465</v>
      </c>
      <c r="G163" s="204"/>
      <c r="H163" s="207">
        <v>9.282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144</v>
      </c>
      <c r="AU163" s="213" t="s">
        <v>87</v>
      </c>
      <c r="AV163" s="13" t="s">
        <v>87</v>
      </c>
      <c r="AW163" s="13" t="s">
        <v>34</v>
      </c>
      <c r="AX163" s="13" t="s">
        <v>85</v>
      </c>
      <c r="AY163" s="213" t="s">
        <v>128</v>
      </c>
    </row>
    <row r="164" spans="1:65" s="2" customFormat="1" ht="16.5" customHeight="1">
      <c r="A164" s="33"/>
      <c r="B164" s="34"/>
      <c r="C164" s="185" t="s">
        <v>226</v>
      </c>
      <c r="D164" s="185" t="s">
        <v>131</v>
      </c>
      <c r="E164" s="186" t="s">
        <v>227</v>
      </c>
      <c r="F164" s="187" t="s">
        <v>228</v>
      </c>
      <c r="G164" s="188" t="s">
        <v>134</v>
      </c>
      <c r="H164" s="189">
        <v>241.6</v>
      </c>
      <c r="I164" s="190"/>
      <c r="J164" s="191">
        <f>ROUND(I164*H164,2)</f>
        <v>0</v>
      </c>
      <c r="K164" s="187" t="s">
        <v>149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135</v>
      </c>
      <c r="AT164" s="196" t="s">
        <v>131</v>
      </c>
      <c r="AU164" s="196" t="s">
        <v>87</v>
      </c>
      <c r="AY164" s="16" t="s">
        <v>128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85</v>
      </c>
      <c r="BK164" s="197">
        <f>ROUND(I164*H164,2)</f>
        <v>0</v>
      </c>
      <c r="BL164" s="16" t="s">
        <v>135</v>
      </c>
      <c r="BM164" s="196" t="s">
        <v>229</v>
      </c>
    </row>
    <row r="165" spans="1:65" s="2" customFormat="1" ht="19.2">
      <c r="A165" s="33"/>
      <c r="B165" s="34"/>
      <c r="C165" s="35"/>
      <c r="D165" s="198" t="s">
        <v>137</v>
      </c>
      <c r="E165" s="35"/>
      <c r="F165" s="199" t="s">
        <v>230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137</v>
      </c>
      <c r="AU165" s="16" t="s">
        <v>87</v>
      </c>
    </row>
    <row r="166" spans="1:65" s="2" customFormat="1" ht="16.5" customHeight="1">
      <c r="A166" s="33"/>
      <c r="B166" s="34"/>
      <c r="C166" s="215" t="s">
        <v>231</v>
      </c>
      <c r="D166" s="215" t="s">
        <v>202</v>
      </c>
      <c r="E166" s="216" t="s">
        <v>232</v>
      </c>
      <c r="F166" s="217" t="s">
        <v>233</v>
      </c>
      <c r="G166" s="218" t="s">
        <v>193</v>
      </c>
      <c r="H166" s="219">
        <v>1208</v>
      </c>
      <c r="I166" s="220"/>
      <c r="J166" s="221">
        <f>ROUND(I166*H166,2)</f>
        <v>0</v>
      </c>
      <c r="K166" s="217" t="s">
        <v>149</v>
      </c>
      <c r="L166" s="222"/>
      <c r="M166" s="223" t="s">
        <v>1</v>
      </c>
      <c r="N166" s="224" t="s">
        <v>42</v>
      </c>
      <c r="O166" s="70"/>
      <c r="P166" s="194">
        <f>O166*H166</f>
        <v>0</v>
      </c>
      <c r="Q166" s="194">
        <v>2.5999999999999999E-2</v>
      </c>
      <c r="R166" s="194">
        <f>Q166*H166</f>
        <v>31.407999999999998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172</v>
      </c>
      <c r="AT166" s="196" t="s">
        <v>202</v>
      </c>
      <c r="AU166" s="196" t="s">
        <v>87</v>
      </c>
      <c r="AY166" s="16" t="s">
        <v>128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85</v>
      </c>
      <c r="BK166" s="197">
        <f>ROUND(I166*H166,2)</f>
        <v>0</v>
      </c>
      <c r="BL166" s="16" t="s">
        <v>135</v>
      </c>
      <c r="BM166" s="196" t="s">
        <v>466</v>
      </c>
    </row>
    <row r="167" spans="1:65" s="2" customFormat="1" ht="10.199999999999999">
      <c r="A167" s="33"/>
      <c r="B167" s="34"/>
      <c r="C167" s="35"/>
      <c r="D167" s="198" t="s">
        <v>137</v>
      </c>
      <c r="E167" s="35"/>
      <c r="F167" s="199" t="s">
        <v>233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137</v>
      </c>
      <c r="AU167" s="16" t="s">
        <v>87</v>
      </c>
    </row>
    <row r="168" spans="1:65" s="2" customFormat="1" ht="16.5" customHeight="1">
      <c r="A168" s="33"/>
      <c r="B168" s="34"/>
      <c r="C168" s="215" t="s">
        <v>235</v>
      </c>
      <c r="D168" s="215" t="s">
        <v>202</v>
      </c>
      <c r="E168" s="216" t="s">
        <v>236</v>
      </c>
      <c r="F168" s="217" t="s">
        <v>237</v>
      </c>
      <c r="G168" s="218" t="s">
        <v>238</v>
      </c>
      <c r="H168" s="219">
        <v>127.744</v>
      </c>
      <c r="I168" s="220"/>
      <c r="J168" s="221">
        <f>ROUND(I168*H168,2)</f>
        <v>0</v>
      </c>
      <c r="K168" s="217" t="s">
        <v>149</v>
      </c>
      <c r="L168" s="222"/>
      <c r="M168" s="223" t="s">
        <v>1</v>
      </c>
      <c r="N168" s="224" t="s">
        <v>42</v>
      </c>
      <c r="O168" s="70"/>
      <c r="P168" s="194">
        <f>O168*H168</f>
        <v>0</v>
      </c>
      <c r="Q168" s="194">
        <v>1</v>
      </c>
      <c r="R168" s="194">
        <f>Q168*H168</f>
        <v>127.744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205</v>
      </c>
      <c r="AT168" s="196" t="s">
        <v>202</v>
      </c>
      <c r="AU168" s="196" t="s">
        <v>87</v>
      </c>
      <c r="AY168" s="16" t="s">
        <v>128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206</v>
      </c>
      <c r="BM168" s="196" t="s">
        <v>239</v>
      </c>
    </row>
    <row r="169" spans="1:65" s="2" customFormat="1" ht="10.199999999999999">
      <c r="A169" s="33"/>
      <c r="B169" s="34"/>
      <c r="C169" s="35"/>
      <c r="D169" s="198" t="s">
        <v>137</v>
      </c>
      <c r="E169" s="35"/>
      <c r="F169" s="199" t="s">
        <v>237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137</v>
      </c>
      <c r="AU169" s="16" t="s">
        <v>87</v>
      </c>
    </row>
    <row r="170" spans="1:65" s="13" customFormat="1" ht="10.199999999999999">
      <c r="B170" s="203"/>
      <c r="C170" s="204"/>
      <c r="D170" s="198" t="s">
        <v>144</v>
      </c>
      <c r="E170" s="205" t="s">
        <v>1</v>
      </c>
      <c r="F170" s="206" t="s">
        <v>467</v>
      </c>
      <c r="G170" s="204"/>
      <c r="H170" s="207">
        <v>127.744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144</v>
      </c>
      <c r="AU170" s="213" t="s">
        <v>87</v>
      </c>
      <c r="AV170" s="13" t="s">
        <v>87</v>
      </c>
      <c r="AW170" s="13" t="s">
        <v>34</v>
      </c>
      <c r="AX170" s="13" t="s">
        <v>85</v>
      </c>
      <c r="AY170" s="213" t="s">
        <v>128</v>
      </c>
    </row>
    <row r="171" spans="1:65" s="2" customFormat="1" ht="16.5" customHeight="1">
      <c r="A171" s="33"/>
      <c r="B171" s="34"/>
      <c r="C171" s="185" t="s">
        <v>7</v>
      </c>
      <c r="D171" s="185" t="s">
        <v>131</v>
      </c>
      <c r="E171" s="186" t="s">
        <v>241</v>
      </c>
      <c r="F171" s="187" t="s">
        <v>242</v>
      </c>
      <c r="G171" s="188" t="s">
        <v>159</v>
      </c>
      <c r="H171" s="189">
        <v>604</v>
      </c>
      <c r="I171" s="190"/>
      <c r="J171" s="191">
        <f>ROUND(I171*H171,2)</f>
        <v>0</v>
      </c>
      <c r="K171" s="187" t="s">
        <v>149</v>
      </c>
      <c r="L171" s="38"/>
      <c r="M171" s="192" t="s">
        <v>1</v>
      </c>
      <c r="N171" s="193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206</v>
      </c>
      <c r="AT171" s="196" t="s">
        <v>131</v>
      </c>
      <c r="AU171" s="196" t="s">
        <v>87</v>
      </c>
      <c r="AY171" s="16" t="s">
        <v>128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206</v>
      </c>
      <c r="BM171" s="196" t="s">
        <v>468</v>
      </c>
    </row>
    <row r="172" spans="1:65" s="2" customFormat="1" ht="28.8">
      <c r="A172" s="33"/>
      <c r="B172" s="34"/>
      <c r="C172" s="35"/>
      <c r="D172" s="198" t="s">
        <v>137</v>
      </c>
      <c r="E172" s="35"/>
      <c r="F172" s="199" t="s">
        <v>244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137</v>
      </c>
      <c r="AU172" s="16" t="s">
        <v>87</v>
      </c>
    </row>
    <row r="173" spans="1:65" s="2" customFormat="1" ht="19.2">
      <c r="A173" s="33"/>
      <c r="B173" s="34"/>
      <c r="C173" s="35"/>
      <c r="D173" s="198" t="s">
        <v>183</v>
      </c>
      <c r="E173" s="35"/>
      <c r="F173" s="214" t="s">
        <v>245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183</v>
      </c>
      <c r="AU173" s="16" t="s">
        <v>87</v>
      </c>
    </row>
    <row r="174" spans="1:65" s="13" customFormat="1" ht="10.199999999999999">
      <c r="B174" s="203"/>
      <c r="C174" s="204"/>
      <c r="D174" s="198" t="s">
        <v>144</v>
      </c>
      <c r="E174" s="205" t="s">
        <v>1</v>
      </c>
      <c r="F174" s="206" t="s">
        <v>469</v>
      </c>
      <c r="G174" s="204"/>
      <c r="H174" s="207">
        <v>604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144</v>
      </c>
      <c r="AU174" s="213" t="s">
        <v>87</v>
      </c>
      <c r="AV174" s="13" t="s">
        <v>87</v>
      </c>
      <c r="AW174" s="13" t="s">
        <v>34</v>
      </c>
      <c r="AX174" s="13" t="s">
        <v>85</v>
      </c>
      <c r="AY174" s="213" t="s">
        <v>128</v>
      </c>
    </row>
    <row r="175" spans="1:65" s="2" customFormat="1" ht="16.5" customHeight="1">
      <c r="A175" s="33"/>
      <c r="B175" s="34"/>
      <c r="C175" s="215" t="s">
        <v>247</v>
      </c>
      <c r="D175" s="215" t="s">
        <v>202</v>
      </c>
      <c r="E175" s="216" t="s">
        <v>248</v>
      </c>
      <c r="F175" s="217" t="s">
        <v>249</v>
      </c>
      <c r="G175" s="218" t="s">
        <v>250</v>
      </c>
      <c r="H175" s="219">
        <v>130</v>
      </c>
      <c r="I175" s="220"/>
      <c r="J175" s="221">
        <f>ROUND(I175*H175,2)</f>
        <v>0</v>
      </c>
      <c r="K175" s="217" t="s">
        <v>1</v>
      </c>
      <c r="L175" s="222"/>
      <c r="M175" s="223" t="s">
        <v>1</v>
      </c>
      <c r="N175" s="224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205</v>
      </c>
      <c r="AT175" s="196" t="s">
        <v>202</v>
      </c>
      <c r="AU175" s="196" t="s">
        <v>87</v>
      </c>
      <c r="AY175" s="16" t="s">
        <v>128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206</v>
      </c>
      <c r="BM175" s="196" t="s">
        <v>470</v>
      </c>
    </row>
    <row r="176" spans="1:65" s="2" customFormat="1" ht="10.199999999999999">
      <c r="A176" s="33"/>
      <c r="B176" s="34"/>
      <c r="C176" s="35"/>
      <c r="D176" s="198" t="s">
        <v>137</v>
      </c>
      <c r="E176" s="35"/>
      <c r="F176" s="199" t="s">
        <v>249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137</v>
      </c>
      <c r="AU176" s="16" t="s">
        <v>87</v>
      </c>
    </row>
    <row r="177" spans="1:65" s="2" customFormat="1" ht="16.5" customHeight="1">
      <c r="A177" s="33"/>
      <c r="B177" s="34"/>
      <c r="C177" s="215" t="s">
        <v>252</v>
      </c>
      <c r="D177" s="215" t="s">
        <v>202</v>
      </c>
      <c r="E177" s="216" t="s">
        <v>253</v>
      </c>
      <c r="F177" s="217" t="s">
        <v>254</v>
      </c>
      <c r="G177" s="218" t="s">
        <v>250</v>
      </c>
      <c r="H177" s="219">
        <v>27</v>
      </c>
      <c r="I177" s="220"/>
      <c r="J177" s="221">
        <f>ROUND(I177*H177,2)</f>
        <v>0</v>
      </c>
      <c r="K177" s="217" t="s">
        <v>1</v>
      </c>
      <c r="L177" s="222"/>
      <c r="M177" s="223" t="s">
        <v>1</v>
      </c>
      <c r="N177" s="224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205</v>
      </c>
      <c r="AT177" s="196" t="s">
        <v>202</v>
      </c>
      <c r="AU177" s="196" t="s">
        <v>87</v>
      </c>
      <c r="AY177" s="16" t="s">
        <v>128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206</v>
      </c>
      <c r="BM177" s="196" t="s">
        <v>471</v>
      </c>
    </row>
    <row r="178" spans="1:65" s="2" customFormat="1" ht="10.199999999999999">
      <c r="A178" s="33"/>
      <c r="B178" s="34"/>
      <c r="C178" s="35"/>
      <c r="D178" s="198" t="s">
        <v>137</v>
      </c>
      <c r="E178" s="35"/>
      <c r="F178" s="199" t="s">
        <v>254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137</v>
      </c>
      <c r="AU178" s="16" t="s">
        <v>87</v>
      </c>
    </row>
    <row r="179" spans="1:65" s="2" customFormat="1" ht="16.5" customHeight="1">
      <c r="A179" s="33"/>
      <c r="B179" s="34"/>
      <c r="C179" s="185" t="s">
        <v>256</v>
      </c>
      <c r="D179" s="185" t="s">
        <v>131</v>
      </c>
      <c r="E179" s="186" t="s">
        <v>257</v>
      </c>
      <c r="F179" s="187" t="s">
        <v>258</v>
      </c>
      <c r="G179" s="188" t="s">
        <v>159</v>
      </c>
      <c r="H179" s="189">
        <v>2</v>
      </c>
      <c r="I179" s="190"/>
      <c r="J179" s="191">
        <f>ROUND(I179*H179,2)</f>
        <v>0</v>
      </c>
      <c r="K179" s="187" t="s">
        <v>1</v>
      </c>
      <c r="L179" s="38"/>
      <c r="M179" s="192" t="s">
        <v>1</v>
      </c>
      <c r="N179" s="193" t="s">
        <v>42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135</v>
      </c>
      <c r="AT179" s="196" t="s">
        <v>131</v>
      </c>
      <c r="AU179" s="196" t="s">
        <v>87</v>
      </c>
      <c r="AY179" s="16" t="s">
        <v>128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135</v>
      </c>
      <c r="BM179" s="196" t="s">
        <v>259</v>
      </c>
    </row>
    <row r="180" spans="1:65" s="2" customFormat="1" ht="10.199999999999999">
      <c r="A180" s="33"/>
      <c r="B180" s="34"/>
      <c r="C180" s="35"/>
      <c r="D180" s="198" t="s">
        <v>137</v>
      </c>
      <c r="E180" s="35"/>
      <c r="F180" s="199" t="s">
        <v>258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87</v>
      </c>
    </row>
    <row r="181" spans="1:65" s="2" customFormat="1" ht="16.5" customHeight="1">
      <c r="A181" s="33"/>
      <c r="B181" s="34"/>
      <c r="C181" s="215" t="s">
        <v>260</v>
      </c>
      <c r="D181" s="215" t="s">
        <v>202</v>
      </c>
      <c r="E181" s="216" t="s">
        <v>261</v>
      </c>
      <c r="F181" s="217" t="s">
        <v>262</v>
      </c>
      <c r="G181" s="218" t="s">
        <v>141</v>
      </c>
      <c r="H181" s="219">
        <v>0.123</v>
      </c>
      <c r="I181" s="220"/>
      <c r="J181" s="221">
        <f>ROUND(I181*H181,2)</f>
        <v>0</v>
      </c>
      <c r="K181" s="217" t="s">
        <v>149</v>
      </c>
      <c r="L181" s="222"/>
      <c r="M181" s="223" t="s">
        <v>1</v>
      </c>
      <c r="N181" s="224" t="s">
        <v>42</v>
      </c>
      <c r="O181" s="70"/>
      <c r="P181" s="194">
        <f>O181*H181</f>
        <v>0</v>
      </c>
      <c r="Q181" s="194">
        <v>2.4289999999999998</v>
      </c>
      <c r="R181" s="194">
        <f>Q181*H181</f>
        <v>0.29876699999999995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205</v>
      </c>
      <c r="AT181" s="196" t="s">
        <v>202</v>
      </c>
      <c r="AU181" s="196" t="s">
        <v>87</v>
      </c>
      <c r="AY181" s="16" t="s">
        <v>128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206</v>
      </c>
      <c r="BM181" s="196" t="s">
        <v>472</v>
      </c>
    </row>
    <row r="182" spans="1:65" s="2" customFormat="1" ht="10.199999999999999">
      <c r="A182" s="33"/>
      <c r="B182" s="34"/>
      <c r="C182" s="35"/>
      <c r="D182" s="198" t="s">
        <v>137</v>
      </c>
      <c r="E182" s="35"/>
      <c r="F182" s="199" t="s">
        <v>262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137</v>
      </c>
      <c r="AU182" s="16" t="s">
        <v>87</v>
      </c>
    </row>
    <row r="183" spans="1:65" s="13" customFormat="1" ht="10.199999999999999">
      <c r="B183" s="203"/>
      <c r="C183" s="204"/>
      <c r="D183" s="198" t="s">
        <v>144</v>
      </c>
      <c r="E183" s="205" t="s">
        <v>1</v>
      </c>
      <c r="F183" s="206" t="s">
        <v>264</v>
      </c>
      <c r="G183" s="204"/>
      <c r="H183" s="207">
        <v>0.123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144</v>
      </c>
      <c r="AU183" s="213" t="s">
        <v>87</v>
      </c>
      <c r="AV183" s="13" t="s">
        <v>87</v>
      </c>
      <c r="AW183" s="13" t="s">
        <v>34</v>
      </c>
      <c r="AX183" s="13" t="s">
        <v>85</v>
      </c>
      <c r="AY183" s="213" t="s">
        <v>128</v>
      </c>
    </row>
    <row r="184" spans="1:65" s="2" customFormat="1" ht="16.5" customHeight="1">
      <c r="A184" s="33"/>
      <c r="B184" s="34"/>
      <c r="C184" s="185" t="s">
        <v>265</v>
      </c>
      <c r="D184" s="185" t="s">
        <v>131</v>
      </c>
      <c r="E184" s="186" t="s">
        <v>266</v>
      </c>
      <c r="F184" s="187" t="s">
        <v>267</v>
      </c>
      <c r="G184" s="188" t="s">
        <v>159</v>
      </c>
      <c r="H184" s="189">
        <v>12.2</v>
      </c>
      <c r="I184" s="190"/>
      <c r="J184" s="191">
        <f>ROUND(I184*H184,2)</f>
        <v>0</v>
      </c>
      <c r="K184" s="187" t="s">
        <v>1</v>
      </c>
      <c r="L184" s="38"/>
      <c r="M184" s="192" t="s">
        <v>1</v>
      </c>
      <c r="N184" s="193" t="s">
        <v>42</v>
      </c>
      <c r="O184" s="70"/>
      <c r="P184" s="194">
        <f>O184*H184</f>
        <v>0</v>
      </c>
      <c r="Q184" s="194">
        <v>7.3999999999999999E-4</v>
      </c>
      <c r="R184" s="194">
        <f>Q184*H184</f>
        <v>9.0279999999999996E-3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135</v>
      </c>
      <c r="AT184" s="196" t="s">
        <v>131</v>
      </c>
      <c r="AU184" s="196" t="s">
        <v>87</v>
      </c>
      <c r="AY184" s="16" t="s">
        <v>128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135</v>
      </c>
      <c r="BM184" s="196" t="s">
        <v>268</v>
      </c>
    </row>
    <row r="185" spans="1:65" s="2" customFormat="1" ht="10.199999999999999">
      <c r="A185" s="33"/>
      <c r="B185" s="34"/>
      <c r="C185" s="35"/>
      <c r="D185" s="198" t="s">
        <v>137</v>
      </c>
      <c r="E185" s="35"/>
      <c r="F185" s="199" t="s">
        <v>269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137</v>
      </c>
      <c r="AU185" s="16" t="s">
        <v>87</v>
      </c>
    </row>
    <row r="186" spans="1:65" s="13" customFormat="1" ht="10.199999999999999">
      <c r="B186" s="203"/>
      <c r="C186" s="204"/>
      <c r="D186" s="198" t="s">
        <v>144</v>
      </c>
      <c r="E186" s="205" t="s">
        <v>1</v>
      </c>
      <c r="F186" s="206" t="s">
        <v>270</v>
      </c>
      <c r="G186" s="204"/>
      <c r="H186" s="207">
        <v>12.2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144</v>
      </c>
      <c r="AU186" s="213" t="s">
        <v>87</v>
      </c>
      <c r="AV186" s="13" t="s">
        <v>87</v>
      </c>
      <c r="AW186" s="13" t="s">
        <v>34</v>
      </c>
      <c r="AX186" s="13" t="s">
        <v>85</v>
      </c>
      <c r="AY186" s="213" t="s">
        <v>128</v>
      </c>
    </row>
    <row r="187" spans="1:65" s="2" customFormat="1" ht="16.5" customHeight="1">
      <c r="A187" s="33"/>
      <c r="B187" s="34"/>
      <c r="C187" s="215" t="s">
        <v>271</v>
      </c>
      <c r="D187" s="215" t="s">
        <v>202</v>
      </c>
      <c r="E187" s="216" t="s">
        <v>272</v>
      </c>
      <c r="F187" s="217" t="s">
        <v>273</v>
      </c>
      <c r="G187" s="218" t="s">
        <v>159</v>
      </c>
      <c r="H187" s="219">
        <v>12.2</v>
      </c>
      <c r="I187" s="220"/>
      <c r="J187" s="221">
        <f>ROUND(I187*H187,2)</f>
        <v>0</v>
      </c>
      <c r="K187" s="217" t="s">
        <v>1</v>
      </c>
      <c r="L187" s="222"/>
      <c r="M187" s="223" t="s">
        <v>1</v>
      </c>
      <c r="N187" s="224" t="s">
        <v>42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205</v>
      </c>
      <c r="AT187" s="196" t="s">
        <v>202</v>
      </c>
      <c r="AU187" s="196" t="s">
        <v>87</v>
      </c>
      <c r="AY187" s="16" t="s">
        <v>128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85</v>
      </c>
      <c r="BK187" s="197">
        <f>ROUND(I187*H187,2)</f>
        <v>0</v>
      </c>
      <c r="BL187" s="16" t="s">
        <v>206</v>
      </c>
      <c r="BM187" s="196" t="s">
        <v>274</v>
      </c>
    </row>
    <row r="188" spans="1:65" s="2" customFormat="1" ht="10.199999999999999">
      <c r="A188" s="33"/>
      <c r="B188" s="34"/>
      <c r="C188" s="35"/>
      <c r="D188" s="198" t="s">
        <v>137</v>
      </c>
      <c r="E188" s="35"/>
      <c r="F188" s="199" t="s">
        <v>273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137</v>
      </c>
      <c r="AU188" s="16" t="s">
        <v>87</v>
      </c>
    </row>
    <row r="189" spans="1:65" s="2" customFormat="1" ht="16.5" customHeight="1">
      <c r="A189" s="33"/>
      <c r="B189" s="34"/>
      <c r="C189" s="185" t="s">
        <v>275</v>
      </c>
      <c r="D189" s="185" t="s">
        <v>131</v>
      </c>
      <c r="E189" s="186" t="s">
        <v>276</v>
      </c>
      <c r="F189" s="187" t="s">
        <v>277</v>
      </c>
      <c r="G189" s="188" t="s">
        <v>193</v>
      </c>
      <c r="H189" s="189">
        <v>630</v>
      </c>
      <c r="I189" s="190"/>
      <c r="J189" s="191">
        <f>ROUND(I189*H189,2)</f>
        <v>0</v>
      </c>
      <c r="K189" s="187" t="s">
        <v>149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135</v>
      </c>
      <c r="AT189" s="196" t="s">
        <v>131</v>
      </c>
      <c r="AU189" s="196" t="s">
        <v>87</v>
      </c>
      <c r="AY189" s="16" t="s">
        <v>128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135</v>
      </c>
      <c r="BM189" s="196" t="s">
        <v>473</v>
      </c>
    </row>
    <row r="190" spans="1:65" s="2" customFormat="1" ht="19.2">
      <c r="A190" s="33"/>
      <c r="B190" s="34"/>
      <c r="C190" s="35"/>
      <c r="D190" s="198" t="s">
        <v>137</v>
      </c>
      <c r="E190" s="35"/>
      <c r="F190" s="199" t="s">
        <v>279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137</v>
      </c>
      <c r="AU190" s="16" t="s">
        <v>87</v>
      </c>
    </row>
    <row r="191" spans="1:65" s="2" customFormat="1" ht="16.5" customHeight="1">
      <c r="A191" s="33"/>
      <c r="B191" s="34"/>
      <c r="C191" s="215" t="s">
        <v>280</v>
      </c>
      <c r="D191" s="215" t="s">
        <v>202</v>
      </c>
      <c r="E191" s="216" t="s">
        <v>281</v>
      </c>
      <c r="F191" s="217" t="s">
        <v>282</v>
      </c>
      <c r="G191" s="218" t="s">
        <v>193</v>
      </c>
      <c r="H191" s="219">
        <v>630</v>
      </c>
      <c r="I191" s="220"/>
      <c r="J191" s="221">
        <f>ROUND(I191*H191,2)</f>
        <v>0</v>
      </c>
      <c r="K191" s="217" t="s">
        <v>149</v>
      </c>
      <c r="L191" s="222"/>
      <c r="M191" s="223" t="s">
        <v>1</v>
      </c>
      <c r="N191" s="224" t="s">
        <v>42</v>
      </c>
      <c r="O191" s="70"/>
      <c r="P191" s="194">
        <f>O191*H191</f>
        <v>0</v>
      </c>
      <c r="Q191" s="194">
        <v>0.14899999999999999</v>
      </c>
      <c r="R191" s="194">
        <f>Q191*H191</f>
        <v>93.86999999999999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205</v>
      </c>
      <c r="AT191" s="196" t="s">
        <v>202</v>
      </c>
      <c r="AU191" s="196" t="s">
        <v>87</v>
      </c>
      <c r="AY191" s="16" t="s">
        <v>128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206</v>
      </c>
      <c r="BM191" s="196" t="s">
        <v>474</v>
      </c>
    </row>
    <row r="192" spans="1:65" s="2" customFormat="1" ht="10.199999999999999">
      <c r="A192" s="33"/>
      <c r="B192" s="34"/>
      <c r="C192" s="35"/>
      <c r="D192" s="198" t="s">
        <v>137</v>
      </c>
      <c r="E192" s="35"/>
      <c r="F192" s="199" t="s">
        <v>282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137</v>
      </c>
      <c r="AU192" s="16" t="s">
        <v>87</v>
      </c>
    </row>
    <row r="193" spans="1:65" s="2" customFormat="1" ht="16.5" customHeight="1">
      <c r="A193" s="33"/>
      <c r="B193" s="34"/>
      <c r="C193" s="215" t="s">
        <v>284</v>
      </c>
      <c r="D193" s="215" t="s">
        <v>202</v>
      </c>
      <c r="E193" s="216" t="s">
        <v>261</v>
      </c>
      <c r="F193" s="217" t="s">
        <v>262</v>
      </c>
      <c r="G193" s="218" t="s">
        <v>141</v>
      </c>
      <c r="H193" s="219">
        <v>2.835</v>
      </c>
      <c r="I193" s="220"/>
      <c r="J193" s="221">
        <f>ROUND(I193*H193,2)</f>
        <v>0</v>
      </c>
      <c r="K193" s="217" t="s">
        <v>149</v>
      </c>
      <c r="L193" s="222"/>
      <c r="M193" s="223" t="s">
        <v>1</v>
      </c>
      <c r="N193" s="224" t="s">
        <v>42</v>
      </c>
      <c r="O193" s="70"/>
      <c r="P193" s="194">
        <f>O193*H193</f>
        <v>0</v>
      </c>
      <c r="Q193" s="194">
        <v>2.4289999999999998</v>
      </c>
      <c r="R193" s="194">
        <f>Q193*H193</f>
        <v>6.8862149999999991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205</v>
      </c>
      <c r="AT193" s="196" t="s">
        <v>202</v>
      </c>
      <c r="AU193" s="196" t="s">
        <v>87</v>
      </c>
      <c r="AY193" s="16" t="s">
        <v>128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85</v>
      </c>
      <c r="BK193" s="197">
        <f>ROUND(I193*H193,2)</f>
        <v>0</v>
      </c>
      <c r="BL193" s="16" t="s">
        <v>206</v>
      </c>
      <c r="BM193" s="196" t="s">
        <v>285</v>
      </c>
    </row>
    <row r="194" spans="1:65" s="2" customFormat="1" ht="10.199999999999999">
      <c r="A194" s="33"/>
      <c r="B194" s="34"/>
      <c r="C194" s="35"/>
      <c r="D194" s="198" t="s">
        <v>137</v>
      </c>
      <c r="E194" s="35"/>
      <c r="F194" s="199" t="s">
        <v>262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137</v>
      </c>
      <c r="AU194" s="16" t="s">
        <v>87</v>
      </c>
    </row>
    <row r="195" spans="1:65" s="13" customFormat="1" ht="10.199999999999999">
      <c r="B195" s="203"/>
      <c r="C195" s="204"/>
      <c r="D195" s="198" t="s">
        <v>144</v>
      </c>
      <c r="E195" s="205" t="s">
        <v>1</v>
      </c>
      <c r="F195" s="206" t="s">
        <v>475</v>
      </c>
      <c r="G195" s="204"/>
      <c r="H195" s="207">
        <v>2.835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144</v>
      </c>
      <c r="AU195" s="213" t="s">
        <v>87</v>
      </c>
      <c r="AV195" s="13" t="s">
        <v>87</v>
      </c>
      <c r="AW195" s="13" t="s">
        <v>34</v>
      </c>
      <c r="AX195" s="13" t="s">
        <v>85</v>
      </c>
      <c r="AY195" s="213" t="s">
        <v>128</v>
      </c>
    </row>
    <row r="196" spans="1:65" s="2" customFormat="1" ht="16.5" customHeight="1">
      <c r="A196" s="33"/>
      <c r="B196" s="34"/>
      <c r="C196" s="185" t="s">
        <v>287</v>
      </c>
      <c r="D196" s="185" t="s">
        <v>131</v>
      </c>
      <c r="E196" s="186" t="s">
        <v>288</v>
      </c>
      <c r="F196" s="187" t="s">
        <v>289</v>
      </c>
      <c r="G196" s="188" t="s">
        <v>193</v>
      </c>
      <c r="H196" s="189">
        <v>10</v>
      </c>
      <c r="I196" s="190"/>
      <c r="J196" s="191">
        <f>ROUND(I196*H196,2)</f>
        <v>0</v>
      </c>
      <c r="K196" s="187" t="s">
        <v>149</v>
      </c>
      <c r="L196" s="38"/>
      <c r="M196" s="192" t="s">
        <v>1</v>
      </c>
      <c r="N196" s="193" t="s">
        <v>42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206</v>
      </c>
      <c r="AT196" s="196" t="s">
        <v>131</v>
      </c>
      <c r="AU196" s="196" t="s">
        <v>87</v>
      </c>
      <c r="AY196" s="16" t="s">
        <v>128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206</v>
      </c>
      <c r="BM196" s="196" t="s">
        <v>476</v>
      </c>
    </row>
    <row r="197" spans="1:65" s="2" customFormat="1" ht="19.2">
      <c r="A197" s="33"/>
      <c r="B197" s="34"/>
      <c r="C197" s="35"/>
      <c r="D197" s="198" t="s">
        <v>137</v>
      </c>
      <c r="E197" s="35"/>
      <c r="F197" s="199" t="s">
        <v>291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137</v>
      </c>
      <c r="AU197" s="16" t="s">
        <v>87</v>
      </c>
    </row>
    <row r="198" spans="1:65" s="2" customFormat="1" ht="16.5" customHeight="1">
      <c r="A198" s="33"/>
      <c r="B198" s="34"/>
      <c r="C198" s="215" t="s">
        <v>292</v>
      </c>
      <c r="D198" s="215" t="s">
        <v>202</v>
      </c>
      <c r="E198" s="216" t="s">
        <v>261</v>
      </c>
      <c r="F198" s="217" t="s">
        <v>262</v>
      </c>
      <c r="G198" s="218" t="s">
        <v>141</v>
      </c>
      <c r="H198" s="219">
        <v>0.12</v>
      </c>
      <c r="I198" s="220"/>
      <c r="J198" s="221">
        <f>ROUND(I198*H198,2)</f>
        <v>0</v>
      </c>
      <c r="K198" s="217" t="s">
        <v>149</v>
      </c>
      <c r="L198" s="222"/>
      <c r="M198" s="223" t="s">
        <v>1</v>
      </c>
      <c r="N198" s="224" t="s">
        <v>42</v>
      </c>
      <c r="O198" s="70"/>
      <c r="P198" s="194">
        <f>O198*H198</f>
        <v>0</v>
      </c>
      <c r="Q198" s="194">
        <v>2.4289999999999998</v>
      </c>
      <c r="R198" s="194">
        <f>Q198*H198</f>
        <v>0.29147999999999996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205</v>
      </c>
      <c r="AT198" s="196" t="s">
        <v>202</v>
      </c>
      <c r="AU198" s="196" t="s">
        <v>87</v>
      </c>
      <c r="AY198" s="16" t="s">
        <v>128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206</v>
      </c>
      <c r="BM198" s="196" t="s">
        <v>477</v>
      </c>
    </row>
    <row r="199" spans="1:65" s="2" customFormat="1" ht="10.199999999999999">
      <c r="A199" s="33"/>
      <c r="B199" s="34"/>
      <c r="C199" s="35"/>
      <c r="D199" s="198" t="s">
        <v>137</v>
      </c>
      <c r="E199" s="35"/>
      <c r="F199" s="199" t="s">
        <v>262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137</v>
      </c>
      <c r="AU199" s="16" t="s">
        <v>87</v>
      </c>
    </row>
    <row r="200" spans="1:65" s="13" customFormat="1" ht="10.199999999999999">
      <c r="B200" s="203"/>
      <c r="C200" s="204"/>
      <c r="D200" s="198" t="s">
        <v>144</v>
      </c>
      <c r="E200" s="205" t="s">
        <v>1</v>
      </c>
      <c r="F200" s="206" t="s">
        <v>294</v>
      </c>
      <c r="G200" s="204"/>
      <c r="H200" s="207">
        <v>0.12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144</v>
      </c>
      <c r="AU200" s="213" t="s">
        <v>87</v>
      </c>
      <c r="AV200" s="13" t="s">
        <v>87</v>
      </c>
      <c r="AW200" s="13" t="s">
        <v>34</v>
      </c>
      <c r="AX200" s="13" t="s">
        <v>85</v>
      </c>
      <c r="AY200" s="213" t="s">
        <v>128</v>
      </c>
    </row>
    <row r="201" spans="1:65" s="2" customFormat="1" ht="16.5" customHeight="1">
      <c r="A201" s="33"/>
      <c r="B201" s="34"/>
      <c r="C201" s="185" t="s">
        <v>295</v>
      </c>
      <c r="D201" s="185" t="s">
        <v>131</v>
      </c>
      <c r="E201" s="186" t="s">
        <v>296</v>
      </c>
      <c r="F201" s="187" t="s">
        <v>297</v>
      </c>
      <c r="G201" s="188" t="s">
        <v>193</v>
      </c>
      <c r="H201" s="189">
        <v>2</v>
      </c>
      <c r="I201" s="190"/>
      <c r="J201" s="191">
        <f>ROUND(I201*H201,2)</f>
        <v>0</v>
      </c>
      <c r="K201" s="187" t="s">
        <v>1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135</v>
      </c>
      <c r="AT201" s="196" t="s">
        <v>131</v>
      </c>
      <c r="AU201" s="196" t="s">
        <v>87</v>
      </c>
      <c r="AY201" s="16" t="s">
        <v>128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135</v>
      </c>
      <c r="BM201" s="196" t="s">
        <v>298</v>
      </c>
    </row>
    <row r="202" spans="1:65" s="2" customFormat="1" ht="28.8">
      <c r="A202" s="33"/>
      <c r="B202" s="34"/>
      <c r="C202" s="35"/>
      <c r="D202" s="198" t="s">
        <v>137</v>
      </c>
      <c r="E202" s="35"/>
      <c r="F202" s="199" t="s">
        <v>299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137</v>
      </c>
      <c r="AU202" s="16" t="s">
        <v>87</v>
      </c>
    </row>
    <row r="203" spans="1:65" s="2" customFormat="1" ht="16.5" customHeight="1">
      <c r="A203" s="33"/>
      <c r="B203" s="34"/>
      <c r="C203" s="215" t="s">
        <v>300</v>
      </c>
      <c r="D203" s="215" t="s">
        <v>202</v>
      </c>
      <c r="E203" s="216" t="s">
        <v>301</v>
      </c>
      <c r="F203" s="217" t="s">
        <v>302</v>
      </c>
      <c r="G203" s="218" t="s">
        <v>193</v>
      </c>
      <c r="H203" s="219">
        <v>2</v>
      </c>
      <c r="I203" s="220"/>
      <c r="J203" s="221">
        <f>ROUND(I203*H203,2)</f>
        <v>0</v>
      </c>
      <c r="K203" s="217" t="s">
        <v>1</v>
      </c>
      <c r="L203" s="222"/>
      <c r="M203" s="223" t="s">
        <v>1</v>
      </c>
      <c r="N203" s="224" t="s">
        <v>42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205</v>
      </c>
      <c r="AT203" s="196" t="s">
        <v>202</v>
      </c>
      <c r="AU203" s="196" t="s">
        <v>87</v>
      </c>
      <c r="AY203" s="16" t="s">
        <v>128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85</v>
      </c>
      <c r="BK203" s="197">
        <f>ROUND(I203*H203,2)</f>
        <v>0</v>
      </c>
      <c r="BL203" s="16" t="s">
        <v>206</v>
      </c>
      <c r="BM203" s="196" t="s">
        <v>303</v>
      </c>
    </row>
    <row r="204" spans="1:65" s="2" customFormat="1" ht="10.199999999999999">
      <c r="A204" s="33"/>
      <c r="B204" s="34"/>
      <c r="C204" s="35"/>
      <c r="D204" s="198" t="s">
        <v>137</v>
      </c>
      <c r="E204" s="35"/>
      <c r="F204" s="199" t="s">
        <v>302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137</v>
      </c>
      <c r="AU204" s="16" t="s">
        <v>87</v>
      </c>
    </row>
    <row r="205" spans="1:65" s="2" customFormat="1" ht="16.5" customHeight="1">
      <c r="A205" s="33"/>
      <c r="B205" s="34"/>
      <c r="C205" s="215" t="s">
        <v>304</v>
      </c>
      <c r="D205" s="215" t="s">
        <v>202</v>
      </c>
      <c r="E205" s="216" t="s">
        <v>305</v>
      </c>
      <c r="F205" s="217" t="s">
        <v>306</v>
      </c>
      <c r="G205" s="218" t="s">
        <v>193</v>
      </c>
      <c r="H205" s="219">
        <v>4</v>
      </c>
      <c r="I205" s="220"/>
      <c r="J205" s="221">
        <f>ROUND(I205*H205,2)</f>
        <v>0</v>
      </c>
      <c r="K205" s="217" t="s">
        <v>149</v>
      </c>
      <c r="L205" s="222"/>
      <c r="M205" s="223" t="s">
        <v>1</v>
      </c>
      <c r="N205" s="224" t="s">
        <v>42</v>
      </c>
      <c r="O205" s="70"/>
      <c r="P205" s="194">
        <f>O205*H205</f>
        <v>0</v>
      </c>
      <c r="Q205" s="194">
        <v>1.4999999999999999E-4</v>
      </c>
      <c r="R205" s="194">
        <f>Q205*H205</f>
        <v>5.9999999999999995E-4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205</v>
      </c>
      <c r="AT205" s="196" t="s">
        <v>202</v>
      </c>
      <c r="AU205" s="196" t="s">
        <v>87</v>
      </c>
      <c r="AY205" s="16" t="s">
        <v>128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85</v>
      </c>
      <c r="BK205" s="197">
        <f>ROUND(I205*H205,2)</f>
        <v>0</v>
      </c>
      <c r="BL205" s="16" t="s">
        <v>206</v>
      </c>
      <c r="BM205" s="196" t="s">
        <v>307</v>
      </c>
    </row>
    <row r="206" spans="1:65" s="2" customFormat="1" ht="10.199999999999999">
      <c r="A206" s="33"/>
      <c r="B206" s="34"/>
      <c r="C206" s="35"/>
      <c r="D206" s="198" t="s">
        <v>137</v>
      </c>
      <c r="E206" s="35"/>
      <c r="F206" s="199" t="s">
        <v>306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137</v>
      </c>
      <c r="AU206" s="16" t="s">
        <v>87</v>
      </c>
    </row>
    <row r="207" spans="1:65" s="2" customFormat="1" ht="16.5" customHeight="1">
      <c r="A207" s="33"/>
      <c r="B207" s="34"/>
      <c r="C207" s="215" t="s">
        <v>308</v>
      </c>
      <c r="D207" s="215" t="s">
        <v>202</v>
      </c>
      <c r="E207" s="216" t="s">
        <v>309</v>
      </c>
      <c r="F207" s="217" t="s">
        <v>310</v>
      </c>
      <c r="G207" s="218" t="s">
        <v>193</v>
      </c>
      <c r="H207" s="219">
        <v>2</v>
      </c>
      <c r="I207" s="220"/>
      <c r="J207" s="221">
        <f>ROUND(I207*H207,2)</f>
        <v>0</v>
      </c>
      <c r="K207" s="217" t="s">
        <v>149</v>
      </c>
      <c r="L207" s="222"/>
      <c r="M207" s="223" t="s">
        <v>1</v>
      </c>
      <c r="N207" s="224" t="s">
        <v>42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205</v>
      </c>
      <c r="AT207" s="196" t="s">
        <v>202</v>
      </c>
      <c r="AU207" s="196" t="s">
        <v>87</v>
      </c>
      <c r="AY207" s="16" t="s">
        <v>128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206</v>
      </c>
      <c r="BM207" s="196" t="s">
        <v>311</v>
      </c>
    </row>
    <row r="208" spans="1:65" s="2" customFormat="1" ht="10.199999999999999">
      <c r="A208" s="33"/>
      <c r="B208" s="34"/>
      <c r="C208" s="35"/>
      <c r="D208" s="198" t="s">
        <v>137</v>
      </c>
      <c r="E208" s="35"/>
      <c r="F208" s="199" t="s">
        <v>310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137</v>
      </c>
      <c r="AU208" s="16" t="s">
        <v>87</v>
      </c>
    </row>
    <row r="209" spans="1:65" s="2" customFormat="1" ht="16.5" customHeight="1">
      <c r="A209" s="33"/>
      <c r="B209" s="34"/>
      <c r="C209" s="215" t="s">
        <v>312</v>
      </c>
      <c r="D209" s="215" t="s">
        <v>202</v>
      </c>
      <c r="E209" s="216" t="s">
        <v>313</v>
      </c>
      <c r="F209" s="217" t="s">
        <v>314</v>
      </c>
      <c r="G209" s="218" t="s">
        <v>159</v>
      </c>
      <c r="H209" s="219">
        <v>6</v>
      </c>
      <c r="I209" s="220"/>
      <c r="J209" s="221">
        <f>ROUND(I209*H209,2)</f>
        <v>0</v>
      </c>
      <c r="K209" s="217" t="s">
        <v>149</v>
      </c>
      <c r="L209" s="222"/>
      <c r="M209" s="223" t="s">
        <v>1</v>
      </c>
      <c r="N209" s="224" t="s">
        <v>42</v>
      </c>
      <c r="O209" s="70"/>
      <c r="P209" s="194">
        <f>O209*H209</f>
        <v>0</v>
      </c>
      <c r="Q209" s="194">
        <v>3.2000000000000002E-3</v>
      </c>
      <c r="R209" s="194">
        <f>Q209*H209</f>
        <v>1.9200000000000002E-2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205</v>
      </c>
      <c r="AT209" s="196" t="s">
        <v>202</v>
      </c>
      <c r="AU209" s="196" t="s">
        <v>87</v>
      </c>
      <c r="AY209" s="16" t="s">
        <v>128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85</v>
      </c>
      <c r="BK209" s="197">
        <f>ROUND(I209*H209,2)</f>
        <v>0</v>
      </c>
      <c r="BL209" s="16" t="s">
        <v>206</v>
      </c>
      <c r="BM209" s="196" t="s">
        <v>315</v>
      </c>
    </row>
    <row r="210" spans="1:65" s="2" customFormat="1" ht="10.199999999999999">
      <c r="A210" s="33"/>
      <c r="B210" s="34"/>
      <c r="C210" s="35"/>
      <c r="D210" s="198" t="s">
        <v>137</v>
      </c>
      <c r="E210" s="35"/>
      <c r="F210" s="199" t="s">
        <v>314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137</v>
      </c>
      <c r="AU210" s="16" t="s">
        <v>87</v>
      </c>
    </row>
    <row r="211" spans="1:65" s="13" customFormat="1" ht="10.199999999999999">
      <c r="B211" s="203"/>
      <c r="C211" s="204"/>
      <c r="D211" s="198" t="s">
        <v>144</v>
      </c>
      <c r="E211" s="205" t="s">
        <v>1</v>
      </c>
      <c r="F211" s="206" t="s">
        <v>316</v>
      </c>
      <c r="G211" s="204"/>
      <c r="H211" s="207">
        <v>6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144</v>
      </c>
      <c r="AU211" s="213" t="s">
        <v>87</v>
      </c>
      <c r="AV211" s="13" t="s">
        <v>87</v>
      </c>
      <c r="AW211" s="13" t="s">
        <v>34</v>
      </c>
      <c r="AX211" s="13" t="s">
        <v>85</v>
      </c>
      <c r="AY211" s="213" t="s">
        <v>128</v>
      </c>
    </row>
    <row r="212" spans="1:65" s="2" customFormat="1" ht="16.5" customHeight="1">
      <c r="A212" s="33"/>
      <c r="B212" s="34"/>
      <c r="C212" s="215" t="s">
        <v>317</v>
      </c>
      <c r="D212" s="215" t="s">
        <v>202</v>
      </c>
      <c r="E212" s="216" t="s">
        <v>318</v>
      </c>
      <c r="F212" s="217" t="s">
        <v>319</v>
      </c>
      <c r="G212" s="218" t="s">
        <v>193</v>
      </c>
      <c r="H212" s="219">
        <v>2</v>
      </c>
      <c r="I212" s="220"/>
      <c r="J212" s="221">
        <f>ROUND(I212*H212,2)</f>
        <v>0</v>
      </c>
      <c r="K212" s="217" t="s">
        <v>149</v>
      </c>
      <c r="L212" s="222"/>
      <c r="M212" s="223" t="s">
        <v>1</v>
      </c>
      <c r="N212" s="224" t="s">
        <v>42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205</v>
      </c>
      <c r="AT212" s="196" t="s">
        <v>202</v>
      </c>
      <c r="AU212" s="196" t="s">
        <v>87</v>
      </c>
      <c r="AY212" s="16" t="s">
        <v>128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206</v>
      </c>
      <c r="BM212" s="196" t="s">
        <v>320</v>
      </c>
    </row>
    <row r="213" spans="1:65" s="2" customFormat="1" ht="10.199999999999999">
      <c r="A213" s="33"/>
      <c r="B213" s="34"/>
      <c r="C213" s="35"/>
      <c r="D213" s="198" t="s">
        <v>137</v>
      </c>
      <c r="E213" s="35"/>
      <c r="F213" s="199" t="s">
        <v>319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137</v>
      </c>
      <c r="AU213" s="16" t="s">
        <v>87</v>
      </c>
    </row>
    <row r="214" spans="1:65" s="2" customFormat="1" ht="16.5" customHeight="1">
      <c r="A214" s="33"/>
      <c r="B214" s="34"/>
      <c r="C214" s="215" t="s">
        <v>321</v>
      </c>
      <c r="D214" s="215" t="s">
        <v>202</v>
      </c>
      <c r="E214" s="216" t="s">
        <v>261</v>
      </c>
      <c r="F214" s="217" t="s">
        <v>262</v>
      </c>
      <c r="G214" s="218" t="s">
        <v>141</v>
      </c>
      <c r="H214" s="219">
        <v>0.11799999999999999</v>
      </c>
      <c r="I214" s="220"/>
      <c r="J214" s="221">
        <f>ROUND(I214*H214,2)</f>
        <v>0</v>
      </c>
      <c r="K214" s="217" t="s">
        <v>149</v>
      </c>
      <c r="L214" s="222"/>
      <c r="M214" s="223" t="s">
        <v>1</v>
      </c>
      <c r="N214" s="224" t="s">
        <v>42</v>
      </c>
      <c r="O214" s="70"/>
      <c r="P214" s="194">
        <f>O214*H214</f>
        <v>0</v>
      </c>
      <c r="Q214" s="194">
        <v>2.4289999999999998</v>
      </c>
      <c r="R214" s="194">
        <f>Q214*H214</f>
        <v>0.28662199999999999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205</v>
      </c>
      <c r="AT214" s="196" t="s">
        <v>202</v>
      </c>
      <c r="AU214" s="196" t="s">
        <v>87</v>
      </c>
      <c r="AY214" s="16" t="s">
        <v>128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206</v>
      </c>
      <c r="BM214" s="196" t="s">
        <v>322</v>
      </c>
    </row>
    <row r="215" spans="1:65" s="2" customFormat="1" ht="10.199999999999999">
      <c r="A215" s="33"/>
      <c r="B215" s="34"/>
      <c r="C215" s="35"/>
      <c r="D215" s="198" t="s">
        <v>137</v>
      </c>
      <c r="E215" s="35"/>
      <c r="F215" s="199" t="s">
        <v>262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137</v>
      </c>
      <c r="AU215" s="16" t="s">
        <v>87</v>
      </c>
    </row>
    <row r="216" spans="1:65" s="13" customFormat="1" ht="10.199999999999999">
      <c r="B216" s="203"/>
      <c r="C216" s="204"/>
      <c r="D216" s="198" t="s">
        <v>144</v>
      </c>
      <c r="E216" s="205" t="s">
        <v>1</v>
      </c>
      <c r="F216" s="206" t="s">
        <v>323</v>
      </c>
      <c r="G216" s="204"/>
      <c r="H216" s="207">
        <v>0.11799999999999999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144</v>
      </c>
      <c r="AU216" s="213" t="s">
        <v>87</v>
      </c>
      <c r="AV216" s="13" t="s">
        <v>87</v>
      </c>
      <c r="AW216" s="13" t="s">
        <v>34</v>
      </c>
      <c r="AX216" s="13" t="s">
        <v>85</v>
      </c>
      <c r="AY216" s="213" t="s">
        <v>128</v>
      </c>
    </row>
    <row r="217" spans="1:65" s="2" customFormat="1" ht="24.15" customHeight="1">
      <c r="A217" s="33"/>
      <c r="B217" s="34"/>
      <c r="C217" s="185" t="s">
        <v>324</v>
      </c>
      <c r="D217" s="185" t="s">
        <v>131</v>
      </c>
      <c r="E217" s="186" t="s">
        <v>325</v>
      </c>
      <c r="F217" s="187" t="s">
        <v>326</v>
      </c>
      <c r="G217" s="188" t="s">
        <v>159</v>
      </c>
      <c r="H217" s="189">
        <v>20</v>
      </c>
      <c r="I217" s="190"/>
      <c r="J217" s="191">
        <f>ROUND(I217*H217,2)</f>
        <v>0</v>
      </c>
      <c r="K217" s="187" t="s">
        <v>149</v>
      </c>
      <c r="L217" s="38"/>
      <c r="M217" s="192" t="s">
        <v>1</v>
      </c>
      <c r="N217" s="193" t="s">
        <v>42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327</v>
      </c>
      <c r="AT217" s="196" t="s">
        <v>131</v>
      </c>
      <c r="AU217" s="196" t="s">
        <v>87</v>
      </c>
      <c r="AY217" s="16" t="s">
        <v>128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85</v>
      </c>
      <c r="BK217" s="197">
        <f>ROUND(I217*H217,2)</f>
        <v>0</v>
      </c>
      <c r="BL217" s="16" t="s">
        <v>327</v>
      </c>
      <c r="BM217" s="196" t="s">
        <v>478</v>
      </c>
    </row>
    <row r="218" spans="1:65" s="2" customFormat="1" ht="19.2">
      <c r="A218" s="33"/>
      <c r="B218" s="34"/>
      <c r="C218" s="35"/>
      <c r="D218" s="198" t="s">
        <v>137</v>
      </c>
      <c r="E218" s="35"/>
      <c r="F218" s="199" t="s">
        <v>329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137</v>
      </c>
      <c r="AU218" s="16" t="s">
        <v>87</v>
      </c>
    </row>
    <row r="219" spans="1:65" s="2" customFormat="1" ht="16.5" customHeight="1">
      <c r="A219" s="33"/>
      <c r="B219" s="34"/>
      <c r="C219" s="215" t="s">
        <v>330</v>
      </c>
      <c r="D219" s="215" t="s">
        <v>202</v>
      </c>
      <c r="E219" s="216" t="s">
        <v>331</v>
      </c>
      <c r="F219" s="217" t="s">
        <v>332</v>
      </c>
      <c r="G219" s="218" t="s">
        <v>159</v>
      </c>
      <c r="H219" s="219">
        <v>20</v>
      </c>
      <c r="I219" s="220"/>
      <c r="J219" s="221">
        <f>ROUND(I219*H219,2)</f>
        <v>0</v>
      </c>
      <c r="K219" s="217" t="s">
        <v>149</v>
      </c>
      <c r="L219" s="222"/>
      <c r="M219" s="223" t="s">
        <v>1</v>
      </c>
      <c r="N219" s="224" t="s">
        <v>42</v>
      </c>
      <c r="O219" s="70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327</v>
      </c>
      <c r="AT219" s="196" t="s">
        <v>202</v>
      </c>
      <c r="AU219" s="196" t="s">
        <v>87</v>
      </c>
      <c r="AY219" s="16" t="s">
        <v>128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85</v>
      </c>
      <c r="BK219" s="197">
        <f>ROUND(I219*H219,2)</f>
        <v>0</v>
      </c>
      <c r="BL219" s="16" t="s">
        <v>327</v>
      </c>
      <c r="BM219" s="196" t="s">
        <v>479</v>
      </c>
    </row>
    <row r="220" spans="1:65" s="2" customFormat="1" ht="10.199999999999999">
      <c r="A220" s="33"/>
      <c r="B220" s="34"/>
      <c r="C220" s="35"/>
      <c r="D220" s="198" t="s">
        <v>137</v>
      </c>
      <c r="E220" s="35"/>
      <c r="F220" s="199" t="s">
        <v>332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137</v>
      </c>
      <c r="AU220" s="16" t="s">
        <v>87</v>
      </c>
    </row>
    <row r="221" spans="1:65" s="2" customFormat="1" ht="16.5" customHeight="1">
      <c r="A221" s="33"/>
      <c r="B221" s="34"/>
      <c r="C221" s="185" t="s">
        <v>334</v>
      </c>
      <c r="D221" s="185" t="s">
        <v>131</v>
      </c>
      <c r="E221" s="186" t="s">
        <v>335</v>
      </c>
      <c r="F221" s="187" t="s">
        <v>336</v>
      </c>
      <c r="G221" s="188" t="s">
        <v>193</v>
      </c>
      <c r="H221" s="189">
        <v>4</v>
      </c>
      <c r="I221" s="190"/>
      <c r="J221" s="191">
        <f>ROUND(I221*H221,2)</f>
        <v>0</v>
      </c>
      <c r="K221" s="187" t="s">
        <v>149</v>
      </c>
      <c r="L221" s="38"/>
      <c r="M221" s="192" t="s">
        <v>1</v>
      </c>
      <c r="N221" s="193" t="s">
        <v>42</v>
      </c>
      <c r="O221" s="7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327</v>
      </c>
      <c r="AT221" s="196" t="s">
        <v>131</v>
      </c>
      <c r="AU221" s="196" t="s">
        <v>87</v>
      </c>
      <c r="AY221" s="16" t="s">
        <v>128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85</v>
      </c>
      <c r="BK221" s="197">
        <f>ROUND(I221*H221,2)</f>
        <v>0</v>
      </c>
      <c r="BL221" s="16" t="s">
        <v>327</v>
      </c>
      <c r="BM221" s="196" t="s">
        <v>480</v>
      </c>
    </row>
    <row r="222" spans="1:65" s="2" customFormat="1" ht="10.199999999999999">
      <c r="A222" s="33"/>
      <c r="B222" s="34"/>
      <c r="C222" s="35"/>
      <c r="D222" s="198" t="s">
        <v>137</v>
      </c>
      <c r="E222" s="35"/>
      <c r="F222" s="199" t="s">
        <v>336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137</v>
      </c>
      <c r="AU222" s="16" t="s">
        <v>87</v>
      </c>
    </row>
    <row r="223" spans="1:65" s="2" customFormat="1" ht="16.5" customHeight="1">
      <c r="A223" s="33"/>
      <c r="B223" s="34"/>
      <c r="C223" s="215" t="s">
        <v>338</v>
      </c>
      <c r="D223" s="215" t="s">
        <v>202</v>
      </c>
      <c r="E223" s="216" t="s">
        <v>339</v>
      </c>
      <c r="F223" s="217" t="s">
        <v>340</v>
      </c>
      <c r="G223" s="218" t="s">
        <v>193</v>
      </c>
      <c r="H223" s="219">
        <v>4</v>
      </c>
      <c r="I223" s="220"/>
      <c r="J223" s="221">
        <f>ROUND(I223*H223,2)</f>
        <v>0</v>
      </c>
      <c r="K223" s="217" t="s">
        <v>149</v>
      </c>
      <c r="L223" s="222"/>
      <c r="M223" s="223" t="s">
        <v>1</v>
      </c>
      <c r="N223" s="224" t="s">
        <v>42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327</v>
      </c>
      <c r="AT223" s="196" t="s">
        <v>202</v>
      </c>
      <c r="AU223" s="196" t="s">
        <v>87</v>
      </c>
      <c r="AY223" s="16" t="s">
        <v>128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85</v>
      </c>
      <c r="BK223" s="197">
        <f>ROUND(I223*H223,2)</f>
        <v>0</v>
      </c>
      <c r="BL223" s="16" t="s">
        <v>327</v>
      </c>
      <c r="BM223" s="196" t="s">
        <v>481</v>
      </c>
    </row>
    <row r="224" spans="1:65" s="2" customFormat="1" ht="10.199999999999999">
      <c r="A224" s="33"/>
      <c r="B224" s="34"/>
      <c r="C224" s="35"/>
      <c r="D224" s="198" t="s">
        <v>137</v>
      </c>
      <c r="E224" s="35"/>
      <c r="F224" s="199" t="s">
        <v>340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137</v>
      </c>
      <c r="AU224" s="16" t="s">
        <v>87</v>
      </c>
    </row>
    <row r="225" spans="1:65" s="2" customFormat="1" ht="19.2">
      <c r="A225" s="33"/>
      <c r="B225" s="34"/>
      <c r="C225" s="35"/>
      <c r="D225" s="198" t="s">
        <v>183</v>
      </c>
      <c r="E225" s="35"/>
      <c r="F225" s="214" t="s">
        <v>482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183</v>
      </c>
      <c r="AU225" s="16" t="s">
        <v>87</v>
      </c>
    </row>
    <row r="226" spans="1:65" s="2" customFormat="1" ht="16.5" customHeight="1">
      <c r="A226" s="33"/>
      <c r="B226" s="34"/>
      <c r="C226" s="185" t="s">
        <v>343</v>
      </c>
      <c r="D226" s="185" t="s">
        <v>131</v>
      </c>
      <c r="E226" s="186" t="s">
        <v>344</v>
      </c>
      <c r="F226" s="187" t="s">
        <v>345</v>
      </c>
      <c r="G226" s="188" t="s">
        <v>193</v>
      </c>
      <c r="H226" s="189">
        <v>4</v>
      </c>
      <c r="I226" s="190"/>
      <c r="J226" s="191">
        <f>ROUND(I226*H226,2)</f>
        <v>0</v>
      </c>
      <c r="K226" s="187" t="s">
        <v>149</v>
      </c>
      <c r="L226" s="38"/>
      <c r="M226" s="192" t="s">
        <v>1</v>
      </c>
      <c r="N226" s="193" t="s">
        <v>42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327</v>
      </c>
      <c r="AT226" s="196" t="s">
        <v>131</v>
      </c>
      <c r="AU226" s="196" t="s">
        <v>87</v>
      </c>
      <c r="AY226" s="16" t="s">
        <v>128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327</v>
      </c>
      <c r="BM226" s="196" t="s">
        <v>483</v>
      </c>
    </row>
    <row r="227" spans="1:65" s="2" customFormat="1" ht="19.2">
      <c r="A227" s="33"/>
      <c r="B227" s="34"/>
      <c r="C227" s="35"/>
      <c r="D227" s="198" t="s">
        <v>137</v>
      </c>
      <c r="E227" s="35"/>
      <c r="F227" s="199" t="s">
        <v>347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137</v>
      </c>
      <c r="AU227" s="16" t="s">
        <v>87</v>
      </c>
    </row>
    <row r="228" spans="1:65" s="2" customFormat="1" ht="16.5" customHeight="1">
      <c r="A228" s="33"/>
      <c r="B228" s="34"/>
      <c r="C228" s="185" t="s">
        <v>348</v>
      </c>
      <c r="D228" s="185" t="s">
        <v>131</v>
      </c>
      <c r="E228" s="186" t="s">
        <v>349</v>
      </c>
      <c r="F228" s="187" t="s">
        <v>350</v>
      </c>
      <c r="G228" s="188" t="s">
        <v>134</v>
      </c>
      <c r="H228" s="189">
        <v>10</v>
      </c>
      <c r="I228" s="190"/>
      <c r="J228" s="191">
        <f>ROUND(I228*H228,2)</f>
        <v>0</v>
      </c>
      <c r="K228" s="187" t="s">
        <v>1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206</v>
      </c>
      <c r="AT228" s="196" t="s">
        <v>131</v>
      </c>
      <c r="AU228" s="196" t="s">
        <v>87</v>
      </c>
      <c r="AY228" s="16" t="s">
        <v>128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206</v>
      </c>
      <c r="BM228" s="196" t="s">
        <v>484</v>
      </c>
    </row>
    <row r="229" spans="1:65" s="2" customFormat="1" ht="10.199999999999999">
      <c r="A229" s="33"/>
      <c r="B229" s="34"/>
      <c r="C229" s="35"/>
      <c r="D229" s="198" t="s">
        <v>137</v>
      </c>
      <c r="E229" s="35"/>
      <c r="F229" s="199" t="s">
        <v>352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137</v>
      </c>
      <c r="AU229" s="16" t="s">
        <v>87</v>
      </c>
    </row>
    <row r="230" spans="1:65" s="2" customFormat="1" ht="16.5" customHeight="1">
      <c r="A230" s="33"/>
      <c r="B230" s="34"/>
      <c r="C230" s="185" t="s">
        <v>353</v>
      </c>
      <c r="D230" s="185" t="s">
        <v>131</v>
      </c>
      <c r="E230" s="186" t="s">
        <v>354</v>
      </c>
      <c r="F230" s="187" t="s">
        <v>355</v>
      </c>
      <c r="G230" s="188" t="s">
        <v>134</v>
      </c>
      <c r="H230" s="189">
        <v>10</v>
      </c>
      <c r="I230" s="190"/>
      <c r="J230" s="191">
        <f>ROUND(I230*H230,2)</f>
        <v>0</v>
      </c>
      <c r="K230" s="187" t="s">
        <v>1</v>
      </c>
      <c r="L230" s="38"/>
      <c r="M230" s="192" t="s">
        <v>1</v>
      </c>
      <c r="N230" s="193" t="s">
        <v>42</v>
      </c>
      <c r="O230" s="70"/>
      <c r="P230" s="194">
        <f>O230*H230</f>
        <v>0</v>
      </c>
      <c r="Q230" s="194">
        <v>6.9999999999999994E-5</v>
      </c>
      <c r="R230" s="194">
        <f>Q230*H230</f>
        <v>6.9999999999999988E-4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206</v>
      </c>
      <c r="AT230" s="196" t="s">
        <v>131</v>
      </c>
      <c r="AU230" s="196" t="s">
        <v>87</v>
      </c>
      <c r="AY230" s="16" t="s">
        <v>128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206</v>
      </c>
      <c r="BM230" s="196" t="s">
        <v>485</v>
      </c>
    </row>
    <row r="231" spans="1:65" s="2" customFormat="1" ht="10.199999999999999">
      <c r="A231" s="33"/>
      <c r="B231" s="34"/>
      <c r="C231" s="35"/>
      <c r="D231" s="198" t="s">
        <v>137</v>
      </c>
      <c r="E231" s="35"/>
      <c r="F231" s="199" t="s">
        <v>357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137</v>
      </c>
      <c r="AU231" s="16" t="s">
        <v>87</v>
      </c>
    </row>
    <row r="232" spans="1:65" s="2" customFormat="1" ht="16.5" customHeight="1">
      <c r="A232" s="33"/>
      <c r="B232" s="34"/>
      <c r="C232" s="185" t="s">
        <v>358</v>
      </c>
      <c r="D232" s="185" t="s">
        <v>131</v>
      </c>
      <c r="E232" s="186" t="s">
        <v>359</v>
      </c>
      <c r="F232" s="187" t="s">
        <v>360</v>
      </c>
      <c r="G232" s="188" t="s">
        <v>134</v>
      </c>
      <c r="H232" s="189">
        <v>10</v>
      </c>
      <c r="I232" s="190"/>
      <c r="J232" s="191">
        <f>ROUND(I232*H232,2)</f>
        <v>0</v>
      </c>
      <c r="K232" s="187" t="s">
        <v>1</v>
      </c>
      <c r="L232" s="38"/>
      <c r="M232" s="192" t="s">
        <v>1</v>
      </c>
      <c r="N232" s="193" t="s">
        <v>42</v>
      </c>
      <c r="O232" s="70"/>
      <c r="P232" s="194">
        <f>O232*H232</f>
        <v>0</v>
      </c>
      <c r="Q232" s="194">
        <v>1.3999999999999999E-4</v>
      </c>
      <c r="R232" s="194">
        <f>Q232*H232</f>
        <v>1.3999999999999998E-3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206</v>
      </c>
      <c r="AT232" s="196" t="s">
        <v>131</v>
      </c>
      <c r="AU232" s="196" t="s">
        <v>87</v>
      </c>
      <c r="AY232" s="16" t="s">
        <v>128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206</v>
      </c>
      <c r="BM232" s="196" t="s">
        <v>486</v>
      </c>
    </row>
    <row r="233" spans="1:65" s="2" customFormat="1" ht="10.199999999999999">
      <c r="A233" s="33"/>
      <c r="B233" s="34"/>
      <c r="C233" s="35"/>
      <c r="D233" s="198" t="s">
        <v>137</v>
      </c>
      <c r="E233" s="35"/>
      <c r="F233" s="199" t="s">
        <v>362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137</v>
      </c>
      <c r="AU233" s="16" t="s">
        <v>87</v>
      </c>
    </row>
    <row r="234" spans="1:65" s="2" customFormat="1" ht="16.5" customHeight="1">
      <c r="A234" s="33"/>
      <c r="B234" s="34"/>
      <c r="C234" s="215" t="s">
        <v>363</v>
      </c>
      <c r="D234" s="215" t="s">
        <v>202</v>
      </c>
      <c r="E234" s="216" t="s">
        <v>364</v>
      </c>
      <c r="F234" s="217" t="s">
        <v>365</v>
      </c>
      <c r="G234" s="218" t="s">
        <v>250</v>
      </c>
      <c r="H234" s="219">
        <v>6</v>
      </c>
      <c r="I234" s="220"/>
      <c r="J234" s="221">
        <f>ROUND(I234*H234,2)</f>
        <v>0</v>
      </c>
      <c r="K234" s="217" t="s">
        <v>1</v>
      </c>
      <c r="L234" s="222"/>
      <c r="M234" s="223" t="s">
        <v>1</v>
      </c>
      <c r="N234" s="224" t="s">
        <v>42</v>
      </c>
      <c r="O234" s="70"/>
      <c r="P234" s="194">
        <f>O234*H234</f>
        <v>0</v>
      </c>
      <c r="Q234" s="194">
        <v>1E-3</v>
      </c>
      <c r="R234" s="194">
        <f>Q234*H234</f>
        <v>6.0000000000000001E-3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205</v>
      </c>
      <c r="AT234" s="196" t="s">
        <v>202</v>
      </c>
      <c r="AU234" s="196" t="s">
        <v>87</v>
      </c>
      <c r="AY234" s="16" t="s">
        <v>128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206</v>
      </c>
      <c r="BM234" s="196" t="s">
        <v>487</v>
      </c>
    </row>
    <row r="235" spans="1:65" s="2" customFormat="1" ht="10.199999999999999">
      <c r="A235" s="33"/>
      <c r="B235" s="34"/>
      <c r="C235" s="35"/>
      <c r="D235" s="198" t="s">
        <v>137</v>
      </c>
      <c r="E235" s="35"/>
      <c r="F235" s="199" t="s">
        <v>365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137</v>
      </c>
      <c r="AU235" s="16" t="s">
        <v>87</v>
      </c>
    </row>
    <row r="236" spans="1:65" s="2" customFormat="1" ht="16.5" customHeight="1">
      <c r="A236" s="33"/>
      <c r="B236" s="34"/>
      <c r="C236" s="185" t="s">
        <v>367</v>
      </c>
      <c r="D236" s="185" t="s">
        <v>131</v>
      </c>
      <c r="E236" s="186" t="s">
        <v>368</v>
      </c>
      <c r="F236" s="187" t="s">
        <v>369</v>
      </c>
      <c r="G236" s="188" t="s">
        <v>134</v>
      </c>
      <c r="H236" s="189">
        <v>10</v>
      </c>
      <c r="I236" s="190"/>
      <c r="J236" s="191">
        <f>ROUND(I236*H236,2)</f>
        <v>0</v>
      </c>
      <c r="K236" s="187" t="s">
        <v>1</v>
      </c>
      <c r="L236" s="38"/>
      <c r="M236" s="192" t="s">
        <v>1</v>
      </c>
      <c r="N236" s="193" t="s">
        <v>42</v>
      </c>
      <c r="O236" s="70"/>
      <c r="P236" s="194">
        <f>O236*H236</f>
        <v>0</v>
      </c>
      <c r="Q236" s="194">
        <v>1.2E-4</v>
      </c>
      <c r="R236" s="194">
        <f>Q236*H236</f>
        <v>1.2000000000000001E-3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206</v>
      </c>
      <c r="AT236" s="196" t="s">
        <v>131</v>
      </c>
      <c r="AU236" s="196" t="s">
        <v>87</v>
      </c>
      <c r="AY236" s="16" t="s">
        <v>128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85</v>
      </c>
      <c r="BK236" s="197">
        <f>ROUND(I236*H236,2)</f>
        <v>0</v>
      </c>
      <c r="BL236" s="16" t="s">
        <v>206</v>
      </c>
      <c r="BM236" s="196" t="s">
        <v>488</v>
      </c>
    </row>
    <row r="237" spans="1:65" s="2" customFormat="1" ht="10.199999999999999">
      <c r="A237" s="33"/>
      <c r="B237" s="34"/>
      <c r="C237" s="35"/>
      <c r="D237" s="198" t="s">
        <v>137</v>
      </c>
      <c r="E237" s="35"/>
      <c r="F237" s="199" t="s">
        <v>371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137</v>
      </c>
      <c r="AU237" s="16" t="s">
        <v>87</v>
      </c>
    </row>
    <row r="238" spans="1:65" s="2" customFormat="1" ht="16.5" customHeight="1">
      <c r="A238" s="33"/>
      <c r="B238" s="34"/>
      <c r="C238" s="215" t="s">
        <v>372</v>
      </c>
      <c r="D238" s="215" t="s">
        <v>202</v>
      </c>
      <c r="E238" s="216" t="s">
        <v>373</v>
      </c>
      <c r="F238" s="217" t="s">
        <v>374</v>
      </c>
      <c r="G238" s="218" t="s">
        <v>250</v>
      </c>
      <c r="H238" s="219">
        <v>12</v>
      </c>
      <c r="I238" s="220"/>
      <c r="J238" s="221">
        <f>ROUND(I238*H238,2)</f>
        <v>0</v>
      </c>
      <c r="K238" s="217" t="s">
        <v>1</v>
      </c>
      <c r="L238" s="222"/>
      <c r="M238" s="223" t="s">
        <v>1</v>
      </c>
      <c r="N238" s="224" t="s">
        <v>42</v>
      </c>
      <c r="O238" s="70"/>
      <c r="P238" s="194">
        <f>O238*H238</f>
        <v>0</v>
      </c>
      <c r="Q238" s="194">
        <v>1E-3</v>
      </c>
      <c r="R238" s="194">
        <f>Q238*H238</f>
        <v>1.2E-2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205</v>
      </c>
      <c r="AT238" s="196" t="s">
        <v>202</v>
      </c>
      <c r="AU238" s="196" t="s">
        <v>87</v>
      </c>
      <c r="AY238" s="16" t="s">
        <v>128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85</v>
      </c>
      <c r="BK238" s="197">
        <f>ROUND(I238*H238,2)</f>
        <v>0</v>
      </c>
      <c r="BL238" s="16" t="s">
        <v>206</v>
      </c>
      <c r="BM238" s="196" t="s">
        <v>489</v>
      </c>
    </row>
    <row r="239" spans="1:65" s="2" customFormat="1" ht="10.199999999999999">
      <c r="A239" s="33"/>
      <c r="B239" s="34"/>
      <c r="C239" s="35"/>
      <c r="D239" s="198" t="s">
        <v>137</v>
      </c>
      <c r="E239" s="35"/>
      <c r="F239" s="199" t="s">
        <v>374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137</v>
      </c>
      <c r="AU239" s="16" t="s">
        <v>87</v>
      </c>
    </row>
    <row r="240" spans="1:65" s="2" customFormat="1" ht="16.5" customHeight="1">
      <c r="A240" s="33"/>
      <c r="B240" s="34"/>
      <c r="C240" s="215" t="s">
        <v>376</v>
      </c>
      <c r="D240" s="215" t="s">
        <v>202</v>
      </c>
      <c r="E240" s="216" t="s">
        <v>377</v>
      </c>
      <c r="F240" s="217" t="s">
        <v>378</v>
      </c>
      <c r="G240" s="218" t="s">
        <v>250</v>
      </c>
      <c r="H240" s="219">
        <v>1</v>
      </c>
      <c r="I240" s="220"/>
      <c r="J240" s="221">
        <f>ROUND(I240*H240,2)</f>
        <v>0</v>
      </c>
      <c r="K240" s="217" t="s">
        <v>1</v>
      </c>
      <c r="L240" s="222"/>
      <c r="M240" s="223" t="s">
        <v>1</v>
      </c>
      <c r="N240" s="224" t="s">
        <v>42</v>
      </c>
      <c r="O240" s="70"/>
      <c r="P240" s="194">
        <f>O240*H240</f>
        <v>0</v>
      </c>
      <c r="Q240" s="194">
        <v>1E-3</v>
      </c>
      <c r="R240" s="194">
        <f>Q240*H240</f>
        <v>1E-3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292</v>
      </c>
      <c r="AT240" s="196" t="s">
        <v>202</v>
      </c>
      <c r="AU240" s="196" t="s">
        <v>87</v>
      </c>
      <c r="AY240" s="16" t="s">
        <v>128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85</v>
      </c>
      <c r="BK240" s="197">
        <f>ROUND(I240*H240,2)</f>
        <v>0</v>
      </c>
      <c r="BL240" s="16" t="s">
        <v>175</v>
      </c>
      <c r="BM240" s="196" t="s">
        <v>490</v>
      </c>
    </row>
    <row r="241" spans="1:65" s="2" customFormat="1" ht="10.199999999999999">
      <c r="A241" s="33"/>
      <c r="B241" s="34"/>
      <c r="C241" s="35"/>
      <c r="D241" s="198" t="s">
        <v>137</v>
      </c>
      <c r="E241" s="35"/>
      <c r="F241" s="199" t="s">
        <v>378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137</v>
      </c>
      <c r="AU241" s="16" t="s">
        <v>87</v>
      </c>
    </row>
    <row r="242" spans="1:65" s="2" customFormat="1" ht="16.5" customHeight="1">
      <c r="A242" s="33"/>
      <c r="B242" s="34"/>
      <c r="C242" s="215" t="s">
        <v>380</v>
      </c>
      <c r="D242" s="215" t="s">
        <v>202</v>
      </c>
      <c r="E242" s="216" t="s">
        <v>381</v>
      </c>
      <c r="F242" s="217" t="s">
        <v>382</v>
      </c>
      <c r="G242" s="218" t="s">
        <v>250</v>
      </c>
      <c r="H242" s="219">
        <v>1</v>
      </c>
      <c r="I242" s="220"/>
      <c r="J242" s="221">
        <f>ROUND(I242*H242,2)</f>
        <v>0</v>
      </c>
      <c r="K242" s="217" t="s">
        <v>1</v>
      </c>
      <c r="L242" s="222"/>
      <c r="M242" s="223" t="s">
        <v>1</v>
      </c>
      <c r="N242" s="224" t="s">
        <v>42</v>
      </c>
      <c r="O242" s="70"/>
      <c r="P242" s="194">
        <f>O242*H242</f>
        <v>0</v>
      </c>
      <c r="Q242" s="194">
        <v>1E-3</v>
      </c>
      <c r="R242" s="194">
        <f>Q242*H242</f>
        <v>1E-3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292</v>
      </c>
      <c r="AT242" s="196" t="s">
        <v>202</v>
      </c>
      <c r="AU242" s="196" t="s">
        <v>87</v>
      </c>
      <c r="AY242" s="16" t="s">
        <v>128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85</v>
      </c>
      <c r="BK242" s="197">
        <f>ROUND(I242*H242,2)</f>
        <v>0</v>
      </c>
      <c r="BL242" s="16" t="s">
        <v>175</v>
      </c>
      <c r="BM242" s="196" t="s">
        <v>491</v>
      </c>
    </row>
    <row r="243" spans="1:65" s="2" customFormat="1" ht="10.199999999999999">
      <c r="A243" s="33"/>
      <c r="B243" s="34"/>
      <c r="C243" s="35"/>
      <c r="D243" s="198" t="s">
        <v>137</v>
      </c>
      <c r="E243" s="35"/>
      <c r="F243" s="199" t="s">
        <v>382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137</v>
      </c>
      <c r="AU243" s="16" t="s">
        <v>87</v>
      </c>
    </row>
    <row r="244" spans="1:65" s="2" customFormat="1" ht="16.5" customHeight="1">
      <c r="A244" s="33"/>
      <c r="B244" s="34"/>
      <c r="C244" s="185" t="s">
        <v>384</v>
      </c>
      <c r="D244" s="185" t="s">
        <v>131</v>
      </c>
      <c r="E244" s="186" t="s">
        <v>385</v>
      </c>
      <c r="F244" s="187" t="s">
        <v>386</v>
      </c>
      <c r="G244" s="188" t="s">
        <v>387</v>
      </c>
      <c r="H244" s="189">
        <v>8</v>
      </c>
      <c r="I244" s="190"/>
      <c r="J244" s="191">
        <f>ROUND(I244*H244,2)</f>
        <v>0</v>
      </c>
      <c r="K244" s="187" t="s">
        <v>1</v>
      </c>
      <c r="L244" s="38"/>
      <c r="M244" s="192" t="s">
        <v>1</v>
      </c>
      <c r="N244" s="193" t="s">
        <v>42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327</v>
      </c>
      <c r="AT244" s="196" t="s">
        <v>131</v>
      </c>
      <c r="AU244" s="196" t="s">
        <v>87</v>
      </c>
      <c r="AY244" s="16" t="s">
        <v>128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85</v>
      </c>
      <c r="BK244" s="197">
        <f>ROUND(I244*H244,2)</f>
        <v>0</v>
      </c>
      <c r="BL244" s="16" t="s">
        <v>327</v>
      </c>
      <c r="BM244" s="196" t="s">
        <v>492</v>
      </c>
    </row>
    <row r="245" spans="1:65" s="2" customFormat="1" ht="10.199999999999999">
      <c r="A245" s="33"/>
      <c r="B245" s="34"/>
      <c r="C245" s="35"/>
      <c r="D245" s="198" t="s">
        <v>137</v>
      </c>
      <c r="E245" s="35"/>
      <c r="F245" s="199" t="s">
        <v>389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137</v>
      </c>
      <c r="AU245" s="16" t="s">
        <v>87</v>
      </c>
    </row>
    <row r="246" spans="1:65" s="2" customFormat="1" ht="19.2">
      <c r="A246" s="33"/>
      <c r="B246" s="34"/>
      <c r="C246" s="35"/>
      <c r="D246" s="198" t="s">
        <v>183</v>
      </c>
      <c r="E246" s="35"/>
      <c r="F246" s="214" t="s">
        <v>390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183</v>
      </c>
      <c r="AU246" s="16" t="s">
        <v>87</v>
      </c>
    </row>
    <row r="247" spans="1:65" s="2" customFormat="1" ht="16.5" customHeight="1">
      <c r="A247" s="33"/>
      <c r="B247" s="34"/>
      <c r="C247" s="185" t="s">
        <v>391</v>
      </c>
      <c r="D247" s="185" t="s">
        <v>131</v>
      </c>
      <c r="E247" s="186" t="s">
        <v>392</v>
      </c>
      <c r="F247" s="187" t="s">
        <v>393</v>
      </c>
      <c r="G247" s="188" t="s">
        <v>387</v>
      </c>
      <c r="H247" s="189">
        <v>8</v>
      </c>
      <c r="I247" s="190"/>
      <c r="J247" s="191">
        <f>ROUND(I247*H247,2)</f>
        <v>0</v>
      </c>
      <c r="K247" s="187" t="s">
        <v>1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327</v>
      </c>
      <c r="AT247" s="196" t="s">
        <v>131</v>
      </c>
      <c r="AU247" s="196" t="s">
        <v>87</v>
      </c>
      <c r="AY247" s="16" t="s">
        <v>128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85</v>
      </c>
      <c r="BK247" s="197">
        <f>ROUND(I247*H247,2)</f>
        <v>0</v>
      </c>
      <c r="BL247" s="16" t="s">
        <v>327</v>
      </c>
      <c r="BM247" s="196" t="s">
        <v>493</v>
      </c>
    </row>
    <row r="248" spans="1:65" s="2" customFormat="1" ht="10.199999999999999">
      <c r="A248" s="33"/>
      <c r="B248" s="34"/>
      <c r="C248" s="35"/>
      <c r="D248" s="198" t="s">
        <v>137</v>
      </c>
      <c r="E248" s="35"/>
      <c r="F248" s="199" t="s">
        <v>395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137</v>
      </c>
      <c r="AU248" s="16" t="s">
        <v>87</v>
      </c>
    </row>
    <row r="249" spans="1:65" s="2" customFormat="1" ht="19.2">
      <c r="A249" s="33"/>
      <c r="B249" s="34"/>
      <c r="C249" s="35"/>
      <c r="D249" s="198" t="s">
        <v>183</v>
      </c>
      <c r="E249" s="35"/>
      <c r="F249" s="214" t="s">
        <v>396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183</v>
      </c>
      <c r="AU249" s="16" t="s">
        <v>87</v>
      </c>
    </row>
    <row r="250" spans="1:65" s="2" customFormat="1" ht="16.5" customHeight="1">
      <c r="A250" s="33"/>
      <c r="B250" s="34"/>
      <c r="C250" s="215" t="s">
        <v>397</v>
      </c>
      <c r="D250" s="215" t="s">
        <v>202</v>
      </c>
      <c r="E250" s="216" t="s">
        <v>398</v>
      </c>
      <c r="F250" s="217" t="s">
        <v>399</v>
      </c>
      <c r="G250" s="218" t="s">
        <v>193</v>
      </c>
      <c r="H250" s="219">
        <v>8</v>
      </c>
      <c r="I250" s="220"/>
      <c r="J250" s="221">
        <f>ROUND(I250*H250,2)</f>
        <v>0</v>
      </c>
      <c r="K250" s="217" t="s">
        <v>1</v>
      </c>
      <c r="L250" s="222"/>
      <c r="M250" s="223" t="s">
        <v>1</v>
      </c>
      <c r="N250" s="224" t="s">
        <v>42</v>
      </c>
      <c r="O250" s="70"/>
      <c r="P250" s="194">
        <f>O250*H250</f>
        <v>0</v>
      </c>
      <c r="Q250" s="194">
        <v>8.0000000000000004E-4</v>
      </c>
      <c r="R250" s="194">
        <f>Q250*H250</f>
        <v>6.4000000000000003E-3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327</v>
      </c>
      <c r="AT250" s="196" t="s">
        <v>202</v>
      </c>
      <c r="AU250" s="196" t="s">
        <v>87</v>
      </c>
      <c r="AY250" s="16" t="s">
        <v>128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327</v>
      </c>
      <c r="BM250" s="196" t="s">
        <v>494</v>
      </c>
    </row>
    <row r="251" spans="1:65" s="2" customFormat="1" ht="10.199999999999999">
      <c r="A251" s="33"/>
      <c r="B251" s="34"/>
      <c r="C251" s="35"/>
      <c r="D251" s="198" t="s">
        <v>137</v>
      </c>
      <c r="E251" s="35"/>
      <c r="F251" s="199" t="s">
        <v>399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137</v>
      </c>
      <c r="AU251" s="16" t="s">
        <v>87</v>
      </c>
    </row>
    <row r="252" spans="1:65" s="12" customFormat="1" ht="25.95" customHeight="1">
      <c r="B252" s="169"/>
      <c r="C252" s="170"/>
      <c r="D252" s="171" t="s">
        <v>76</v>
      </c>
      <c r="E252" s="172" t="s">
        <v>401</v>
      </c>
      <c r="F252" s="172" t="s">
        <v>402</v>
      </c>
      <c r="G252" s="170"/>
      <c r="H252" s="170"/>
      <c r="I252" s="173"/>
      <c r="J252" s="174">
        <f>BK252</f>
        <v>0</v>
      </c>
      <c r="K252" s="170"/>
      <c r="L252" s="175"/>
      <c r="M252" s="176"/>
      <c r="N252" s="177"/>
      <c r="O252" s="177"/>
      <c r="P252" s="178">
        <f>SUM(P253:P286)</f>
        <v>0</v>
      </c>
      <c r="Q252" s="177"/>
      <c r="R252" s="178">
        <f>SUM(R253:R286)</f>
        <v>0</v>
      </c>
      <c r="S252" s="177"/>
      <c r="T252" s="179">
        <f>SUM(T253:T286)</f>
        <v>0</v>
      </c>
      <c r="AR252" s="180" t="s">
        <v>135</v>
      </c>
      <c r="AT252" s="181" t="s">
        <v>76</v>
      </c>
      <c r="AU252" s="181" t="s">
        <v>77</v>
      </c>
      <c r="AY252" s="180" t="s">
        <v>128</v>
      </c>
      <c r="BK252" s="182">
        <f>SUM(BK253:BK286)</f>
        <v>0</v>
      </c>
    </row>
    <row r="253" spans="1:65" s="2" customFormat="1" ht="37.799999999999997" customHeight="1">
      <c r="A253" s="33"/>
      <c r="B253" s="34"/>
      <c r="C253" s="185" t="s">
        <v>403</v>
      </c>
      <c r="D253" s="185" t="s">
        <v>131</v>
      </c>
      <c r="E253" s="186" t="s">
        <v>404</v>
      </c>
      <c r="F253" s="187" t="s">
        <v>405</v>
      </c>
      <c r="G253" s="188" t="s">
        <v>238</v>
      </c>
      <c r="H253" s="189">
        <v>93.87</v>
      </c>
      <c r="I253" s="190"/>
      <c r="J253" s="191">
        <f>ROUND(I253*H253,2)</f>
        <v>0</v>
      </c>
      <c r="K253" s="187" t="s">
        <v>149</v>
      </c>
      <c r="L253" s="38"/>
      <c r="M253" s="192" t="s">
        <v>1</v>
      </c>
      <c r="N253" s="193" t="s">
        <v>42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406</v>
      </c>
      <c r="AT253" s="196" t="s">
        <v>131</v>
      </c>
      <c r="AU253" s="196" t="s">
        <v>85</v>
      </c>
      <c r="AY253" s="16" t="s">
        <v>128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85</v>
      </c>
      <c r="BK253" s="197">
        <f>ROUND(I253*H253,2)</f>
        <v>0</v>
      </c>
      <c r="BL253" s="16" t="s">
        <v>406</v>
      </c>
      <c r="BM253" s="196" t="s">
        <v>495</v>
      </c>
    </row>
    <row r="254" spans="1:65" s="2" customFormat="1" ht="48">
      <c r="A254" s="33"/>
      <c r="B254" s="34"/>
      <c r="C254" s="35"/>
      <c r="D254" s="198" t="s">
        <v>137</v>
      </c>
      <c r="E254" s="35"/>
      <c r="F254" s="199" t="s">
        <v>408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137</v>
      </c>
      <c r="AU254" s="16" t="s">
        <v>85</v>
      </c>
    </row>
    <row r="255" spans="1:65" s="2" customFormat="1" ht="19.2">
      <c r="A255" s="33"/>
      <c r="B255" s="34"/>
      <c r="C255" s="35"/>
      <c r="D255" s="198" t="s">
        <v>183</v>
      </c>
      <c r="E255" s="35"/>
      <c r="F255" s="214" t="s">
        <v>409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183</v>
      </c>
      <c r="AU255" s="16" t="s">
        <v>85</v>
      </c>
    </row>
    <row r="256" spans="1:65" s="13" customFormat="1" ht="10.199999999999999">
      <c r="B256" s="203"/>
      <c r="C256" s="204"/>
      <c r="D256" s="198" t="s">
        <v>144</v>
      </c>
      <c r="E256" s="205" t="s">
        <v>1</v>
      </c>
      <c r="F256" s="206" t="s">
        <v>496</v>
      </c>
      <c r="G256" s="204"/>
      <c r="H256" s="207">
        <v>93.87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144</v>
      </c>
      <c r="AU256" s="213" t="s">
        <v>85</v>
      </c>
      <c r="AV256" s="13" t="s">
        <v>87</v>
      </c>
      <c r="AW256" s="13" t="s">
        <v>34</v>
      </c>
      <c r="AX256" s="13" t="s">
        <v>85</v>
      </c>
      <c r="AY256" s="213" t="s">
        <v>128</v>
      </c>
    </row>
    <row r="257" spans="1:65" s="2" customFormat="1" ht="16.5" customHeight="1">
      <c r="A257" s="33"/>
      <c r="B257" s="34"/>
      <c r="C257" s="185" t="s">
        <v>411</v>
      </c>
      <c r="D257" s="185" t="s">
        <v>131</v>
      </c>
      <c r="E257" s="186" t="s">
        <v>412</v>
      </c>
      <c r="F257" s="187" t="s">
        <v>413</v>
      </c>
      <c r="G257" s="188" t="s">
        <v>238</v>
      </c>
      <c r="H257" s="189">
        <v>598.79999999999995</v>
      </c>
      <c r="I257" s="190"/>
      <c r="J257" s="191">
        <f>ROUND(I257*H257,2)</f>
        <v>0</v>
      </c>
      <c r="K257" s="187" t="s">
        <v>149</v>
      </c>
      <c r="L257" s="38"/>
      <c r="M257" s="192" t="s">
        <v>1</v>
      </c>
      <c r="N257" s="193" t="s">
        <v>42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406</v>
      </c>
      <c r="AT257" s="196" t="s">
        <v>131</v>
      </c>
      <c r="AU257" s="196" t="s">
        <v>85</v>
      </c>
      <c r="AY257" s="16" t="s">
        <v>128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85</v>
      </c>
      <c r="BK257" s="197">
        <f>ROUND(I257*H257,2)</f>
        <v>0</v>
      </c>
      <c r="BL257" s="16" t="s">
        <v>406</v>
      </c>
      <c r="BM257" s="196" t="s">
        <v>414</v>
      </c>
    </row>
    <row r="258" spans="1:65" s="2" customFormat="1" ht="28.8">
      <c r="A258" s="33"/>
      <c r="B258" s="34"/>
      <c r="C258" s="35"/>
      <c r="D258" s="198" t="s">
        <v>137</v>
      </c>
      <c r="E258" s="35"/>
      <c r="F258" s="199" t="s">
        <v>415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137</v>
      </c>
      <c r="AU258" s="16" t="s">
        <v>85</v>
      </c>
    </row>
    <row r="259" spans="1:65" s="13" customFormat="1" ht="10.199999999999999">
      <c r="B259" s="203"/>
      <c r="C259" s="204"/>
      <c r="D259" s="198" t="s">
        <v>144</v>
      </c>
      <c r="E259" s="205" t="s">
        <v>1</v>
      </c>
      <c r="F259" s="206" t="s">
        <v>497</v>
      </c>
      <c r="G259" s="204"/>
      <c r="H259" s="207">
        <v>598.79999999999995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144</v>
      </c>
      <c r="AU259" s="213" t="s">
        <v>85</v>
      </c>
      <c r="AV259" s="13" t="s">
        <v>87</v>
      </c>
      <c r="AW259" s="13" t="s">
        <v>34</v>
      </c>
      <c r="AX259" s="13" t="s">
        <v>85</v>
      </c>
      <c r="AY259" s="213" t="s">
        <v>128</v>
      </c>
    </row>
    <row r="260" spans="1:65" s="2" customFormat="1" ht="16.5" customHeight="1">
      <c r="A260" s="33"/>
      <c r="B260" s="34"/>
      <c r="C260" s="185" t="s">
        <v>417</v>
      </c>
      <c r="D260" s="185" t="s">
        <v>131</v>
      </c>
      <c r="E260" s="186" t="s">
        <v>412</v>
      </c>
      <c r="F260" s="187" t="s">
        <v>413</v>
      </c>
      <c r="G260" s="188" t="s">
        <v>238</v>
      </c>
      <c r="H260" s="189">
        <v>143.71199999999999</v>
      </c>
      <c r="I260" s="190"/>
      <c r="J260" s="191">
        <f>ROUND(I260*H260,2)</f>
        <v>0</v>
      </c>
      <c r="K260" s="187" t="s">
        <v>149</v>
      </c>
      <c r="L260" s="38"/>
      <c r="M260" s="192" t="s">
        <v>1</v>
      </c>
      <c r="N260" s="193" t="s">
        <v>42</v>
      </c>
      <c r="O260" s="70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406</v>
      </c>
      <c r="AT260" s="196" t="s">
        <v>131</v>
      </c>
      <c r="AU260" s="196" t="s">
        <v>85</v>
      </c>
      <c r="AY260" s="16" t="s">
        <v>128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85</v>
      </c>
      <c r="BK260" s="197">
        <f>ROUND(I260*H260,2)</f>
        <v>0</v>
      </c>
      <c r="BL260" s="16" t="s">
        <v>406</v>
      </c>
      <c r="BM260" s="196" t="s">
        <v>498</v>
      </c>
    </row>
    <row r="261" spans="1:65" s="2" customFormat="1" ht="28.8">
      <c r="A261" s="33"/>
      <c r="B261" s="34"/>
      <c r="C261" s="35"/>
      <c r="D261" s="198" t="s">
        <v>137</v>
      </c>
      <c r="E261" s="35"/>
      <c r="F261" s="199" t="s">
        <v>415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137</v>
      </c>
      <c r="AU261" s="16" t="s">
        <v>85</v>
      </c>
    </row>
    <row r="262" spans="1:65" s="13" customFormat="1" ht="10.199999999999999">
      <c r="B262" s="203"/>
      <c r="C262" s="204"/>
      <c r="D262" s="198" t="s">
        <v>144</v>
      </c>
      <c r="E262" s="205" t="s">
        <v>1</v>
      </c>
      <c r="F262" s="206" t="s">
        <v>499</v>
      </c>
      <c r="G262" s="204"/>
      <c r="H262" s="207">
        <v>143.71199999999999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144</v>
      </c>
      <c r="AU262" s="213" t="s">
        <v>85</v>
      </c>
      <c r="AV262" s="13" t="s">
        <v>87</v>
      </c>
      <c r="AW262" s="13" t="s">
        <v>34</v>
      </c>
      <c r="AX262" s="13" t="s">
        <v>85</v>
      </c>
      <c r="AY262" s="213" t="s">
        <v>128</v>
      </c>
    </row>
    <row r="263" spans="1:65" s="2" customFormat="1" ht="16.5" customHeight="1">
      <c r="A263" s="33"/>
      <c r="B263" s="34"/>
      <c r="C263" s="185" t="s">
        <v>420</v>
      </c>
      <c r="D263" s="185" t="s">
        <v>131</v>
      </c>
      <c r="E263" s="186" t="s">
        <v>421</v>
      </c>
      <c r="F263" s="187" t="s">
        <v>422</v>
      </c>
      <c r="G263" s="188" t="s">
        <v>238</v>
      </c>
      <c r="H263" s="189">
        <v>131.73599999999999</v>
      </c>
      <c r="I263" s="190"/>
      <c r="J263" s="191">
        <f>ROUND(I263*H263,2)</f>
        <v>0</v>
      </c>
      <c r="K263" s="187" t="s">
        <v>149</v>
      </c>
      <c r="L263" s="38"/>
      <c r="M263" s="192" t="s">
        <v>1</v>
      </c>
      <c r="N263" s="193" t="s">
        <v>42</v>
      </c>
      <c r="O263" s="70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6" t="s">
        <v>406</v>
      </c>
      <c r="AT263" s="196" t="s">
        <v>131</v>
      </c>
      <c r="AU263" s="196" t="s">
        <v>85</v>
      </c>
      <c r="AY263" s="16" t="s">
        <v>128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6" t="s">
        <v>85</v>
      </c>
      <c r="BK263" s="197">
        <f>ROUND(I263*H263,2)</f>
        <v>0</v>
      </c>
      <c r="BL263" s="16" t="s">
        <v>406</v>
      </c>
      <c r="BM263" s="196" t="s">
        <v>423</v>
      </c>
    </row>
    <row r="264" spans="1:65" s="2" customFormat="1" ht="28.8">
      <c r="A264" s="33"/>
      <c r="B264" s="34"/>
      <c r="C264" s="35"/>
      <c r="D264" s="198" t="s">
        <v>137</v>
      </c>
      <c r="E264" s="35"/>
      <c r="F264" s="199" t="s">
        <v>424</v>
      </c>
      <c r="G264" s="35"/>
      <c r="H264" s="35"/>
      <c r="I264" s="200"/>
      <c r="J264" s="35"/>
      <c r="K264" s="35"/>
      <c r="L264" s="38"/>
      <c r="M264" s="201"/>
      <c r="N264" s="202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137</v>
      </c>
      <c r="AU264" s="16" t="s">
        <v>85</v>
      </c>
    </row>
    <row r="265" spans="1:65" s="13" customFormat="1" ht="10.199999999999999">
      <c r="B265" s="203"/>
      <c r="C265" s="204"/>
      <c r="D265" s="198" t="s">
        <v>144</v>
      </c>
      <c r="E265" s="205" t="s">
        <v>1</v>
      </c>
      <c r="F265" s="206" t="s">
        <v>500</v>
      </c>
      <c r="G265" s="204"/>
      <c r="H265" s="207">
        <v>131.73599999999999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144</v>
      </c>
      <c r="AU265" s="213" t="s">
        <v>85</v>
      </c>
      <c r="AV265" s="13" t="s">
        <v>87</v>
      </c>
      <c r="AW265" s="13" t="s">
        <v>34</v>
      </c>
      <c r="AX265" s="13" t="s">
        <v>85</v>
      </c>
      <c r="AY265" s="213" t="s">
        <v>128</v>
      </c>
    </row>
    <row r="266" spans="1:65" s="2" customFormat="1" ht="16.5" customHeight="1">
      <c r="A266" s="33"/>
      <c r="B266" s="34"/>
      <c r="C266" s="185" t="s">
        <v>426</v>
      </c>
      <c r="D266" s="185" t="s">
        <v>131</v>
      </c>
      <c r="E266" s="186" t="s">
        <v>427</v>
      </c>
      <c r="F266" s="187" t="s">
        <v>428</v>
      </c>
      <c r="G266" s="188" t="s">
        <v>238</v>
      </c>
      <c r="H266" s="189">
        <v>874.24800000000005</v>
      </c>
      <c r="I266" s="190"/>
      <c r="J266" s="191">
        <f>ROUND(I266*H266,2)</f>
        <v>0</v>
      </c>
      <c r="K266" s="187" t="s">
        <v>149</v>
      </c>
      <c r="L266" s="38"/>
      <c r="M266" s="192" t="s">
        <v>1</v>
      </c>
      <c r="N266" s="193" t="s">
        <v>42</v>
      </c>
      <c r="O266" s="70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6" t="s">
        <v>406</v>
      </c>
      <c r="AT266" s="196" t="s">
        <v>131</v>
      </c>
      <c r="AU266" s="196" t="s">
        <v>85</v>
      </c>
      <c r="AY266" s="16" t="s">
        <v>128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6" t="s">
        <v>85</v>
      </c>
      <c r="BK266" s="197">
        <f>ROUND(I266*H266,2)</f>
        <v>0</v>
      </c>
      <c r="BL266" s="16" t="s">
        <v>406</v>
      </c>
      <c r="BM266" s="196" t="s">
        <v>501</v>
      </c>
    </row>
    <row r="267" spans="1:65" s="2" customFormat="1" ht="28.8">
      <c r="A267" s="33"/>
      <c r="B267" s="34"/>
      <c r="C267" s="35"/>
      <c r="D267" s="198" t="s">
        <v>137</v>
      </c>
      <c r="E267" s="35"/>
      <c r="F267" s="199" t="s">
        <v>430</v>
      </c>
      <c r="G267" s="35"/>
      <c r="H267" s="35"/>
      <c r="I267" s="200"/>
      <c r="J267" s="35"/>
      <c r="K267" s="35"/>
      <c r="L267" s="38"/>
      <c r="M267" s="201"/>
      <c r="N267" s="202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137</v>
      </c>
      <c r="AU267" s="16" t="s">
        <v>85</v>
      </c>
    </row>
    <row r="268" spans="1:65" s="13" customFormat="1" ht="10.199999999999999">
      <c r="B268" s="203"/>
      <c r="C268" s="204"/>
      <c r="D268" s="198" t="s">
        <v>144</v>
      </c>
      <c r="E268" s="205" t="s">
        <v>1</v>
      </c>
      <c r="F268" s="206" t="s">
        <v>502</v>
      </c>
      <c r="G268" s="204"/>
      <c r="H268" s="207">
        <v>874.24800000000005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144</v>
      </c>
      <c r="AU268" s="213" t="s">
        <v>85</v>
      </c>
      <c r="AV268" s="13" t="s">
        <v>87</v>
      </c>
      <c r="AW268" s="13" t="s">
        <v>34</v>
      </c>
      <c r="AX268" s="13" t="s">
        <v>85</v>
      </c>
      <c r="AY268" s="213" t="s">
        <v>128</v>
      </c>
    </row>
    <row r="269" spans="1:65" s="2" customFormat="1" ht="33" customHeight="1">
      <c r="A269" s="33"/>
      <c r="B269" s="34"/>
      <c r="C269" s="185" t="s">
        <v>432</v>
      </c>
      <c r="D269" s="185" t="s">
        <v>131</v>
      </c>
      <c r="E269" s="186" t="s">
        <v>433</v>
      </c>
      <c r="F269" s="187" t="s">
        <v>434</v>
      </c>
      <c r="G269" s="188" t="s">
        <v>238</v>
      </c>
      <c r="H269" s="189">
        <v>874.24800000000005</v>
      </c>
      <c r="I269" s="190"/>
      <c r="J269" s="191">
        <f>ROUND(I269*H269,2)</f>
        <v>0</v>
      </c>
      <c r="K269" s="187" t="s">
        <v>149</v>
      </c>
      <c r="L269" s="38"/>
      <c r="M269" s="192" t="s">
        <v>1</v>
      </c>
      <c r="N269" s="193" t="s">
        <v>42</v>
      </c>
      <c r="O269" s="70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6" t="s">
        <v>406</v>
      </c>
      <c r="AT269" s="196" t="s">
        <v>131</v>
      </c>
      <c r="AU269" s="196" t="s">
        <v>85</v>
      </c>
      <c r="AY269" s="16" t="s">
        <v>128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6" t="s">
        <v>85</v>
      </c>
      <c r="BK269" s="197">
        <f>ROUND(I269*H269,2)</f>
        <v>0</v>
      </c>
      <c r="BL269" s="16" t="s">
        <v>406</v>
      </c>
      <c r="BM269" s="196" t="s">
        <v>435</v>
      </c>
    </row>
    <row r="270" spans="1:65" s="2" customFormat="1" ht="38.4">
      <c r="A270" s="33"/>
      <c r="B270" s="34"/>
      <c r="C270" s="35"/>
      <c r="D270" s="198" t="s">
        <v>137</v>
      </c>
      <c r="E270" s="35"/>
      <c r="F270" s="199" t="s">
        <v>436</v>
      </c>
      <c r="G270" s="35"/>
      <c r="H270" s="35"/>
      <c r="I270" s="200"/>
      <c r="J270" s="35"/>
      <c r="K270" s="35"/>
      <c r="L270" s="38"/>
      <c r="M270" s="201"/>
      <c r="N270" s="202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137</v>
      </c>
      <c r="AU270" s="16" t="s">
        <v>85</v>
      </c>
    </row>
    <row r="271" spans="1:65" s="2" customFormat="1" ht="19.2">
      <c r="A271" s="33"/>
      <c r="B271" s="34"/>
      <c r="C271" s="35"/>
      <c r="D271" s="198" t="s">
        <v>183</v>
      </c>
      <c r="E271" s="35"/>
      <c r="F271" s="214" t="s">
        <v>409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183</v>
      </c>
      <c r="AU271" s="16" t="s">
        <v>85</v>
      </c>
    </row>
    <row r="272" spans="1:65" s="13" customFormat="1" ht="10.199999999999999">
      <c r="B272" s="203"/>
      <c r="C272" s="204"/>
      <c r="D272" s="198" t="s">
        <v>144</v>
      </c>
      <c r="E272" s="205" t="s">
        <v>1</v>
      </c>
      <c r="F272" s="206" t="s">
        <v>502</v>
      </c>
      <c r="G272" s="204"/>
      <c r="H272" s="207">
        <v>874.24800000000005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144</v>
      </c>
      <c r="AU272" s="213" t="s">
        <v>85</v>
      </c>
      <c r="AV272" s="13" t="s">
        <v>87</v>
      </c>
      <c r="AW272" s="13" t="s">
        <v>34</v>
      </c>
      <c r="AX272" s="13" t="s">
        <v>85</v>
      </c>
      <c r="AY272" s="213" t="s">
        <v>128</v>
      </c>
    </row>
    <row r="273" spans="1:65" s="2" customFormat="1" ht="33" customHeight="1">
      <c r="A273" s="33"/>
      <c r="B273" s="34"/>
      <c r="C273" s="185" t="s">
        <v>437</v>
      </c>
      <c r="D273" s="185" t="s">
        <v>131</v>
      </c>
      <c r="E273" s="186" t="s">
        <v>438</v>
      </c>
      <c r="F273" s="187" t="s">
        <v>439</v>
      </c>
      <c r="G273" s="188" t="s">
        <v>238</v>
      </c>
      <c r="H273" s="189">
        <v>125.27800000000001</v>
      </c>
      <c r="I273" s="190"/>
      <c r="J273" s="191">
        <f>ROUND(I273*H273,2)</f>
        <v>0</v>
      </c>
      <c r="K273" s="187" t="s">
        <v>149</v>
      </c>
      <c r="L273" s="38"/>
      <c r="M273" s="192" t="s">
        <v>1</v>
      </c>
      <c r="N273" s="193" t="s">
        <v>42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406</v>
      </c>
      <c r="AT273" s="196" t="s">
        <v>131</v>
      </c>
      <c r="AU273" s="196" t="s">
        <v>85</v>
      </c>
      <c r="AY273" s="16" t="s">
        <v>128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85</v>
      </c>
      <c r="BK273" s="197">
        <f>ROUND(I273*H273,2)</f>
        <v>0</v>
      </c>
      <c r="BL273" s="16" t="s">
        <v>406</v>
      </c>
      <c r="BM273" s="196" t="s">
        <v>503</v>
      </c>
    </row>
    <row r="274" spans="1:65" s="2" customFormat="1" ht="57.6">
      <c r="A274" s="33"/>
      <c r="B274" s="34"/>
      <c r="C274" s="35"/>
      <c r="D274" s="198" t="s">
        <v>137</v>
      </c>
      <c r="E274" s="35"/>
      <c r="F274" s="199" t="s">
        <v>441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137</v>
      </c>
      <c r="AU274" s="16" t="s">
        <v>85</v>
      </c>
    </row>
    <row r="275" spans="1:65" s="2" customFormat="1" ht="19.2">
      <c r="A275" s="33"/>
      <c r="B275" s="34"/>
      <c r="C275" s="35"/>
      <c r="D275" s="198" t="s">
        <v>183</v>
      </c>
      <c r="E275" s="35"/>
      <c r="F275" s="214" t="s">
        <v>409</v>
      </c>
      <c r="G275" s="35"/>
      <c r="H275" s="35"/>
      <c r="I275" s="200"/>
      <c r="J275" s="35"/>
      <c r="K275" s="35"/>
      <c r="L275" s="38"/>
      <c r="M275" s="201"/>
      <c r="N275" s="202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183</v>
      </c>
      <c r="AU275" s="16" t="s">
        <v>85</v>
      </c>
    </row>
    <row r="276" spans="1:65" s="13" customFormat="1" ht="10.199999999999999">
      <c r="B276" s="203"/>
      <c r="C276" s="204"/>
      <c r="D276" s="198" t="s">
        <v>144</v>
      </c>
      <c r="E276" s="205" t="s">
        <v>1</v>
      </c>
      <c r="F276" s="206" t="s">
        <v>504</v>
      </c>
      <c r="G276" s="204"/>
      <c r="H276" s="207">
        <v>125.27800000000001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144</v>
      </c>
      <c r="AU276" s="213" t="s">
        <v>85</v>
      </c>
      <c r="AV276" s="13" t="s">
        <v>87</v>
      </c>
      <c r="AW276" s="13" t="s">
        <v>34</v>
      </c>
      <c r="AX276" s="13" t="s">
        <v>85</v>
      </c>
      <c r="AY276" s="213" t="s">
        <v>128</v>
      </c>
    </row>
    <row r="277" spans="1:65" s="2" customFormat="1" ht="24.15" customHeight="1">
      <c r="A277" s="33"/>
      <c r="B277" s="34"/>
      <c r="C277" s="185" t="s">
        <v>443</v>
      </c>
      <c r="D277" s="185" t="s">
        <v>131</v>
      </c>
      <c r="E277" s="186" t="s">
        <v>444</v>
      </c>
      <c r="F277" s="187" t="s">
        <v>445</v>
      </c>
      <c r="G277" s="188" t="s">
        <v>238</v>
      </c>
      <c r="H277" s="189">
        <v>486.95699999999999</v>
      </c>
      <c r="I277" s="190"/>
      <c r="J277" s="191">
        <f>ROUND(I277*H277,2)</f>
        <v>0</v>
      </c>
      <c r="K277" s="187" t="s">
        <v>149</v>
      </c>
      <c r="L277" s="38"/>
      <c r="M277" s="192" t="s">
        <v>1</v>
      </c>
      <c r="N277" s="193" t="s">
        <v>42</v>
      </c>
      <c r="O277" s="70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6" t="s">
        <v>406</v>
      </c>
      <c r="AT277" s="196" t="s">
        <v>131</v>
      </c>
      <c r="AU277" s="196" t="s">
        <v>85</v>
      </c>
      <c r="AY277" s="16" t="s">
        <v>128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6" t="s">
        <v>85</v>
      </c>
      <c r="BK277" s="197">
        <f>ROUND(I277*H277,2)</f>
        <v>0</v>
      </c>
      <c r="BL277" s="16" t="s">
        <v>406</v>
      </c>
      <c r="BM277" s="196" t="s">
        <v>446</v>
      </c>
    </row>
    <row r="278" spans="1:65" s="2" customFormat="1" ht="57.6">
      <c r="A278" s="33"/>
      <c r="B278" s="34"/>
      <c r="C278" s="35"/>
      <c r="D278" s="198" t="s">
        <v>137</v>
      </c>
      <c r="E278" s="35"/>
      <c r="F278" s="199" t="s">
        <v>447</v>
      </c>
      <c r="G278" s="35"/>
      <c r="H278" s="35"/>
      <c r="I278" s="200"/>
      <c r="J278" s="35"/>
      <c r="K278" s="35"/>
      <c r="L278" s="38"/>
      <c r="M278" s="201"/>
      <c r="N278" s="202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137</v>
      </c>
      <c r="AU278" s="16" t="s">
        <v>85</v>
      </c>
    </row>
    <row r="279" spans="1:65" s="2" customFormat="1" ht="19.2">
      <c r="A279" s="33"/>
      <c r="B279" s="34"/>
      <c r="C279" s="35"/>
      <c r="D279" s="198" t="s">
        <v>183</v>
      </c>
      <c r="E279" s="35"/>
      <c r="F279" s="214" t="s">
        <v>409</v>
      </c>
      <c r="G279" s="35"/>
      <c r="H279" s="35"/>
      <c r="I279" s="200"/>
      <c r="J279" s="35"/>
      <c r="K279" s="35"/>
      <c r="L279" s="38"/>
      <c r="M279" s="201"/>
      <c r="N279" s="202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183</v>
      </c>
      <c r="AU279" s="16" t="s">
        <v>85</v>
      </c>
    </row>
    <row r="280" spans="1:65" s="13" customFormat="1" ht="10.199999999999999">
      <c r="B280" s="203"/>
      <c r="C280" s="204"/>
      <c r="D280" s="198" t="s">
        <v>144</v>
      </c>
      <c r="E280" s="205" t="s">
        <v>1</v>
      </c>
      <c r="F280" s="206" t="s">
        <v>505</v>
      </c>
      <c r="G280" s="204"/>
      <c r="H280" s="207">
        <v>486.95699999999999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144</v>
      </c>
      <c r="AU280" s="213" t="s">
        <v>85</v>
      </c>
      <c r="AV280" s="13" t="s">
        <v>87</v>
      </c>
      <c r="AW280" s="13" t="s">
        <v>34</v>
      </c>
      <c r="AX280" s="13" t="s">
        <v>85</v>
      </c>
      <c r="AY280" s="213" t="s">
        <v>128</v>
      </c>
    </row>
    <row r="281" spans="1:65" s="2" customFormat="1" ht="24.15" customHeight="1">
      <c r="A281" s="33"/>
      <c r="B281" s="34"/>
      <c r="C281" s="185" t="s">
        <v>206</v>
      </c>
      <c r="D281" s="185" t="s">
        <v>131</v>
      </c>
      <c r="E281" s="186" t="s">
        <v>444</v>
      </c>
      <c r="F281" s="187" t="s">
        <v>445</v>
      </c>
      <c r="G281" s="188" t="s">
        <v>238</v>
      </c>
      <c r="H281" s="189">
        <v>8.6</v>
      </c>
      <c r="I281" s="190"/>
      <c r="J281" s="191">
        <f>ROUND(I281*H281,2)</f>
        <v>0</v>
      </c>
      <c r="K281" s="187" t="s">
        <v>149</v>
      </c>
      <c r="L281" s="38"/>
      <c r="M281" s="192" t="s">
        <v>1</v>
      </c>
      <c r="N281" s="193" t="s">
        <v>42</v>
      </c>
      <c r="O281" s="7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406</v>
      </c>
      <c r="AT281" s="196" t="s">
        <v>131</v>
      </c>
      <c r="AU281" s="196" t="s">
        <v>85</v>
      </c>
      <c r="AY281" s="16" t="s">
        <v>128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85</v>
      </c>
      <c r="BK281" s="197">
        <f>ROUND(I281*H281,2)</f>
        <v>0</v>
      </c>
      <c r="BL281" s="16" t="s">
        <v>406</v>
      </c>
      <c r="BM281" s="196" t="s">
        <v>506</v>
      </c>
    </row>
    <row r="282" spans="1:65" s="2" customFormat="1" ht="57.6">
      <c r="A282" s="33"/>
      <c r="B282" s="34"/>
      <c r="C282" s="35"/>
      <c r="D282" s="198" t="s">
        <v>137</v>
      </c>
      <c r="E282" s="35"/>
      <c r="F282" s="199" t="s">
        <v>447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137</v>
      </c>
      <c r="AU282" s="16" t="s">
        <v>85</v>
      </c>
    </row>
    <row r="283" spans="1:65" s="2" customFormat="1" ht="19.2">
      <c r="A283" s="33"/>
      <c r="B283" s="34"/>
      <c r="C283" s="35"/>
      <c r="D283" s="198" t="s">
        <v>183</v>
      </c>
      <c r="E283" s="35"/>
      <c r="F283" s="214" t="s">
        <v>409</v>
      </c>
      <c r="G283" s="35"/>
      <c r="H283" s="35"/>
      <c r="I283" s="200"/>
      <c r="J283" s="35"/>
      <c r="K283" s="35"/>
      <c r="L283" s="38"/>
      <c r="M283" s="201"/>
      <c r="N283" s="202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183</v>
      </c>
      <c r="AU283" s="16" t="s">
        <v>85</v>
      </c>
    </row>
    <row r="284" spans="1:65" s="13" customFormat="1" ht="10.199999999999999">
      <c r="B284" s="203"/>
      <c r="C284" s="204"/>
      <c r="D284" s="198" t="s">
        <v>144</v>
      </c>
      <c r="E284" s="205" t="s">
        <v>1</v>
      </c>
      <c r="F284" s="206" t="s">
        <v>507</v>
      </c>
      <c r="G284" s="204"/>
      <c r="H284" s="207">
        <v>8.6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144</v>
      </c>
      <c r="AU284" s="213" t="s">
        <v>85</v>
      </c>
      <c r="AV284" s="13" t="s">
        <v>87</v>
      </c>
      <c r="AW284" s="13" t="s">
        <v>34</v>
      </c>
      <c r="AX284" s="13" t="s">
        <v>85</v>
      </c>
      <c r="AY284" s="213" t="s">
        <v>128</v>
      </c>
    </row>
    <row r="285" spans="1:65" s="2" customFormat="1" ht="16.5" customHeight="1">
      <c r="A285" s="33"/>
      <c r="B285" s="34"/>
      <c r="C285" s="185" t="s">
        <v>451</v>
      </c>
      <c r="D285" s="185" t="s">
        <v>131</v>
      </c>
      <c r="E285" s="186" t="s">
        <v>452</v>
      </c>
      <c r="F285" s="187" t="s">
        <v>453</v>
      </c>
      <c r="G285" s="188" t="s">
        <v>193</v>
      </c>
      <c r="H285" s="189">
        <v>2</v>
      </c>
      <c r="I285" s="190"/>
      <c r="J285" s="191">
        <f>ROUND(I285*H285,2)</f>
        <v>0</v>
      </c>
      <c r="K285" s="187" t="s">
        <v>149</v>
      </c>
      <c r="L285" s="38"/>
      <c r="M285" s="192" t="s">
        <v>1</v>
      </c>
      <c r="N285" s="193" t="s">
        <v>42</v>
      </c>
      <c r="O285" s="70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406</v>
      </c>
      <c r="AT285" s="196" t="s">
        <v>131</v>
      </c>
      <c r="AU285" s="196" t="s">
        <v>85</v>
      </c>
      <c r="AY285" s="16" t="s">
        <v>128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85</v>
      </c>
      <c r="BK285" s="197">
        <f>ROUND(I285*H285,2)</f>
        <v>0</v>
      </c>
      <c r="BL285" s="16" t="s">
        <v>406</v>
      </c>
      <c r="BM285" s="196" t="s">
        <v>508</v>
      </c>
    </row>
    <row r="286" spans="1:65" s="2" customFormat="1" ht="28.8">
      <c r="A286" s="33"/>
      <c r="B286" s="34"/>
      <c r="C286" s="35"/>
      <c r="D286" s="198" t="s">
        <v>137</v>
      </c>
      <c r="E286" s="35"/>
      <c r="F286" s="199" t="s">
        <v>455</v>
      </c>
      <c r="G286" s="35"/>
      <c r="H286" s="35"/>
      <c r="I286" s="200"/>
      <c r="J286" s="35"/>
      <c r="K286" s="35"/>
      <c r="L286" s="38"/>
      <c r="M286" s="225"/>
      <c r="N286" s="226"/>
      <c r="O286" s="227"/>
      <c r="P286" s="227"/>
      <c r="Q286" s="227"/>
      <c r="R286" s="227"/>
      <c r="S286" s="227"/>
      <c r="T286" s="22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137</v>
      </c>
      <c r="AU286" s="16" t="s">
        <v>85</v>
      </c>
    </row>
    <row r="287" spans="1:65" s="2" customFormat="1" ht="6.9" customHeight="1">
      <c r="A287" s="3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38"/>
      <c r="M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</row>
  </sheetData>
  <sheetProtection algorithmName="SHA-512" hashValue="ym8/s0gkmHt8Wuu5zFNUs/MDMJVXtmT7U1soUkeg6EGOdwEqevddDl9toIX/UjNz3vvjZ8PZ7RZAWVD/fo4rKA==" saltValue="/Y5HZyZfIlbwmShEOcl/tbGxas/OUxm3G4rEZ8Tut5vG63MsQPEovATv10kEI8ULnUaZuuGFgNtw5h+ukRgDGg==" spinCount="100000" sheet="1" objects="1" scenarios="1" formatColumns="0" formatRows="0" autoFilter="0"/>
  <autoFilter ref="C118:K28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93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nástupišť č. 4 a 5 v žst. Ostrava hl. n.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509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ROUND((SUM(BE119:BE148)),  2)</f>
        <v>0</v>
      </c>
      <c r="G33" s="33"/>
      <c r="H33" s="33"/>
      <c r="I33" s="123">
        <v>0.21</v>
      </c>
      <c r="J33" s="122">
        <f>ROUND(((SUM(BE119:BE148))*I33),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ROUND((SUM(BF119:BF148)),  2)</f>
        <v>0</v>
      </c>
      <c r="G34" s="33"/>
      <c r="H34" s="33"/>
      <c r="I34" s="123">
        <v>0.15</v>
      </c>
      <c r="J34" s="122">
        <f>ROUND(((SUM(BF119:BF148))*I34),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ROUND((SUM(BG119:BG148)),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ROUND((SUM(BH119:BH148)),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ROUND((SUM(BI119:BI148)),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nástupišť č. 4 a 5 v žst. Ostrava hl. n.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 xml:space="preserve">SO 03 - Oprava odstavné plochy 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28" t="s">
        <v>22</v>
      </c>
      <c r="J89" s="65" t="str">
        <f>IF(J12="","",J12)</f>
        <v>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112</v>
      </c>
      <c r="E99" s="149"/>
      <c r="F99" s="149"/>
      <c r="G99" s="149"/>
      <c r="H99" s="149"/>
      <c r="I99" s="149"/>
      <c r="J99" s="150">
        <f>J139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nástupišť č. 4 a 5 v žst. Ostrava hl. n.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 xml:space="preserve">SO 03 - Oprava odstavné plochy 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28" t="s">
        <v>22</v>
      </c>
      <c r="J113" s="65" t="str">
        <f>IF(J12="","",J12)</f>
        <v>9. 6. 2022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114</v>
      </c>
      <c r="D118" s="161" t="s">
        <v>62</v>
      </c>
      <c r="E118" s="161" t="s">
        <v>58</v>
      </c>
      <c r="F118" s="161" t="s">
        <v>59</v>
      </c>
      <c r="G118" s="161" t="s">
        <v>115</v>
      </c>
      <c r="H118" s="161" t="s">
        <v>116</v>
      </c>
      <c r="I118" s="161" t="s">
        <v>117</v>
      </c>
      <c r="J118" s="161" t="s">
        <v>107</v>
      </c>
      <c r="K118" s="162" t="s">
        <v>118</v>
      </c>
      <c r="L118" s="163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P120+P139</f>
        <v>0</v>
      </c>
      <c r="Q119" s="78"/>
      <c r="R119" s="166">
        <f>R120+R139</f>
        <v>614.23859999999991</v>
      </c>
      <c r="S119" s="78"/>
      <c r="T119" s="167">
        <f>T120+T139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109</v>
      </c>
      <c r="BK119" s="168">
        <f>BK120+BK139</f>
        <v>0</v>
      </c>
    </row>
    <row r="120" spans="1:65" s="12" customFormat="1" ht="25.95" customHeight="1">
      <c r="B120" s="169"/>
      <c r="C120" s="170"/>
      <c r="D120" s="171" t="s">
        <v>76</v>
      </c>
      <c r="E120" s="172" t="s">
        <v>126</v>
      </c>
      <c r="F120" s="172" t="s">
        <v>127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614.23859999999991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128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76</v>
      </c>
      <c r="E121" s="183" t="s">
        <v>129</v>
      </c>
      <c r="F121" s="183" t="s">
        <v>130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SUM(P122:P138)</f>
        <v>0</v>
      </c>
      <c r="Q121" s="177"/>
      <c r="R121" s="178">
        <f>SUM(R122:R138)</f>
        <v>614.23859999999991</v>
      </c>
      <c r="S121" s="177"/>
      <c r="T121" s="179">
        <f>SUM(T122:T138)</f>
        <v>0</v>
      </c>
      <c r="AR121" s="180" t="s">
        <v>85</v>
      </c>
      <c r="AT121" s="181" t="s">
        <v>76</v>
      </c>
      <c r="AU121" s="181" t="s">
        <v>85</v>
      </c>
      <c r="AY121" s="180" t="s">
        <v>128</v>
      </c>
      <c r="BK121" s="182">
        <f>SUM(BK122:BK138)</f>
        <v>0</v>
      </c>
    </row>
    <row r="122" spans="1:65" s="2" customFormat="1" ht="21.75" customHeight="1">
      <c r="A122" s="33"/>
      <c r="B122" s="34"/>
      <c r="C122" s="185" t="s">
        <v>85</v>
      </c>
      <c r="D122" s="185" t="s">
        <v>131</v>
      </c>
      <c r="E122" s="186" t="s">
        <v>510</v>
      </c>
      <c r="F122" s="187" t="s">
        <v>511</v>
      </c>
      <c r="G122" s="188" t="s">
        <v>141</v>
      </c>
      <c r="H122" s="189">
        <v>103.6</v>
      </c>
      <c r="I122" s="190"/>
      <c r="J122" s="191">
        <f>ROUND(I122*H122,2)</f>
        <v>0</v>
      </c>
      <c r="K122" s="187" t="s">
        <v>1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135</v>
      </c>
      <c r="AT122" s="196" t="s">
        <v>131</v>
      </c>
      <c r="AU122" s="196" t="s">
        <v>87</v>
      </c>
      <c r="AY122" s="16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135</v>
      </c>
      <c r="BM122" s="196" t="s">
        <v>512</v>
      </c>
    </row>
    <row r="123" spans="1:65" s="2" customFormat="1" ht="10.199999999999999">
      <c r="A123" s="33"/>
      <c r="B123" s="34"/>
      <c r="C123" s="35"/>
      <c r="D123" s="198" t="s">
        <v>137</v>
      </c>
      <c r="E123" s="35"/>
      <c r="F123" s="199" t="s">
        <v>513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87</v>
      </c>
    </row>
    <row r="124" spans="1:65" s="13" customFormat="1" ht="10.199999999999999">
      <c r="B124" s="203"/>
      <c r="C124" s="204"/>
      <c r="D124" s="198" t="s">
        <v>144</v>
      </c>
      <c r="E124" s="205" t="s">
        <v>1</v>
      </c>
      <c r="F124" s="206" t="s">
        <v>514</v>
      </c>
      <c r="G124" s="204"/>
      <c r="H124" s="207">
        <v>103.6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144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128</v>
      </c>
    </row>
    <row r="125" spans="1:65" s="2" customFormat="1" ht="16.5" customHeight="1">
      <c r="A125" s="33"/>
      <c r="B125" s="34"/>
      <c r="C125" s="185" t="s">
        <v>87</v>
      </c>
      <c r="D125" s="185" t="s">
        <v>131</v>
      </c>
      <c r="E125" s="186" t="s">
        <v>153</v>
      </c>
      <c r="F125" s="187" t="s">
        <v>154</v>
      </c>
      <c r="G125" s="188" t="s">
        <v>134</v>
      </c>
      <c r="H125" s="189">
        <v>740</v>
      </c>
      <c r="I125" s="190"/>
      <c r="J125" s="191">
        <f>ROUND(I125*H125,2)</f>
        <v>0</v>
      </c>
      <c r="K125" s="187" t="s">
        <v>1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135</v>
      </c>
      <c r="AT125" s="196" t="s">
        <v>131</v>
      </c>
      <c r="AU125" s="196" t="s">
        <v>87</v>
      </c>
      <c r="AY125" s="16" t="s">
        <v>128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135</v>
      </c>
      <c r="BM125" s="196" t="s">
        <v>515</v>
      </c>
    </row>
    <row r="126" spans="1:65" s="2" customFormat="1" ht="10.199999999999999">
      <c r="A126" s="33"/>
      <c r="B126" s="34"/>
      <c r="C126" s="35"/>
      <c r="D126" s="198" t="s">
        <v>137</v>
      </c>
      <c r="E126" s="35"/>
      <c r="F126" s="199" t="s">
        <v>156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87</v>
      </c>
    </row>
    <row r="127" spans="1:65" s="2" customFormat="1" ht="16.5" customHeight="1">
      <c r="A127" s="33"/>
      <c r="B127" s="34"/>
      <c r="C127" s="185" t="s">
        <v>146</v>
      </c>
      <c r="D127" s="185" t="s">
        <v>131</v>
      </c>
      <c r="E127" s="186" t="s">
        <v>516</v>
      </c>
      <c r="F127" s="187" t="s">
        <v>517</v>
      </c>
      <c r="G127" s="188" t="s">
        <v>134</v>
      </c>
      <c r="H127" s="189">
        <v>740</v>
      </c>
      <c r="I127" s="190"/>
      <c r="J127" s="191">
        <f>ROUND(I127*H127,2)</f>
        <v>0</v>
      </c>
      <c r="K127" s="187" t="s">
        <v>1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6.8999999999999997E-4</v>
      </c>
      <c r="R127" s="194">
        <f>Q127*H127</f>
        <v>0.51059999999999994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135</v>
      </c>
      <c r="AT127" s="196" t="s">
        <v>131</v>
      </c>
      <c r="AU127" s="196" t="s">
        <v>87</v>
      </c>
      <c r="AY127" s="16" t="s">
        <v>128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135</v>
      </c>
      <c r="BM127" s="196" t="s">
        <v>518</v>
      </c>
    </row>
    <row r="128" spans="1:65" s="2" customFormat="1" ht="10.199999999999999">
      <c r="A128" s="33"/>
      <c r="B128" s="34"/>
      <c r="C128" s="35"/>
      <c r="D128" s="198" t="s">
        <v>137</v>
      </c>
      <c r="E128" s="35"/>
      <c r="F128" s="199" t="s">
        <v>519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137</v>
      </c>
      <c r="AU128" s="16" t="s">
        <v>87</v>
      </c>
    </row>
    <row r="129" spans="1:65" s="2" customFormat="1" ht="19.2">
      <c r="A129" s="33"/>
      <c r="B129" s="34"/>
      <c r="C129" s="35"/>
      <c r="D129" s="198" t="s">
        <v>183</v>
      </c>
      <c r="E129" s="35"/>
      <c r="F129" s="214" t="s">
        <v>184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183</v>
      </c>
      <c r="AU129" s="16" t="s">
        <v>87</v>
      </c>
    </row>
    <row r="130" spans="1:65" s="2" customFormat="1" ht="16.5" customHeight="1">
      <c r="A130" s="33"/>
      <c r="B130" s="34"/>
      <c r="C130" s="185" t="s">
        <v>135</v>
      </c>
      <c r="D130" s="185" t="s">
        <v>131</v>
      </c>
      <c r="E130" s="186" t="s">
        <v>520</v>
      </c>
      <c r="F130" s="187" t="s">
        <v>521</v>
      </c>
      <c r="G130" s="188" t="s">
        <v>134</v>
      </c>
      <c r="H130" s="189">
        <v>740</v>
      </c>
      <c r="I130" s="190"/>
      <c r="J130" s="191">
        <f>ROUND(I130*H130,2)</f>
        <v>0</v>
      </c>
      <c r="K130" s="187" t="s">
        <v>149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135</v>
      </c>
      <c r="AT130" s="196" t="s">
        <v>131</v>
      </c>
      <c r="AU130" s="196" t="s">
        <v>87</v>
      </c>
      <c r="AY130" s="16" t="s">
        <v>128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135</v>
      </c>
      <c r="BM130" s="196" t="s">
        <v>522</v>
      </c>
    </row>
    <row r="131" spans="1:65" s="2" customFormat="1" ht="19.2">
      <c r="A131" s="33"/>
      <c r="B131" s="34"/>
      <c r="C131" s="35"/>
      <c r="D131" s="198" t="s">
        <v>137</v>
      </c>
      <c r="E131" s="35"/>
      <c r="F131" s="199" t="s">
        <v>523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87</v>
      </c>
    </row>
    <row r="132" spans="1:65" s="2" customFormat="1" ht="16.5" customHeight="1">
      <c r="A132" s="33"/>
      <c r="B132" s="34"/>
      <c r="C132" s="215" t="s">
        <v>129</v>
      </c>
      <c r="D132" s="215" t="s">
        <v>202</v>
      </c>
      <c r="E132" s="216" t="s">
        <v>524</v>
      </c>
      <c r="F132" s="217" t="s">
        <v>525</v>
      </c>
      <c r="G132" s="218" t="s">
        <v>193</v>
      </c>
      <c r="H132" s="219">
        <v>3084</v>
      </c>
      <c r="I132" s="220"/>
      <c r="J132" s="221">
        <f>ROUND(I132*H132,2)</f>
        <v>0</v>
      </c>
      <c r="K132" s="217" t="s">
        <v>149</v>
      </c>
      <c r="L132" s="222"/>
      <c r="M132" s="223" t="s">
        <v>1</v>
      </c>
      <c r="N132" s="224" t="s">
        <v>42</v>
      </c>
      <c r="O132" s="70"/>
      <c r="P132" s="194">
        <f>O132*H132</f>
        <v>0</v>
      </c>
      <c r="Q132" s="194">
        <v>3.2000000000000001E-2</v>
      </c>
      <c r="R132" s="194">
        <f>Q132*H132</f>
        <v>98.688000000000002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205</v>
      </c>
      <c r="AT132" s="196" t="s">
        <v>202</v>
      </c>
      <c r="AU132" s="196" t="s">
        <v>87</v>
      </c>
      <c r="AY132" s="16" t="s">
        <v>128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206</v>
      </c>
      <c r="BM132" s="196" t="s">
        <v>526</v>
      </c>
    </row>
    <row r="133" spans="1:65" s="2" customFormat="1" ht="10.199999999999999">
      <c r="A133" s="33"/>
      <c r="B133" s="34"/>
      <c r="C133" s="35"/>
      <c r="D133" s="198" t="s">
        <v>137</v>
      </c>
      <c r="E133" s="35"/>
      <c r="F133" s="199" t="s">
        <v>525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87</v>
      </c>
    </row>
    <row r="134" spans="1:65" s="2" customFormat="1" ht="16.5" customHeight="1">
      <c r="A134" s="33"/>
      <c r="B134" s="34"/>
      <c r="C134" s="215" t="s">
        <v>162</v>
      </c>
      <c r="D134" s="215" t="s">
        <v>202</v>
      </c>
      <c r="E134" s="216" t="s">
        <v>236</v>
      </c>
      <c r="F134" s="217" t="s">
        <v>237</v>
      </c>
      <c r="G134" s="218" t="s">
        <v>238</v>
      </c>
      <c r="H134" s="219">
        <v>515.04</v>
      </c>
      <c r="I134" s="220"/>
      <c r="J134" s="221">
        <f>ROUND(I134*H134,2)</f>
        <v>0</v>
      </c>
      <c r="K134" s="217" t="s">
        <v>149</v>
      </c>
      <c r="L134" s="222"/>
      <c r="M134" s="223" t="s">
        <v>1</v>
      </c>
      <c r="N134" s="224" t="s">
        <v>42</v>
      </c>
      <c r="O134" s="70"/>
      <c r="P134" s="194">
        <f>O134*H134</f>
        <v>0</v>
      </c>
      <c r="Q134" s="194">
        <v>1</v>
      </c>
      <c r="R134" s="194">
        <f>Q134*H134</f>
        <v>515.04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205</v>
      </c>
      <c r="AT134" s="196" t="s">
        <v>202</v>
      </c>
      <c r="AU134" s="196" t="s">
        <v>87</v>
      </c>
      <c r="AY134" s="16" t="s">
        <v>128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206</v>
      </c>
      <c r="BM134" s="196" t="s">
        <v>527</v>
      </c>
    </row>
    <row r="135" spans="1:65" s="2" customFormat="1" ht="10.199999999999999">
      <c r="A135" s="33"/>
      <c r="B135" s="34"/>
      <c r="C135" s="35"/>
      <c r="D135" s="198" t="s">
        <v>137</v>
      </c>
      <c r="E135" s="35"/>
      <c r="F135" s="199" t="s">
        <v>237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137</v>
      </c>
      <c r="AU135" s="16" t="s">
        <v>87</v>
      </c>
    </row>
    <row r="136" spans="1:65" s="13" customFormat="1" ht="10.199999999999999">
      <c r="B136" s="203"/>
      <c r="C136" s="204"/>
      <c r="D136" s="198" t="s">
        <v>144</v>
      </c>
      <c r="E136" s="205" t="s">
        <v>1</v>
      </c>
      <c r="F136" s="206" t="s">
        <v>528</v>
      </c>
      <c r="G136" s="204"/>
      <c r="H136" s="207">
        <v>473.6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144</v>
      </c>
      <c r="AU136" s="213" t="s">
        <v>87</v>
      </c>
      <c r="AV136" s="13" t="s">
        <v>87</v>
      </c>
      <c r="AW136" s="13" t="s">
        <v>34</v>
      </c>
      <c r="AX136" s="13" t="s">
        <v>77</v>
      </c>
      <c r="AY136" s="213" t="s">
        <v>128</v>
      </c>
    </row>
    <row r="137" spans="1:65" s="13" customFormat="1" ht="10.199999999999999">
      <c r="B137" s="203"/>
      <c r="C137" s="204"/>
      <c r="D137" s="198" t="s">
        <v>144</v>
      </c>
      <c r="E137" s="205" t="s">
        <v>1</v>
      </c>
      <c r="F137" s="206" t="s">
        <v>529</v>
      </c>
      <c r="G137" s="204"/>
      <c r="H137" s="207">
        <v>41.44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144</v>
      </c>
      <c r="AU137" s="213" t="s">
        <v>87</v>
      </c>
      <c r="AV137" s="13" t="s">
        <v>87</v>
      </c>
      <c r="AW137" s="13" t="s">
        <v>34</v>
      </c>
      <c r="AX137" s="13" t="s">
        <v>77</v>
      </c>
      <c r="AY137" s="213" t="s">
        <v>128</v>
      </c>
    </row>
    <row r="138" spans="1:65" s="14" customFormat="1" ht="10.199999999999999">
      <c r="B138" s="229"/>
      <c r="C138" s="230"/>
      <c r="D138" s="198" t="s">
        <v>144</v>
      </c>
      <c r="E138" s="231" t="s">
        <v>1</v>
      </c>
      <c r="F138" s="232" t="s">
        <v>530</v>
      </c>
      <c r="G138" s="230"/>
      <c r="H138" s="233">
        <v>515.04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144</v>
      </c>
      <c r="AU138" s="239" t="s">
        <v>87</v>
      </c>
      <c r="AV138" s="14" t="s">
        <v>135</v>
      </c>
      <c r="AW138" s="14" t="s">
        <v>34</v>
      </c>
      <c r="AX138" s="14" t="s">
        <v>85</v>
      </c>
      <c r="AY138" s="239" t="s">
        <v>128</v>
      </c>
    </row>
    <row r="139" spans="1:65" s="12" customFormat="1" ht="25.95" customHeight="1">
      <c r="B139" s="169"/>
      <c r="C139" s="170"/>
      <c r="D139" s="171" t="s">
        <v>76</v>
      </c>
      <c r="E139" s="172" t="s">
        <v>401</v>
      </c>
      <c r="F139" s="172" t="s">
        <v>402</v>
      </c>
      <c r="G139" s="170"/>
      <c r="H139" s="170"/>
      <c r="I139" s="173"/>
      <c r="J139" s="174">
        <f>BK139</f>
        <v>0</v>
      </c>
      <c r="K139" s="170"/>
      <c r="L139" s="175"/>
      <c r="M139" s="176"/>
      <c r="N139" s="177"/>
      <c r="O139" s="177"/>
      <c r="P139" s="178">
        <f>SUM(P140:P148)</f>
        <v>0</v>
      </c>
      <c r="Q139" s="177"/>
      <c r="R139" s="178">
        <f>SUM(R140:R148)</f>
        <v>0</v>
      </c>
      <c r="S139" s="177"/>
      <c r="T139" s="179">
        <f>SUM(T140:T148)</f>
        <v>0</v>
      </c>
      <c r="AR139" s="180" t="s">
        <v>135</v>
      </c>
      <c r="AT139" s="181" t="s">
        <v>76</v>
      </c>
      <c r="AU139" s="181" t="s">
        <v>77</v>
      </c>
      <c r="AY139" s="180" t="s">
        <v>128</v>
      </c>
      <c r="BK139" s="182">
        <f>SUM(BK140:BK148)</f>
        <v>0</v>
      </c>
    </row>
    <row r="140" spans="1:65" s="2" customFormat="1" ht="33" customHeight="1">
      <c r="A140" s="33"/>
      <c r="B140" s="34"/>
      <c r="C140" s="185" t="s">
        <v>167</v>
      </c>
      <c r="D140" s="185" t="s">
        <v>131</v>
      </c>
      <c r="E140" s="186" t="s">
        <v>433</v>
      </c>
      <c r="F140" s="187" t="s">
        <v>434</v>
      </c>
      <c r="G140" s="188" t="s">
        <v>238</v>
      </c>
      <c r="H140" s="189">
        <v>186.48</v>
      </c>
      <c r="I140" s="190"/>
      <c r="J140" s="191">
        <f>ROUND(I140*H140,2)</f>
        <v>0</v>
      </c>
      <c r="K140" s="187" t="s">
        <v>149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406</v>
      </c>
      <c r="AT140" s="196" t="s">
        <v>131</v>
      </c>
      <c r="AU140" s="196" t="s">
        <v>85</v>
      </c>
      <c r="AY140" s="16" t="s">
        <v>128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406</v>
      </c>
      <c r="BM140" s="196" t="s">
        <v>531</v>
      </c>
    </row>
    <row r="141" spans="1:65" s="2" customFormat="1" ht="38.4">
      <c r="A141" s="33"/>
      <c r="B141" s="34"/>
      <c r="C141" s="35"/>
      <c r="D141" s="198" t="s">
        <v>137</v>
      </c>
      <c r="E141" s="35"/>
      <c r="F141" s="199" t="s">
        <v>436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137</v>
      </c>
      <c r="AU141" s="16" t="s">
        <v>85</v>
      </c>
    </row>
    <row r="142" spans="1:65" s="2" customFormat="1" ht="19.2">
      <c r="A142" s="33"/>
      <c r="B142" s="34"/>
      <c r="C142" s="35"/>
      <c r="D142" s="198" t="s">
        <v>183</v>
      </c>
      <c r="E142" s="35"/>
      <c r="F142" s="214" t="s">
        <v>409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183</v>
      </c>
      <c r="AU142" s="16" t="s">
        <v>85</v>
      </c>
    </row>
    <row r="143" spans="1:65" s="13" customFormat="1" ht="10.199999999999999">
      <c r="B143" s="203"/>
      <c r="C143" s="204"/>
      <c r="D143" s="198" t="s">
        <v>144</v>
      </c>
      <c r="E143" s="205" t="s">
        <v>1</v>
      </c>
      <c r="F143" s="206" t="s">
        <v>532</v>
      </c>
      <c r="G143" s="204"/>
      <c r="H143" s="207">
        <v>186.48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144</v>
      </c>
      <c r="AU143" s="213" t="s">
        <v>85</v>
      </c>
      <c r="AV143" s="13" t="s">
        <v>87</v>
      </c>
      <c r="AW143" s="13" t="s">
        <v>34</v>
      </c>
      <c r="AX143" s="13" t="s">
        <v>85</v>
      </c>
      <c r="AY143" s="213" t="s">
        <v>128</v>
      </c>
    </row>
    <row r="144" spans="1:65" s="2" customFormat="1" ht="24.15" customHeight="1">
      <c r="A144" s="33"/>
      <c r="B144" s="34"/>
      <c r="C144" s="185" t="s">
        <v>172</v>
      </c>
      <c r="D144" s="185" t="s">
        <v>131</v>
      </c>
      <c r="E144" s="186" t="s">
        <v>444</v>
      </c>
      <c r="F144" s="187" t="s">
        <v>445</v>
      </c>
      <c r="G144" s="188" t="s">
        <v>238</v>
      </c>
      <c r="H144" s="189">
        <v>613.72799999999995</v>
      </c>
      <c r="I144" s="190"/>
      <c r="J144" s="191">
        <f>ROUND(I144*H144,2)</f>
        <v>0</v>
      </c>
      <c r="K144" s="187" t="s">
        <v>149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406</v>
      </c>
      <c r="AT144" s="196" t="s">
        <v>131</v>
      </c>
      <c r="AU144" s="196" t="s">
        <v>85</v>
      </c>
      <c r="AY144" s="16" t="s">
        <v>128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406</v>
      </c>
      <c r="BM144" s="196" t="s">
        <v>533</v>
      </c>
    </row>
    <row r="145" spans="1:65" s="2" customFormat="1" ht="57.6">
      <c r="A145" s="33"/>
      <c r="B145" s="34"/>
      <c r="C145" s="35"/>
      <c r="D145" s="198" t="s">
        <v>137</v>
      </c>
      <c r="E145" s="35"/>
      <c r="F145" s="199" t="s">
        <v>447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85</v>
      </c>
    </row>
    <row r="146" spans="1:65" s="13" customFormat="1" ht="10.199999999999999">
      <c r="B146" s="203"/>
      <c r="C146" s="204"/>
      <c r="D146" s="198" t="s">
        <v>144</v>
      </c>
      <c r="E146" s="205" t="s">
        <v>1</v>
      </c>
      <c r="F146" s="206" t="s">
        <v>534</v>
      </c>
      <c r="G146" s="204"/>
      <c r="H146" s="207">
        <v>613.72799999999995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144</v>
      </c>
      <c r="AU146" s="213" t="s">
        <v>85</v>
      </c>
      <c r="AV146" s="13" t="s">
        <v>87</v>
      </c>
      <c r="AW146" s="13" t="s">
        <v>34</v>
      </c>
      <c r="AX146" s="13" t="s">
        <v>85</v>
      </c>
      <c r="AY146" s="213" t="s">
        <v>128</v>
      </c>
    </row>
    <row r="147" spans="1:65" s="2" customFormat="1" ht="16.5" customHeight="1">
      <c r="A147" s="33"/>
      <c r="B147" s="34"/>
      <c r="C147" s="185" t="s">
        <v>178</v>
      </c>
      <c r="D147" s="185" t="s">
        <v>131</v>
      </c>
      <c r="E147" s="186" t="s">
        <v>535</v>
      </c>
      <c r="F147" s="187" t="s">
        <v>536</v>
      </c>
      <c r="G147" s="188" t="s">
        <v>193</v>
      </c>
      <c r="H147" s="189">
        <v>1</v>
      </c>
      <c r="I147" s="190"/>
      <c r="J147" s="191">
        <f>ROUND(I147*H147,2)</f>
        <v>0</v>
      </c>
      <c r="K147" s="187" t="s">
        <v>149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406</v>
      </c>
      <c r="AT147" s="196" t="s">
        <v>131</v>
      </c>
      <c r="AU147" s="196" t="s">
        <v>85</v>
      </c>
      <c r="AY147" s="16" t="s">
        <v>128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406</v>
      </c>
      <c r="BM147" s="196" t="s">
        <v>537</v>
      </c>
    </row>
    <row r="148" spans="1:65" s="2" customFormat="1" ht="28.8">
      <c r="A148" s="33"/>
      <c r="B148" s="34"/>
      <c r="C148" s="35"/>
      <c r="D148" s="198" t="s">
        <v>137</v>
      </c>
      <c r="E148" s="35"/>
      <c r="F148" s="199" t="s">
        <v>538</v>
      </c>
      <c r="G148" s="35"/>
      <c r="H148" s="35"/>
      <c r="I148" s="200"/>
      <c r="J148" s="35"/>
      <c r="K148" s="35"/>
      <c r="L148" s="38"/>
      <c r="M148" s="225"/>
      <c r="N148" s="226"/>
      <c r="O148" s="227"/>
      <c r="P148" s="227"/>
      <c r="Q148" s="227"/>
      <c r="R148" s="227"/>
      <c r="S148" s="227"/>
      <c r="T148" s="22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137</v>
      </c>
      <c r="AU148" s="16" t="s">
        <v>85</v>
      </c>
    </row>
    <row r="149" spans="1:65" s="2" customFormat="1" ht="6.9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MdacUTJcOmi1488+b/giXLlAnh5S2FaGaBs9P5e6X7/stj5wxb/Gu5pBbGs/FJKPIrIHM0UUrhWoVFpAhuNNXQ==" saltValue="Y+fggC+eQj9RUC7Yop7hl6CBT3iowRy9GbOA3c00z46JO1q8BeN5nsrhzdXV3zDsF4Lzy6T9tJqR3MgaSlAD0A==" spinCount="100000" sheet="1" objects="1" scenarios="1" formatColumns="0" formatRows="0" autoFilter="0"/>
  <autoFilter ref="C118:K14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96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nástupišť č. 4 a 5 v žst. Ostrava hl. n.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539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ROUND((SUM(BE119:BE141)),  2)</f>
        <v>0</v>
      </c>
      <c r="G33" s="33"/>
      <c r="H33" s="33"/>
      <c r="I33" s="123">
        <v>0.21</v>
      </c>
      <c r="J33" s="122">
        <f>ROUND(((SUM(BE119:BE141))*I33),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ROUND((SUM(BF119:BF141)),  2)</f>
        <v>0</v>
      </c>
      <c r="G34" s="33"/>
      <c r="H34" s="33"/>
      <c r="I34" s="123">
        <v>0.15</v>
      </c>
      <c r="J34" s="122">
        <f>ROUND(((SUM(BF119:BF141))*I34),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ROUND((SUM(BG119:BG141)),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ROUND((SUM(BH119:BH141)),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ROUND((SUM(BI119:BI141)),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nástupišť č. 4 a 5 v žst. Ostrava hl. n.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04 - Úprava GPK v koleji č. 801, 802, 803, 804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28" t="s">
        <v>22</v>
      </c>
      <c r="J89" s="65" t="str">
        <f>IF(J12="","",J12)</f>
        <v>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112</v>
      </c>
      <c r="E99" s="149"/>
      <c r="F99" s="149"/>
      <c r="G99" s="149"/>
      <c r="H99" s="149"/>
      <c r="I99" s="149"/>
      <c r="J99" s="150">
        <f>J135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nástupišť č. 4 a 5 v žst. Ostrava hl. n.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04 - Úprava GPK v koleji č. 801, 802, 803, 804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28" t="s">
        <v>22</v>
      </c>
      <c r="J113" s="65" t="str">
        <f>IF(J12="","",J12)</f>
        <v>9. 6. 2022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114</v>
      </c>
      <c r="D118" s="161" t="s">
        <v>62</v>
      </c>
      <c r="E118" s="161" t="s">
        <v>58</v>
      </c>
      <c r="F118" s="161" t="s">
        <v>59</v>
      </c>
      <c r="G118" s="161" t="s">
        <v>115</v>
      </c>
      <c r="H118" s="161" t="s">
        <v>116</v>
      </c>
      <c r="I118" s="161" t="s">
        <v>117</v>
      </c>
      <c r="J118" s="161" t="s">
        <v>107</v>
      </c>
      <c r="K118" s="162" t="s">
        <v>118</v>
      </c>
      <c r="L118" s="163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P120+P135</f>
        <v>0</v>
      </c>
      <c r="Q119" s="78"/>
      <c r="R119" s="166">
        <f>R120+R135</f>
        <v>238</v>
      </c>
      <c r="S119" s="78"/>
      <c r="T119" s="167">
        <f>T120+T135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109</v>
      </c>
      <c r="BK119" s="168">
        <f>BK120+BK135</f>
        <v>0</v>
      </c>
    </row>
    <row r="120" spans="1:65" s="12" customFormat="1" ht="25.95" customHeight="1">
      <c r="B120" s="169"/>
      <c r="C120" s="170"/>
      <c r="D120" s="171" t="s">
        <v>76</v>
      </c>
      <c r="E120" s="172" t="s">
        <v>126</v>
      </c>
      <c r="F120" s="172" t="s">
        <v>127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238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128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76</v>
      </c>
      <c r="E121" s="183" t="s">
        <v>129</v>
      </c>
      <c r="F121" s="183" t="s">
        <v>130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SUM(P122:P134)</f>
        <v>0</v>
      </c>
      <c r="Q121" s="177"/>
      <c r="R121" s="178">
        <f>SUM(R122:R134)</f>
        <v>238</v>
      </c>
      <c r="S121" s="177"/>
      <c r="T121" s="179">
        <f>SUM(T122:T134)</f>
        <v>0</v>
      </c>
      <c r="AR121" s="180" t="s">
        <v>85</v>
      </c>
      <c r="AT121" s="181" t="s">
        <v>76</v>
      </c>
      <c r="AU121" s="181" t="s">
        <v>85</v>
      </c>
      <c r="AY121" s="180" t="s">
        <v>128</v>
      </c>
      <c r="BK121" s="182">
        <f>SUM(BK122:BK134)</f>
        <v>0</v>
      </c>
    </row>
    <row r="122" spans="1:65" s="2" customFormat="1" ht="16.5" customHeight="1">
      <c r="A122" s="33"/>
      <c r="B122" s="34"/>
      <c r="C122" s="185" t="s">
        <v>85</v>
      </c>
      <c r="D122" s="185" t="s">
        <v>131</v>
      </c>
      <c r="E122" s="186" t="s">
        <v>540</v>
      </c>
      <c r="F122" s="187" t="s">
        <v>541</v>
      </c>
      <c r="G122" s="188" t="s">
        <v>542</v>
      </c>
      <c r="H122" s="189">
        <v>1.665</v>
      </c>
      <c r="I122" s="190"/>
      <c r="J122" s="191">
        <f>ROUND(I122*H122,2)</f>
        <v>0</v>
      </c>
      <c r="K122" s="187" t="s">
        <v>149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135</v>
      </c>
      <c r="AT122" s="196" t="s">
        <v>131</v>
      </c>
      <c r="AU122" s="196" t="s">
        <v>87</v>
      </c>
      <c r="AY122" s="16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135</v>
      </c>
      <c r="BM122" s="196" t="s">
        <v>543</v>
      </c>
    </row>
    <row r="123" spans="1:65" s="2" customFormat="1" ht="48">
      <c r="A123" s="33"/>
      <c r="B123" s="34"/>
      <c r="C123" s="35"/>
      <c r="D123" s="198" t="s">
        <v>137</v>
      </c>
      <c r="E123" s="35"/>
      <c r="F123" s="199" t="s">
        <v>544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87</v>
      </c>
    </row>
    <row r="124" spans="1:65" s="13" customFormat="1" ht="10.199999999999999">
      <c r="B124" s="203"/>
      <c r="C124" s="204"/>
      <c r="D124" s="198" t="s">
        <v>144</v>
      </c>
      <c r="E124" s="205" t="s">
        <v>1</v>
      </c>
      <c r="F124" s="206" t="s">
        <v>545</v>
      </c>
      <c r="G124" s="204"/>
      <c r="H124" s="207">
        <v>1.665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144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128</v>
      </c>
    </row>
    <row r="125" spans="1:65" s="2" customFormat="1" ht="16.5" customHeight="1">
      <c r="A125" s="33"/>
      <c r="B125" s="34"/>
      <c r="C125" s="185" t="s">
        <v>87</v>
      </c>
      <c r="D125" s="185" t="s">
        <v>131</v>
      </c>
      <c r="E125" s="186" t="s">
        <v>546</v>
      </c>
      <c r="F125" s="187" t="s">
        <v>547</v>
      </c>
      <c r="G125" s="188" t="s">
        <v>542</v>
      </c>
      <c r="H125" s="189">
        <v>0.13200000000000001</v>
      </c>
      <c r="I125" s="190"/>
      <c r="J125" s="191">
        <f>ROUND(I125*H125,2)</f>
        <v>0</v>
      </c>
      <c r="K125" s="187" t="s">
        <v>149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135</v>
      </c>
      <c r="AT125" s="196" t="s">
        <v>131</v>
      </c>
      <c r="AU125" s="196" t="s">
        <v>87</v>
      </c>
      <c r="AY125" s="16" t="s">
        <v>128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135</v>
      </c>
      <c r="BM125" s="196" t="s">
        <v>548</v>
      </c>
    </row>
    <row r="126" spans="1:65" s="2" customFormat="1" ht="48">
      <c r="A126" s="33"/>
      <c r="B126" s="34"/>
      <c r="C126" s="35"/>
      <c r="D126" s="198" t="s">
        <v>137</v>
      </c>
      <c r="E126" s="35"/>
      <c r="F126" s="199" t="s">
        <v>549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87</v>
      </c>
    </row>
    <row r="127" spans="1:65" s="13" customFormat="1" ht="10.199999999999999">
      <c r="B127" s="203"/>
      <c r="C127" s="204"/>
      <c r="D127" s="198" t="s">
        <v>144</v>
      </c>
      <c r="E127" s="205" t="s">
        <v>1</v>
      </c>
      <c r="F127" s="206" t="s">
        <v>550</v>
      </c>
      <c r="G127" s="204"/>
      <c r="H127" s="207">
        <v>0.13200000000000001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144</v>
      </c>
      <c r="AU127" s="213" t="s">
        <v>87</v>
      </c>
      <c r="AV127" s="13" t="s">
        <v>87</v>
      </c>
      <c r="AW127" s="13" t="s">
        <v>34</v>
      </c>
      <c r="AX127" s="13" t="s">
        <v>85</v>
      </c>
      <c r="AY127" s="213" t="s">
        <v>128</v>
      </c>
    </row>
    <row r="128" spans="1:65" s="2" customFormat="1" ht="16.5" customHeight="1">
      <c r="A128" s="33"/>
      <c r="B128" s="34"/>
      <c r="C128" s="185" t="s">
        <v>146</v>
      </c>
      <c r="D128" s="185" t="s">
        <v>131</v>
      </c>
      <c r="E128" s="186" t="s">
        <v>551</v>
      </c>
      <c r="F128" s="187" t="s">
        <v>552</v>
      </c>
      <c r="G128" s="188" t="s">
        <v>141</v>
      </c>
      <c r="H128" s="189">
        <v>140</v>
      </c>
      <c r="I128" s="190"/>
      <c r="J128" s="191">
        <f>ROUND(I128*H128,2)</f>
        <v>0</v>
      </c>
      <c r="K128" s="187" t="s">
        <v>149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135</v>
      </c>
      <c r="AT128" s="196" t="s">
        <v>131</v>
      </c>
      <c r="AU128" s="196" t="s">
        <v>87</v>
      </c>
      <c r="AY128" s="16" t="s">
        <v>128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135</v>
      </c>
      <c r="BM128" s="196" t="s">
        <v>553</v>
      </c>
    </row>
    <row r="129" spans="1:65" s="2" customFormat="1" ht="28.8">
      <c r="A129" s="33"/>
      <c r="B129" s="34"/>
      <c r="C129" s="35"/>
      <c r="D129" s="198" t="s">
        <v>137</v>
      </c>
      <c r="E129" s="35"/>
      <c r="F129" s="199" t="s">
        <v>554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137</v>
      </c>
      <c r="AU129" s="16" t="s">
        <v>87</v>
      </c>
    </row>
    <row r="130" spans="1:65" s="2" customFormat="1" ht="16.5" customHeight="1">
      <c r="A130" s="33"/>
      <c r="B130" s="34"/>
      <c r="C130" s="185" t="s">
        <v>135</v>
      </c>
      <c r="D130" s="185" t="s">
        <v>131</v>
      </c>
      <c r="E130" s="186" t="s">
        <v>555</v>
      </c>
      <c r="F130" s="187" t="s">
        <v>556</v>
      </c>
      <c r="G130" s="188" t="s">
        <v>542</v>
      </c>
      <c r="H130" s="189">
        <v>1.7969999999999999</v>
      </c>
      <c r="I130" s="190"/>
      <c r="J130" s="191">
        <f>ROUND(I130*H130,2)</f>
        <v>0</v>
      </c>
      <c r="K130" s="187" t="s">
        <v>149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135</v>
      </c>
      <c r="AT130" s="196" t="s">
        <v>131</v>
      </c>
      <c r="AU130" s="196" t="s">
        <v>87</v>
      </c>
      <c r="AY130" s="16" t="s">
        <v>128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135</v>
      </c>
      <c r="BM130" s="196" t="s">
        <v>557</v>
      </c>
    </row>
    <row r="131" spans="1:65" s="2" customFormat="1" ht="19.2">
      <c r="A131" s="33"/>
      <c r="B131" s="34"/>
      <c r="C131" s="35"/>
      <c r="D131" s="198" t="s">
        <v>137</v>
      </c>
      <c r="E131" s="35"/>
      <c r="F131" s="199" t="s">
        <v>558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87</v>
      </c>
    </row>
    <row r="132" spans="1:65" s="2" customFormat="1" ht="16.5" customHeight="1">
      <c r="A132" s="33"/>
      <c r="B132" s="34"/>
      <c r="C132" s="215" t="s">
        <v>129</v>
      </c>
      <c r="D132" s="215" t="s">
        <v>202</v>
      </c>
      <c r="E132" s="216" t="s">
        <v>559</v>
      </c>
      <c r="F132" s="217" t="s">
        <v>560</v>
      </c>
      <c r="G132" s="218" t="s">
        <v>238</v>
      </c>
      <c r="H132" s="219">
        <v>238</v>
      </c>
      <c r="I132" s="220"/>
      <c r="J132" s="221">
        <f>ROUND(I132*H132,2)</f>
        <v>0</v>
      </c>
      <c r="K132" s="217" t="s">
        <v>149</v>
      </c>
      <c r="L132" s="222"/>
      <c r="M132" s="223" t="s">
        <v>1</v>
      </c>
      <c r="N132" s="224" t="s">
        <v>42</v>
      </c>
      <c r="O132" s="70"/>
      <c r="P132" s="194">
        <f>O132*H132</f>
        <v>0</v>
      </c>
      <c r="Q132" s="194">
        <v>1</v>
      </c>
      <c r="R132" s="194">
        <f>Q132*H132</f>
        <v>238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172</v>
      </c>
      <c r="AT132" s="196" t="s">
        <v>202</v>
      </c>
      <c r="AU132" s="196" t="s">
        <v>87</v>
      </c>
      <c r="AY132" s="16" t="s">
        <v>128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135</v>
      </c>
      <c r="BM132" s="196" t="s">
        <v>561</v>
      </c>
    </row>
    <row r="133" spans="1:65" s="2" customFormat="1" ht="10.199999999999999">
      <c r="A133" s="33"/>
      <c r="B133" s="34"/>
      <c r="C133" s="35"/>
      <c r="D133" s="198" t="s">
        <v>137</v>
      </c>
      <c r="E133" s="35"/>
      <c r="F133" s="199" t="s">
        <v>560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87</v>
      </c>
    </row>
    <row r="134" spans="1:65" s="13" customFormat="1" ht="10.199999999999999">
      <c r="B134" s="203"/>
      <c r="C134" s="204"/>
      <c r="D134" s="198" t="s">
        <v>144</v>
      </c>
      <c r="E134" s="205" t="s">
        <v>1</v>
      </c>
      <c r="F134" s="206" t="s">
        <v>562</v>
      </c>
      <c r="G134" s="204"/>
      <c r="H134" s="207">
        <v>238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144</v>
      </c>
      <c r="AU134" s="213" t="s">
        <v>87</v>
      </c>
      <c r="AV134" s="13" t="s">
        <v>87</v>
      </c>
      <c r="AW134" s="13" t="s">
        <v>34</v>
      </c>
      <c r="AX134" s="13" t="s">
        <v>85</v>
      </c>
      <c r="AY134" s="213" t="s">
        <v>128</v>
      </c>
    </row>
    <row r="135" spans="1:65" s="12" customFormat="1" ht="25.95" customHeight="1">
      <c r="B135" s="169"/>
      <c r="C135" s="170"/>
      <c r="D135" s="171" t="s">
        <v>76</v>
      </c>
      <c r="E135" s="172" t="s">
        <v>401</v>
      </c>
      <c r="F135" s="172" t="s">
        <v>402</v>
      </c>
      <c r="G135" s="170"/>
      <c r="H135" s="170"/>
      <c r="I135" s="173"/>
      <c r="J135" s="174">
        <f>BK135</f>
        <v>0</v>
      </c>
      <c r="K135" s="170"/>
      <c r="L135" s="175"/>
      <c r="M135" s="176"/>
      <c r="N135" s="177"/>
      <c r="O135" s="177"/>
      <c r="P135" s="178">
        <f>SUM(P136:P141)</f>
        <v>0</v>
      </c>
      <c r="Q135" s="177"/>
      <c r="R135" s="178">
        <f>SUM(R136:R141)</f>
        <v>0</v>
      </c>
      <c r="S135" s="177"/>
      <c r="T135" s="179">
        <f>SUM(T136:T141)</f>
        <v>0</v>
      </c>
      <c r="AR135" s="180" t="s">
        <v>135</v>
      </c>
      <c r="AT135" s="181" t="s">
        <v>76</v>
      </c>
      <c r="AU135" s="181" t="s">
        <v>77</v>
      </c>
      <c r="AY135" s="180" t="s">
        <v>128</v>
      </c>
      <c r="BK135" s="182">
        <f>SUM(BK136:BK141)</f>
        <v>0</v>
      </c>
    </row>
    <row r="136" spans="1:65" s="2" customFormat="1" ht="33" customHeight="1">
      <c r="A136" s="33"/>
      <c r="B136" s="34"/>
      <c r="C136" s="185" t="s">
        <v>162</v>
      </c>
      <c r="D136" s="185" t="s">
        <v>131</v>
      </c>
      <c r="E136" s="186" t="s">
        <v>563</v>
      </c>
      <c r="F136" s="187" t="s">
        <v>564</v>
      </c>
      <c r="G136" s="188" t="s">
        <v>238</v>
      </c>
      <c r="H136" s="189">
        <v>238</v>
      </c>
      <c r="I136" s="190"/>
      <c r="J136" s="191">
        <f>ROUND(I136*H136,2)</f>
        <v>0</v>
      </c>
      <c r="K136" s="187" t="s">
        <v>149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327</v>
      </c>
      <c r="AT136" s="196" t="s">
        <v>131</v>
      </c>
      <c r="AU136" s="196" t="s">
        <v>85</v>
      </c>
      <c r="AY136" s="16" t="s">
        <v>128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85</v>
      </c>
      <c r="BK136" s="197">
        <f>ROUND(I136*H136,2)</f>
        <v>0</v>
      </c>
      <c r="BL136" s="16" t="s">
        <v>327</v>
      </c>
      <c r="BM136" s="196" t="s">
        <v>565</v>
      </c>
    </row>
    <row r="137" spans="1:65" s="2" customFormat="1" ht="57.6">
      <c r="A137" s="33"/>
      <c r="B137" s="34"/>
      <c r="C137" s="35"/>
      <c r="D137" s="198" t="s">
        <v>137</v>
      </c>
      <c r="E137" s="35"/>
      <c r="F137" s="199" t="s">
        <v>566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85</v>
      </c>
    </row>
    <row r="138" spans="1:65" s="13" customFormat="1" ht="10.199999999999999">
      <c r="B138" s="203"/>
      <c r="C138" s="204"/>
      <c r="D138" s="198" t="s">
        <v>144</v>
      </c>
      <c r="E138" s="205" t="s">
        <v>1</v>
      </c>
      <c r="F138" s="206" t="s">
        <v>567</v>
      </c>
      <c r="G138" s="204"/>
      <c r="H138" s="207">
        <v>238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144</v>
      </c>
      <c r="AU138" s="213" t="s">
        <v>85</v>
      </c>
      <c r="AV138" s="13" t="s">
        <v>87</v>
      </c>
      <c r="AW138" s="13" t="s">
        <v>34</v>
      </c>
      <c r="AX138" s="13" t="s">
        <v>85</v>
      </c>
      <c r="AY138" s="213" t="s">
        <v>128</v>
      </c>
    </row>
    <row r="139" spans="1:65" s="2" customFormat="1" ht="16.5" customHeight="1">
      <c r="A139" s="33"/>
      <c r="B139" s="34"/>
      <c r="C139" s="185" t="s">
        <v>167</v>
      </c>
      <c r="D139" s="185" t="s">
        <v>131</v>
      </c>
      <c r="E139" s="186" t="s">
        <v>535</v>
      </c>
      <c r="F139" s="187" t="s">
        <v>536</v>
      </c>
      <c r="G139" s="188" t="s">
        <v>193</v>
      </c>
      <c r="H139" s="189">
        <v>2</v>
      </c>
      <c r="I139" s="190"/>
      <c r="J139" s="191">
        <f>ROUND(I139*H139,2)</f>
        <v>0</v>
      </c>
      <c r="K139" s="187" t="s">
        <v>149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327</v>
      </c>
      <c r="AT139" s="196" t="s">
        <v>131</v>
      </c>
      <c r="AU139" s="196" t="s">
        <v>85</v>
      </c>
      <c r="AY139" s="16" t="s">
        <v>128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327</v>
      </c>
      <c r="BM139" s="196" t="s">
        <v>568</v>
      </c>
    </row>
    <row r="140" spans="1:65" s="2" customFormat="1" ht="28.8">
      <c r="A140" s="33"/>
      <c r="B140" s="34"/>
      <c r="C140" s="35"/>
      <c r="D140" s="198" t="s">
        <v>137</v>
      </c>
      <c r="E140" s="35"/>
      <c r="F140" s="199" t="s">
        <v>538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137</v>
      </c>
      <c r="AU140" s="16" t="s">
        <v>85</v>
      </c>
    </row>
    <row r="141" spans="1:65" s="13" customFormat="1" ht="10.199999999999999">
      <c r="B141" s="203"/>
      <c r="C141" s="204"/>
      <c r="D141" s="198" t="s">
        <v>144</v>
      </c>
      <c r="E141" s="205" t="s">
        <v>1</v>
      </c>
      <c r="F141" s="206" t="s">
        <v>569</v>
      </c>
      <c r="G141" s="204"/>
      <c r="H141" s="207">
        <v>2</v>
      </c>
      <c r="I141" s="208"/>
      <c r="J141" s="204"/>
      <c r="K141" s="204"/>
      <c r="L141" s="209"/>
      <c r="M141" s="240"/>
      <c r="N141" s="241"/>
      <c r="O141" s="241"/>
      <c r="P141" s="241"/>
      <c r="Q141" s="241"/>
      <c r="R141" s="241"/>
      <c r="S141" s="241"/>
      <c r="T141" s="242"/>
      <c r="AT141" s="213" t="s">
        <v>144</v>
      </c>
      <c r="AU141" s="213" t="s">
        <v>85</v>
      </c>
      <c r="AV141" s="13" t="s">
        <v>87</v>
      </c>
      <c r="AW141" s="13" t="s">
        <v>34</v>
      </c>
      <c r="AX141" s="13" t="s">
        <v>85</v>
      </c>
      <c r="AY141" s="213" t="s">
        <v>128</v>
      </c>
    </row>
    <row r="142" spans="1:65" s="2" customFormat="1" ht="6.9" customHeight="1">
      <c r="A142" s="3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38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sheetProtection algorithmName="SHA-512" hashValue="hDy9V3DGKxX5gUrRZbUyekkQ7ZqueirWxV9lWmarbGDO3Y3UcJbooVuUx5wtkp2I3fYZUdYKNH3eWemcBuTrBA==" saltValue="P40vDCdWx4SbWrvvXJ7ILS1wZ2guw6W8AZ/Ahlt4bvfNWTmZOnw/jELOVZX8x+7auJRWcNAX3Pku3MSaXU3c+Q==" spinCount="100000" sheet="1" objects="1" scenarios="1" formatColumns="0" formatRows="0" autoFilter="0"/>
  <autoFilter ref="C118:K14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nástupišť č. 4 a 5 v žst. Ostrava hl. n.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570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ROUND((SUM(BE119:BE140)),  2)</f>
        <v>0</v>
      </c>
      <c r="G33" s="33"/>
      <c r="H33" s="33"/>
      <c r="I33" s="123">
        <v>0.21</v>
      </c>
      <c r="J33" s="122">
        <f>ROUND(((SUM(BE119:BE140))*I33),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ROUND((SUM(BF119:BF140)),  2)</f>
        <v>0</v>
      </c>
      <c r="G34" s="33"/>
      <c r="H34" s="33"/>
      <c r="I34" s="123">
        <v>0.15</v>
      </c>
      <c r="J34" s="122">
        <f>ROUND(((SUM(BF119:BF140))*I34),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ROUND((SUM(BG119:BG140)),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ROUND((SUM(BH119:BH140)),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ROUND((SUM(BI119:BI140)),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nástupišť č. 4 a 5 v žst. Ostrava hl. n.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05 - Výměna pražců v koleji č. 801, 802, 803, 804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28" t="s">
        <v>22</v>
      </c>
      <c r="J89" s="65" t="str">
        <f>IF(J12="","",J12)</f>
        <v>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112</v>
      </c>
      <c r="E99" s="149"/>
      <c r="F99" s="149"/>
      <c r="G99" s="149"/>
      <c r="H99" s="149"/>
      <c r="I99" s="149"/>
      <c r="J99" s="150">
        <f>J132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nástupišť č. 4 a 5 v žst. Ostrava hl. n.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05 - Výměna pražců v koleji č. 801, 802, 803, 804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28" t="s">
        <v>22</v>
      </c>
      <c r="J113" s="65" t="str">
        <f>IF(J12="","",J12)</f>
        <v>9. 6. 2022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114</v>
      </c>
      <c r="D118" s="161" t="s">
        <v>62</v>
      </c>
      <c r="E118" s="161" t="s">
        <v>58</v>
      </c>
      <c r="F118" s="161" t="s">
        <v>59</v>
      </c>
      <c r="G118" s="161" t="s">
        <v>115</v>
      </c>
      <c r="H118" s="161" t="s">
        <v>116</v>
      </c>
      <c r="I118" s="161" t="s">
        <v>117</v>
      </c>
      <c r="J118" s="161" t="s">
        <v>107</v>
      </c>
      <c r="K118" s="162" t="s">
        <v>118</v>
      </c>
      <c r="L118" s="163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6" t="s">
        <v>124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125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P120+P132</f>
        <v>0</v>
      </c>
      <c r="Q119" s="78"/>
      <c r="R119" s="166">
        <f>R120+R132</f>
        <v>0</v>
      </c>
      <c r="S119" s="78"/>
      <c r="T119" s="167">
        <f>T120+T132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109</v>
      </c>
      <c r="BK119" s="168">
        <f>BK120+BK132</f>
        <v>0</v>
      </c>
    </row>
    <row r="120" spans="1:65" s="12" customFormat="1" ht="25.95" customHeight="1">
      <c r="B120" s="169"/>
      <c r="C120" s="170"/>
      <c r="D120" s="171" t="s">
        <v>76</v>
      </c>
      <c r="E120" s="172" t="s">
        <v>126</v>
      </c>
      <c r="F120" s="172" t="s">
        <v>127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0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128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76</v>
      </c>
      <c r="E121" s="183" t="s">
        <v>129</v>
      </c>
      <c r="F121" s="183" t="s">
        <v>130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SUM(P122:P131)</f>
        <v>0</v>
      </c>
      <c r="Q121" s="177"/>
      <c r="R121" s="178">
        <f>SUM(R122:R131)</f>
        <v>0</v>
      </c>
      <c r="S121" s="177"/>
      <c r="T121" s="179">
        <f>SUM(T122:T131)</f>
        <v>0</v>
      </c>
      <c r="AR121" s="180" t="s">
        <v>85</v>
      </c>
      <c r="AT121" s="181" t="s">
        <v>76</v>
      </c>
      <c r="AU121" s="181" t="s">
        <v>85</v>
      </c>
      <c r="AY121" s="180" t="s">
        <v>128</v>
      </c>
      <c r="BK121" s="182">
        <f>SUM(BK122:BK131)</f>
        <v>0</v>
      </c>
    </row>
    <row r="122" spans="1:65" s="2" customFormat="1" ht="21.75" customHeight="1">
      <c r="A122" s="33"/>
      <c r="B122" s="34"/>
      <c r="C122" s="185" t="s">
        <v>85</v>
      </c>
      <c r="D122" s="185" t="s">
        <v>131</v>
      </c>
      <c r="E122" s="186" t="s">
        <v>571</v>
      </c>
      <c r="F122" s="187" t="s">
        <v>572</v>
      </c>
      <c r="G122" s="188" t="s">
        <v>193</v>
      </c>
      <c r="H122" s="189">
        <v>500</v>
      </c>
      <c r="I122" s="190"/>
      <c r="J122" s="191">
        <f>ROUND(I122*H122,2)</f>
        <v>0</v>
      </c>
      <c r="K122" s="187" t="s">
        <v>149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135</v>
      </c>
      <c r="AT122" s="196" t="s">
        <v>131</v>
      </c>
      <c r="AU122" s="196" t="s">
        <v>87</v>
      </c>
      <c r="AY122" s="16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135</v>
      </c>
      <c r="BM122" s="196" t="s">
        <v>573</v>
      </c>
    </row>
    <row r="123" spans="1:65" s="2" customFormat="1" ht="57.6">
      <c r="A123" s="33"/>
      <c r="B123" s="34"/>
      <c r="C123" s="35"/>
      <c r="D123" s="198" t="s">
        <v>137</v>
      </c>
      <c r="E123" s="35"/>
      <c r="F123" s="199" t="s">
        <v>574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87</v>
      </c>
    </row>
    <row r="124" spans="1:65" s="2" customFormat="1" ht="16.5" customHeight="1">
      <c r="A124" s="33"/>
      <c r="B124" s="34"/>
      <c r="C124" s="185" t="s">
        <v>87</v>
      </c>
      <c r="D124" s="185" t="s">
        <v>131</v>
      </c>
      <c r="E124" s="186" t="s">
        <v>575</v>
      </c>
      <c r="F124" s="187" t="s">
        <v>576</v>
      </c>
      <c r="G124" s="188" t="s">
        <v>159</v>
      </c>
      <c r="H124" s="189">
        <v>320</v>
      </c>
      <c r="I124" s="190"/>
      <c r="J124" s="191">
        <f>ROUND(I124*H124,2)</f>
        <v>0</v>
      </c>
      <c r="K124" s="187" t="s">
        <v>149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135</v>
      </c>
      <c r="AT124" s="196" t="s">
        <v>131</v>
      </c>
      <c r="AU124" s="196" t="s">
        <v>87</v>
      </c>
      <c r="AY124" s="16" t="s">
        <v>128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135</v>
      </c>
      <c r="BM124" s="196" t="s">
        <v>577</v>
      </c>
    </row>
    <row r="125" spans="1:65" s="2" customFormat="1" ht="19.2">
      <c r="A125" s="33"/>
      <c r="B125" s="34"/>
      <c r="C125" s="35"/>
      <c r="D125" s="198" t="s">
        <v>137</v>
      </c>
      <c r="E125" s="35"/>
      <c r="F125" s="199" t="s">
        <v>578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137</v>
      </c>
      <c r="AU125" s="16" t="s">
        <v>87</v>
      </c>
    </row>
    <row r="126" spans="1:65" s="2" customFormat="1" ht="16.5" customHeight="1">
      <c r="A126" s="33"/>
      <c r="B126" s="34"/>
      <c r="C126" s="185" t="s">
        <v>146</v>
      </c>
      <c r="D126" s="185" t="s">
        <v>131</v>
      </c>
      <c r="E126" s="186" t="s">
        <v>579</v>
      </c>
      <c r="F126" s="187" t="s">
        <v>580</v>
      </c>
      <c r="G126" s="188" t="s">
        <v>159</v>
      </c>
      <c r="H126" s="189">
        <v>106</v>
      </c>
      <c r="I126" s="190"/>
      <c r="J126" s="191">
        <f>ROUND(I126*H126,2)</f>
        <v>0</v>
      </c>
      <c r="K126" s="187" t="s">
        <v>149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135</v>
      </c>
      <c r="AT126" s="196" t="s">
        <v>131</v>
      </c>
      <c r="AU126" s="196" t="s">
        <v>87</v>
      </c>
      <c r="AY126" s="16" t="s">
        <v>128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135</v>
      </c>
      <c r="BM126" s="196" t="s">
        <v>581</v>
      </c>
    </row>
    <row r="127" spans="1:65" s="2" customFormat="1" ht="19.2">
      <c r="A127" s="33"/>
      <c r="B127" s="34"/>
      <c r="C127" s="35"/>
      <c r="D127" s="198" t="s">
        <v>137</v>
      </c>
      <c r="E127" s="35"/>
      <c r="F127" s="199" t="s">
        <v>582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87</v>
      </c>
    </row>
    <row r="128" spans="1:65" s="2" customFormat="1" ht="16.5" customHeight="1">
      <c r="A128" s="33"/>
      <c r="B128" s="34"/>
      <c r="C128" s="185" t="s">
        <v>135</v>
      </c>
      <c r="D128" s="185" t="s">
        <v>131</v>
      </c>
      <c r="E128" s="186" t="s">
        <v>583</v>
      </c>
      <c r="F128" s="187" t="s">
        <v>584</v>
      </c>
      <c r="G128" s="188" t="s">
        <v>193</v>
      </c>
      <c r="H128" s="189">
        <v>42</v>
      </c>
      <c r="I128" s="190"/>
      <c r="J128" s="191">
        <f>ROUND(I128*H128,2)</f>
        <v>0</v>
      </c>
      <c r="K128" s="187" t="s">
        <v>149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135</v>
      </c>
      <c r="AT128" s="196" t="s">
        <v>131</v>
      </c>
      <c r="AU128" s="196" t="s">
        <v>87</v>
      </c>
      <c r="AY128" s="16" t="s">
        <v>128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135</v>
      </c>
      <c r="BM128" s="196" t="s">
        <v>585</v>
      </c>
    </row>
    <row r="129" spans="1:65" s="2" customFormat="1" ht="19.2">
      <c r="A129" s="33"/>
      <c r="B129" s="34"/>
      <c r="C129" s="35"/>
      <c r="D129" s="198" t="s">
        <v>137</v>
      </c>
      <c r="E129" s="35"/>
      <c r="F129" s="199" t="s">
        <v>586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137</v>
      </c>
      <c r="AU129" s="16" t="s">
        <v>87</v>
      </c>
    </row>
    <row r="130" spans="1:65" s="2" customFormat="1" ht="16.5" customHeight="1">
      <c r="A130" s="33"/>
      <c r="B130" s="34"/>
      <c r="C130" s="185" t="s">
        <v>129</v>
      </c>
      <c r="D130" s="185" t="s">
        <v>131</v>
      </c>
      <c r="E130" s="186" t="s">
        <v>587</v>
      </c>
      <c r="F130" s="187" t="s">
        <v>588</v>
      </c>
      <c r="G130" s="188" t="s">
        <v>193</v>
      </c>
      <c r="H130" s="189">
        <v>42</v>
      </c>
      <c r="I130" s="190"/>
      <c r="J130" s="191">
        <f>ROUND(I130*H130,2)</f>
        <v>0</v>
      </c>
      <c r="K130" s="187" t="s">
        <v>149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135</v>
      </c>
      <c r="AT130" s="196" t="s">
        <v>131</v>
      </c>
      <c r="AU130" s="196" t="s">
        <v>87</v>
      </c>
      <c r="AY130" s="16" t="s">
        <v>128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135</v>
      </c>
      <c r="BM130" s="196" t="s">
        <v>589</v>
      </c>
    </row>
    <row r="131" spans="1:65" s="2" customFormat="1" ht="19.2">
      <c r="A131" s="33"/>
      <c r="B131" s="34"/>
      <c r="C131" s="35"/>
      <c r="D131" s="198" t="s">
        <v>137</v>
      </c>
      <c r="E131" s="35"/>
      <c r="F131" s="199" t="s">
        <v>590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87</v>
      </c>
    </row>
    <row r="132" spans="1:65" s="12" customFormat="1" ht="25.95" customHeight="1">
      <c r="B132" s="169"/>
      <c r="C132" s="170"/>
      <c r="D132" s="171" t="s">
        <v>76</v>
      </c>
      <c r="E132" s="172" t="s">
        <v>401</v>
      </c>
      <c r="F132" s="172" t="s">
        <v>402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SUM(P133:P140)</f>
        <v>0</v>
      </c>
      <c r="Q132" s="177"/>
      <c r="R132" s="178">
        <f>SUM(R133:R140)</f>
        <v>0</v>
      </c>
      <c r="S132" s="177"/>
      <c r="T132" s="179">
        <f>SUM(T133:T140)</f>
        <v>0</v>
      </c>
      <c r="AR132" s="180" t="s">
        <v>135</v>
      </c>
      <c r="AT132" s="181" t="s">
        <v>76</v>
      </c>
      <c r="AU132" s="181" t="s">
        <v>77</v>
      </c>
      <c r="AY132" s="180" t="s">
        <v>128</v>
      </c>
      <c r="BK132" s="182">
        <f>SUM(BK133:BK140)</f>
        <v>0</v>
      </c>
    </row>
    <row r="133" spans="1:65" s="2" customFormat="1" ht="37.799999999999997" customHeight="1">
      <c r="A133" s="33"/>
      <c r="B133" s="34"/>
      <c r="C133" s="185" t="s">
        <v>162</v>
      </c>
      <c r="D133" s="185" t="s">
        <v>131</v>
      </c>
      <c r="E133" s="186" t="s">
        <v>404</v>
      </c>
      <c r="F133" s="187" t="s">
        <v>405</v>
      </c>
      <c r="G133" s="188" t="s">
        <v>238</v>
      </c>
      <c r="H133" s="189">
        <v>48.5</v>
      </c>
      <c r="I133" s="190"/>
      <c r="J133" s="191">
        <f>ROUND(I133*H133,2)</f>
        <v>0</v>
      </c>
      <c r="K133" s="187" t="s">
        <v>149</v>
      </c>
      <c r="L133" s="38"/>
      <c r="M133" s="192" t="s">
        <v>1</v>
      </c>
      <c r="N133" s="193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135</v>
      </c>
      <c r="AT133" s="196" t="s">
        <v>131</v>
      </c>
      <c r="AU133" s="196" t="s">
        <v>85</v>
      </c>
      <c r="AY133" s="16" t="s">
        <v>128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135</v>
      </c>
      <c r="BM133" s="196" t="s">
        <v>591</v>
      </c>
    </row>
    <row r="134" spans="1:65" s="2" customFormat="1" ht="48">
      <c r="A134" s="33"/>
      <c r="B134" s="34"/>
      <c r="C134" s="35"/>
      <c r="D134" s="198" t="s">
        <v>137</v>
      </c>
      <c r="E134" s="35"/>
      <c r="F134" s="199" t="s">
        <v>408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137</v>
      </c>
      <c r="AU134" s="16" t="s">
        <v>85</v>
      </c>
    </row>
    <row r="135" spans="1:65" s="13" customFormat="1" ht="10.199999999999999">
      <c r="B135" s="203"/>
      <c r="C135" s="204"/>
      <c r="D135" s="198" t="s">
        <v>144</v>
      </c>
      <c r="E135" s="205" t="s">
        <v>1</v>
      </c>
      <c r="F135" s="206" t="s">
        <v>592</v>
      </c>
      <c r="G135" s="204"/>
      <c r="H135" s="207">
        <v>48.5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144</v>
      </c>
      <c r="AU135" s="213" t="s">
        <v>85</v>
      </c>
      <c r="AV135" s="13" t="s">
        <v>87</v>
      </c>
      <c r="AW135" s="13" t="s">
        <v>34</v>
      </c>
      <c r="AX135" s="13" t="s">
        <v>85</v>
      </c>
      <c r="AY135" s="213" t="s">
        <v>128</v>
      </c>
    </row>
    <row r="136" spans="1:65" s="2" customFormat="1" ht="33" customHeight="1">
      <c r="A136" s="33"/>
      <c r="B136" s="34"/>
      <c r="C136" s="185" t="s">
        <v>167</v>
      </c>
      <c r="D136" s="185" t="s">
        <v>131</v>
      </c>
      <c r="E136" s="186" t="s">
        <v>433</v>
      </c>
      <c r="F136" s="187" t="s">
        <v>434</v>
      </c>
      <c r="G136" s="188" t="s">
        <v>238</v>
      </c>
      <c r="H136" s="189">
        <v>2.5299999999999998</v>
      </c>
      <c r="I136" s="190"/>
      <c r="J136" s="191">
        <f>ROUND(I136*H136,2)</f>
        <v>0</v>
      </c>
      <c r="K136" s="187" t="s">
        <v>149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135</v>
      </c>
      <c r="AT136" s="196" t="s">
        <v>131</v>
      </c>
      <c r="AU136" s="196" t="s">
        <v>85</v>
      </c>
      <c r="AY136" s="16" t="s">
        <v>128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85</v>
      </c>
      <c r="BK136" s="197">
        <f>ROUND(I136*H136,2)</f>
        <v>0</v>
      </c>
      <c r="BL136" s="16" t="s">
        <v>135</v>
      </c>
      <c r="BM136" s="196" t="s">
        <v>593</v>
      </c>
    </row>
    <row r="137" spans="1:65" s="2" customFormat="1" ht="38.4">
      <c r="A137" s="33"/>
      <c r="B137" s="34"/>
      <c r="C137" s="35"/>
      <c r="D137" s="198" t="s">
        <v>137</v>
      </c>
      <c r="E137" s="35"/>
      <c r="F137" s="199" t="s">
        <v>436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85</v>
      </c>
    </row>
    <row r="138" spans="1:65" s="13" customFormat="1" ht="10.199999999999999">
      <c r="B138" s="203"/>
      <c r="C138" s="204"/>
      <c r="D138" s="198" t="s">
        <v>144</v>
      </c>
      <c r="E138" s="205" t="s">
        <v>1</v>
      </c>
      <c r="F138" s="206" t="s">
        <v>594</v>
      </c>
      <c r="G138" s="204"/>
      <c r="H138" s="207">
        <v>2.5299999999999998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144</v>
      </c>
      <c r="AU138" s="213" t="s">
        <v>85</v>
      </c>
      <c r="AV138" s="13" t="s">
        <v>87</v>
      </c>
      <c r="AW138" s="13" t="s">
        <v>34</v>
      </c>
      <c r="AX138" s="13" t="s">
        <v>85</v>
      </c>
      <c r="AY138" s="213" t="s">
        <v>128</v>
      </c>
    </row>
    <row r="139" spans="1:65" s="2" customFormat="1" ht="16.5" customHeight="1">
      <c r="A139" s="33"/>
      <c r="B139" s="34"/>
      <c r="C139" s="185" t="s">
        <v>172</v>
      </c>
      <c r="D139" s="185" t="s">
        <v>131</v>
      </c>
      <c r="E139" s="186" t="s">
        <v>535</v>
      </c>
      <c r="F139" s="187" t="s">
        <v>536</v>
      </c>
      <c r="G139" s="188" t="s">
        <v>193</v>
      </c>
      <c r="H139" s="189">
        <v>1</v>
      </c>
      <c r="I139" s="190"/>
      <c r="J139" s="191">
        <f>ROUND(I139*H139,2)</f>
        <v>0</v>
      </c>
      <c r="K139" s="187" t="s">
        <v>149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135</v>
      </c>
      <c r="AT139" s="196" t="s">
        <v>131</v>
      </c>
      <c r="AU139" s="196" t="s">
        <v>85</v>
      </c>
      <c r="AY139" s="16" t="s">
        <v>128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135</v>
      </c>
      <c r="BM139" s="196" t="s">
        <v>595</v>
      </c>
    </row>
    <row r="140" spans="1:65" s="2" customFormat="1" ht="28.8">
      <c r="A140" s="33"/>
      <c r="B140" s="34"/>
      <c r="C140" s="35"/>
      <c r="D140" s="198" t="s">
        <v>137</v>
      </c>
      <c r="E140" s="35"/>
      <c r="F140" s="199" t="s">
        <v>538</v>
      </c>
      <c r="G140" s="35"/>
      <c r="H140" s="35"/>
      <c r="I140" s="200"/>
      <c r="J140" s="35"/>
      <c r="K140" s="35"/>
      <c r="L140" s="38"/>
      <c r="M140" s="225"/>
      <c r="N140" s="226"/>
      <c r="O140" s="227"/>
      <c r="P140" s="227"/>
      <c r="Q140" s="227"/>
      <c r="R140" s="227"/>
      <c r="S140" s="227"/>
      <c r="T140" s="22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137</v>
      </c>
      <c r="AU140" s="16" t="s">
        <v>85</v>
      </c>
    </row>
    <row r="141" spans="1:65" s="2" customFormat="1" ht="6.9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8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algorithmName="SHA-512" hashValue="A2JRZ4bNnPaaWljWUNyiFhKYRKPz03vvuMsbxYA5xTGsaMQDhW56M4aLvSFwjOF+F/ZQSNoBdhITSGFW24E94g==" saltValue="0v0BbIzSUxVBGbwy1Yoj2kWBMurMMpGOy/tkFc7mGFlSKij3sxpllVWgwYx0Bh1lNrjfGjLy7YOBrpSoz1dcSg==" spinCount="100000" sheet="1" objects="1" scenarios="1" formatColumns="0" formatRows="0" autoFilter="0"/>
  <autoFilter ref="C118:K1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101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nástupišť č. 4 a 5 v žst. Ostrava hl. n.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596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ROUND((SUM(BE117:BE146)),  2)</f>
        <v>0</v>
      </c>
      <c r="G33" s="33"/>
      <c r="H33" s="33"/>
      <c r="I33" s="123">
        <v>0.21</v>
      </c>
      <c r="J33" s="122">
        <f>ROUND(((SUM(BE117:BE146))*I33),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ROUND((SUM(BF117:BF146)),  2)</f>
        <v>0</v>
      </c>
      <c r="G34" s="33"/>
      <c r="H34" s="33"/>
      <c r="I34" s="123">
        <v>0.15</v>
      </c>
      <c r="J34" s="122">
        <f>ROUND(((SUM(BF117:BF146))*I34),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ROUND((SUM(BG117:BG146)),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ROUND((SUM(BH117:BH146)),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ROUND((SUM(BI117:BI146)),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nástupišť č. 4 a 5 v žst. Ostrava hl. n.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VON - Oprava nástupišť č. 4 a 5 v žst. Ostrava hl. n.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28" t="s">
        <v>22</v>
      </c>
      <c r="J89" s="65" t="str">
        <f>IF(J12="","",J12)</f>
        <v>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46"/>
      <c r="C97" s="147"/>
      <c r="D97" s="148" t="s">
        <v>597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" customHeight="1">
      <c r="A104" s="33"/>
      <c r="B104" s="34"/>
      <c r="C104" s="22" t="s">
        <v>113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2" t="str">
        <f>E7</f>
        <v>Oprava nástupišť č. 4 a 5 v žst. Ostrava hl. n.</v>
      </c>
      <c r="F107" s="293"/>
      <c r="G107" s="293"/>
      <c r="H107" s="293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44" t="str">
        <f>E9</f>
        <v>VON - Oprava nástupišť č. 4 a 5 v žst. Ostrava hl. n.</v>
      </c>
      <c r="F109" s="294"/>
      <c r="G109" s="294"/>
      <c r="H109" s="294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Ostrava</v>
      </c>
      <c r="G111" s="35"/>
      <c r="H111" s="35"/>
      <c r="I111" s="28" t="s">
        <v>22</v>
      </c>
      <c r="J111" s="65" t="str">
        <f>IF(J12="","",J12)</f>
        <v>9. 6. 2022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15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114</v>
      </c>
      <c r="D116" s="161" t="s">
        <v>62</v>
      </c>
      <c r="E116" s="161" t="s">
        <v>58</v>
      </c>
      <c r="F116" s="161" t="s">
        <v>59</v>
      </c>
      <c r="G116" s="161" t="s">
        <v>115</v>
      </c>
      <c r="H116" s="161" t="s">
        <v>116</v>
      </c>
      <c r="I116" s="161" t="s">
        <v>117</v>
      </c>
      <c r="J116" s="161" t="s">
        <v>107</v>
      </c>
      <c r="K116" s="162" t="s">
        <v>118</v>
      </c>
      <c r="L116" s="163"/>
      <c r="M116" s="74" t="s">
        <v>1</v>
      </c>
      <c r="N116" s="75" t="s">
        <v>41</v>
      </c>
      <c r="O116" s="75" t="s">
        <v>119</v>
      </c>
      <c r="P116" s="75" t="s">
        <v>120</v>
      </c>
      <c r="Q116" s="75" t="s">
        <v>121</v>
      </c>
      <c r="R116" s="75" t="s">
        <v>122</v>
      </c>
      <c r="S116" s="75" t="s">
        <v>123</v>
      </c>
      <c r="T116" s="76" t="s">
        <v>124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8" customHeight="1">
      <c r="A117" s="33"/>
      <c r="B117" s="34"/>
      <c r="C117" s="81" t="s">
        <v>125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109</v>
      </c>
      <c r="BK117" s="168">
        <f>BK118</f>
        <v>0</v>
      </c>
    </row>
    <row r="118" spans="1:65" s="12" customFormat="1" ht="25.95" customHeight="1">
      <c r="B118" s="169"/>
      <c r="C118" s="170"/>
      <c r="D118" s="171" t="s">
        <v>76</v>
      </c>
      <c r="E118" s="172" t="s">
        <v>598</v>
      </c>
      <c r="F118" s="172" t="s">
        <v>599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SUM(P119:P146)</f>
        <v>0</v>
      </c>
      <c r="Q118" s="177"/>
      <c r="R118" s="178">
        <f>SUM(R119:R146)</f>
        <v>0</v>
      </c>
      <c r="S118" s="177"/>
      <c r="T118" s="179">
        <f>SUM(T119:T146)</f>
        <v>0</v>
      </c>
      <c r="AR118" s="180" t="s">
        <v>129</v>
      </c>
      <c r="AT118" s="181" t="s">
        <v>76</v>
      </c>
      <c r="AU118" s="181" t="s">
        <v>77</v>
      </c>
      <c r="AY118" s="180" t="s">
        <v>128</v>
      </c>
      <c r="BK118" s="182">
        <f>SUM(BK119:BK146)</f>
        <v>0</v>
      </c>
    </row>
    <row r="119" spans="1:65" s="2" customFormat="1" ht="16.5" customHeight="1">
      <c r="A119" s="33"/>
      <c r="B119" s="34"/>
      <c r="C119" s="185" t="s">
        <v>85</v>
      </c>
      <c r="D119" s="185" t="s">
        <v>131</v>
      </c>
      <c r="E119" s="186" t="s">
        <v>600</v>
      </c>
      <c r="F119" s="187" t="s">
        <v>601</v>
      </c>
      <c r="G119" s="188" t="s">
        <v>387</v>
      </c>
      <c r="H119" s="189">
        <v>8</v>
      </c>
      <c r="I119" s="190"/>
      <c r="J119" s="191">
        <f>ROUND(I119*H119,2)</f>
        <v>0</v>
      </c>
      <c r="K119" s="187" t="s">
        <v>149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135</v>
      </c>
      <c r="AT119" s="196" t="s">
        <v>131</v>
      </c>
      <c r="AU119" s="196" t="s">
        <v>85</v>
      </c>
      <c r="AY119" s="16" t="s">
        <v>128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85</v>
      </c>
      <c r="BK119" s="197">
        <f>ROUND(I119*H119,2)</f>
        <v>0</v>
      </c>
      <c r="BL119" s="16" t="s">
        <v>135</v>
      </c>
      <c r="BM119" s="196" t="s">
        <v>602</v>
      </c>
    </row>
    <row r="120" spans="1:65" s="2" customFormat="1" ht="28.8">
      <c r="A120" s="33"/>
      <c r="B120" s="34"/>
      <c r="C120" s="35"/>
      <c r="D120" s="198" t="s">
        <v>137</v>
      </c>
      <c r="E120" s="35"/>
      <c r="F120" s="199" t="s">
        <v>603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137</v>
      </c>
      <c r="AU120" s="16" t="s">
        <v>85</v>
      </c>
    </row>
    <row r="121" spans="1:65" s="2" customFormat="1" ht="19.2">
      <c r="A121" s="33"/>
      <c r="B121" s="34"/>
      <c r="C121" s="35"/>
      <c r="D121" s="198" t="s">
        <v>183</v>
      </c>
      <c r="E121" s="35"/>
      <c r="F121" s="214" t="s">
        <v>604</v>
      </c>
      <c r="G121" s="35"/>
      <c r="H121" s="35"/>
      <c r="I121" s="200"/>
      <c r="J121" s="35"/>
      <c r="K121" s="35"/>
      <c r="L121" s="38"/>
      <c r="M121" s="201"/>
      <c r="N121" s="202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183</v>
      </c>
      <c r="AU121" s="16" t="s">
        <v>85</v>
      </c>
    </row>
    <row r="122" spans="1:65" s="2" customFormat="1" ht="37.799999999999997" customHeight="1">
      <c r="A122" s="33"/>
      <c r="B122" s="34"/>
      <c r="C122" s="185" t="s">
        <v>87</v>
      </c>
      <c r="D122" s="185" t="s">
        <v>131</v>
      </c>
      <c r="E122" s="186" t="s">
        <v>605</v>
      </c>
      <c r="F122" s="187" t="s">
        <v>606</v>
      </c>
      <c r="G122" s="188" t="s">
        <v>607</v>
      </c>
      <c r="H122" s="243">
        <v>1.2999999999999999E-2</v>
      </c>
      <c r="I122" s="190"/>
      <c r="J122" s="191">
        <f>ROUND(I122*H122,2)</f>
        <v>0</v>
      </c>
      <c r="K122" s="187" t="s">
        <v>149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135</v>
      </c>
      <c r="AT122" s="196" t="s">
        <v>131</v>
      </c>
      <c r="AU122" s="196" t="s">
        <v>85</v>
      </c>
      <c r="AY122" s="16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135</v>
      </c>
      <c r="BM122" s="196" t="s">
        <v>608</v>
      </c>
    </row>
    <row r="123" spans="1:65" s="2" customFormat="1" ht="28.8">
      <c r="A123" s="33"/>
      <c r="B123" s="34"/>
      <c r="C123" s="35"/>
      <c r="D123" s="198" t="s">
        <v>137</v>
      </c>
      <c r="E123" s="35"/>
      <c r="F123" s="199" t="s">
        <v>606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85</v>
      </c>
    </row>
    <row r="124" spans="1:65" s="2" customFormat="1" ht="19.2">
      <c r="A124" s="33"/>
      <c r="B124" s="34"/>
      <c r="C124" s="35"/>
      <c r="D124" s="198" t="s">
        <v>183</v>
      </c>
      <c r="E124" s="35"/>
      <c r="F124" s="214" t="s">
        <v>609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183</v>
      </c>
      <c r="AU124" s="16" t="s">
        <v>85</v>
      </c>
    </row>
    <row r="125" spans="1:65" s="2" customFormat="1" ht="16.5" customHeight="1">
      <c r="A125" s="33"/>
      <c r="B125" s="34"/>
      <c r="C125" s="185" t="s">
        <v>146</v>
      </c>
      <c r="D125" s="185" t="s">
        <v>131</v>
      </c>
      <c r="E125" s="186" t="s">
        <v>610</v>
      </c>
      <c r="F125" s="187" t="s">
        <v>611</v>
      </c>
      <c r="G125" s="188" t="s">
        <v>612</v>
      </c>
      <c r="H125" s="189">
        <v>1</v>
      </c>
      <c r="I125" s="190"/>
      <c r="J125" s="191">
        <f>ROUND(I125*H125,2)</f>
        <v>0</v>
      </c>
      <c r="K125" s="187" t="s">
        <v>149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135</v>
      </c>
      <c r="AT125" s="196" t="s">
        <v>131</v>
      </c>
      <c r="AU125" s="196" t="s">
        <v>85</v>
      </c>
      <c r="AY125" s="16" t="s">
        <v>128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135</v>
      </c>
      <c r="BM125" s="196" t="s">
        <v>613</v>
      </c>
    </row>
    <row r="126" spans="1:65" s="2" customFormat="1" ht="28.8">
      <c r="A126" s="33"/>
      <c r="B126" s="34"/>
      <c r="C126" s="35"/>
      <c r="D126" s="198" t="s">
        <v>137</v>
      </c>
      <c r="E126" s="35"/>
      <c r="F126" s="199" t="s">
        <v>614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85</v>
      </c>
    </row>
    <row r="127" spans="1:65" s="2" customFormat="1" ht="19.2">
      <c r="A127" s="33"/>
      <c r="B127" s="34"/>
      <c r="C127" s="35"/>
      <c r="D127" s="198" t="s">
        <v>183</v>
      </c>
      <c r="E127" s="35"/>
      <c r="F127" s="214" t="s">
        <v>604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183</v>
      </c>
      <c r="AU127" s="16" t="s">
        <v>85</v>
      </c>
    </row>
    <row r="128" spans="1:65" s="2" customFormat="1" ht="16.5" customHeight="1">
      <c r="A128" s="33"/>
      <c r="B128" s="34"/>
      <c r="C128" s="185" t="s">
        <v>135</v>
      </c>
      <c r="D128" s="185" t="s">
        <v>131</v>
      </c>
      <c r="E128" s="186" t="s">
        <v>615</v>
      </c>
      <c r="F128" s="187" t="s">
        <v>616</v>
      </c>
      <c r="G128" s="188" t="s">
        <v>387</v>
      </c>
      <c r="H128" s="189">
        <v>150</v>
      </c>
      <c r="I128" s="190"/>
      <c r="J128" s="191">
        <f>ROUND(I128*H128,2)</f>
        <v>0</v>
      </c>
      <c r="K128" s="187" t="s">
        <v>149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135</v>
      </c>
      <c r="AT128" s="196" t="s">
        <v>131</v>
      </c>
      <c r="AU128" s="196" t="s">
        <v>85</v>
      </c>
      <c r="AY128" s="16" t="s">
        <v>128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135</v>
      </c>
      <c r="BM128" s="196" t="s">
        <v>617</v>
      </c>
    </row>
    <row r="129" spans="1:65" s="2" customFormat="1" ht="10.199999999999999">
      <c r="A129" s="33"/>
      <c r="B129" s="34"/>
      <c r="C129" s="35"/>
      <c r="D129" s="198" t="s">
        <v>137</v>
      </c>
      <c r="E129" s="35"/>
      <c r="F129" s="199" t="s">
        <v>616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137</v>
      </c>
      <c r="AU129" s="16" t="s">
        <v>85</v>
      </c>
    </row>
    <row r="130" spans="1:65" s="2" customFormat="1" ht="19.2">
      <c r="A130" s="33"/>
      <c r="B130" s="34"/>
      <c r="C130" s="35"/>
      <c r="D130" s="198" t="s">
        <v>183</v>
      </c>
      <c r="E130" s="35"/>
      <c r="F130" s="214" t="s">
        <v>604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183</v>
      </c>
      <c r="AU130" s="16" t="s">
        <v>85</v>
      </c>
    </row>
    <row r="131" spans="1:65" s="2" customFormat="1" ht="16.5" customHeight="1">
      <c r="A131" s="33"/>
      <c r="B131" s="34"/>
      <c r="C131" s="185" t="s">
        <v>129</v>
      </c>
      <c r="D131" s="185" t="s">
        <v>131</v>
      </c>
      <c r="E131" s="186" t="s">
        <v>618</v>
      </c>
      <c r="F131" s="187" t="s">
        <v>619</v>
      </c>
      <c r="G131" s="188" t="s">
        <v>607</v>
      </c>
      <c r="H131" s="243">
        <v>5.0000000000000001E-3</v>
      </c>
      <c r="I131" s="190"/>
      <c r="J131" s="191">
        <f>ROUND(I131*H131,2)</f>
        <v>0</v>
      </c>
      <c r="K131" s="187" t="s">
        <v>149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135</v>
      </c>
      <c r="AT131" s="196" t="s">
        <v>131</v>
      </c>
      <c r="AU131" s="196" t="s">
        <v>85</v>
      </c>
      <c r="AY131" s="16" t="s">
        <v>128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135</v>
      </c>
      <c r="BM131" s="196" t="s">
        <v>620</v>
      </c>
    </row>
    <row r="132" spans="1:65" s="2" customFormat="1" ht="10.199999999999999">
      <c r="A132" s="33"/>
      <c r="B132" s="34"/>
      <c r="C132" s="35"/>
      <c r="D132" s="198" t="s">
        <v>137</v>
      </c>
      <c r="E132" s="35"/>
      <c r="F132" s="199" t="s">
        <v>619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137</v>
      </c>
      <c r="AU132" s="16" t="s">
        <v>85</v>
      </c>
    </row>
    <row r="133" spans="1:65" s="2" customFormat="1" ht="28.8">
      <c r="A133" s="33"/>
      <c r="B133" s="34"/>
      <c r="C133" s="35"/>
      <c r="D133" s="198" t="s">
        <v>183</v>
      </c>
      <c r="E133" s="35"/>
      <c r="F133" s="214" t="s">
        <v>621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183</v>
      </c>
      <c r="AU133" s="16" t="s">
        <v>85</v>
      </c>
    </row>
    <row r="134" spans="1:65" s="2" customFormat="1" ht="24.15" customHeight="1">
      <c r="A134" s="33"/>
      <c r="B134" s="34"/>
      <c r="C134" s="185" t="s">
        <v>162</v>
      </c>
      <c r="D134" s="185" t="s">
        <v>131</v>
      </c>
      <c r="E134" s="186" t="s">
        <v>622</v>
      </c>
      <c r="F134" s="187" t="s">
        <v>623</v>
      </c>
      <c r="G134" s="188" t="s">
        <v>624</v>
      </c>
      <c r="H134" s="189">
        <v>500</v>
      </c>
      <c r="I134" s="190"/>
      <c r="J134" s="191">
        <f>ROUND(I134*H134,2)</f>
        <v>0</v>
      </c>
      <c r="K134" s="187" t="s">
        <v>149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135</v>
      </c>
      <c r="AT134" s="196" t="s">
        <v>131</v>
      </c>
      <c r="AU134" s="196" t="s">
        <v>85</v>
      </c>
      <c r="AY134" s="16" t="s">
        <v>128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135</v>
      </c>
      <c r="BM134" s="196" t="s">
        <v>625</v>
      </c>
    </row>
    <row r="135" spans="1:65" s="2" customFormat="1" ht="10.199999999999999">
      <c r="A135" s="33"/>
      <c r="B135" s="34"/>
      <c r="C135" s="35"/>
      <c r="D135" s="198" t="s">
        <v>137</v>
      </c>
      <c r="E135" s="35"/>
      <c r="F135" s="199" t="s">
        <v>623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137</v>
      </c>
      <c r="AU135" s="16" t="s">
        <v>85</v>
      </c>
    </row>
    <row r="136" spans="1:65" s="2" customFormat="1" ht="16.5" customHeight="1">
      <c r="A136" s="33"/>
      <c r="B136" s="34"/>
      <c r="C136" s="185" t="s">
        <v>167</v>
      </c>
      <c r="D136" s="185" t="s">
        <v>131</v>
      </c>
      <c r="E136" s="186" t="s">
        <v>626</v>
      </c>
      <c r="F136" s="187" t="s">
        <v>627</v>
      </c>
      <c r="G136" s="188" t="s">
        <v>624</v>
      </c>
      <c r="H136" s="189">
        <v>200</v>
      </c>
      <c r="I136" s="190"/>
      <c r="J136" s="191">
        <f>ROUND(I136*H136,2)</f>
        <v>0</v>
      </c>
      <c r="K136" s="187" t="s">
        <v>149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135</v>
      </c>
      <c r="AT136" s="196" t="s">
        <v>131</v>
      </c>
      <c r="AU136" s="196" t="s">
        <v>85</v>
      </c>
      <c r="AY136" s="16" t="s">
        <v>128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85</v>
      </c>
      <c r="BK136" s="197">
        <f>ROUND(I136*H136,2)</f>
        <v>0</v>
      </c>
      <c r="BL136" s="16" t="s">
        <v>135</v>
      </c>
      <c r="BM136" s="196" t="s">
        <v>628</v>
      </c>
    </row>
    <row r="137" spans="1:65" s="2" customFormat="1" ht="10.199999999999999">
      <c r="A137" s="33"/>
      <c r="B137" s="34"/>
      <c r="C137" s="35"/>
      <c r="D137" s="198" t="s">
        <v>137</v>
      </c>
      <c r="E137" s="35"/>
      <c r="F137" s="199" t="s">
        <v>627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85</v>
      </c>
    </row>
    <row r="138" spans="1:65" s="2" customFormat="1" ht="16.5" customHeight="1">
      <c r="A138" s="33"/>
      <c r="B138" s="34"/>
      <c r="C138" s="185" t="s">
        <v>172</v>
      </c>
      <c r="D138" s="185" t="s">
        <v>131</v>
      </c>
      <c r="E138" s="186" t="s">
        <v>629</v>
      </c>
      <c r="F138" s="187" t="s">
        <v>630</v>
      </c>
      <c r="G138" s="188" t="s">
        <v>612</v>
      </c>
      <c r="H138" s="189">
        <v>1</v>
      </c>
      <c r="I138" s="190"/>
      <c r="J138" s="191">
        <f>ROUND(I138*H138,2)</f>
        <v>0</v>
      </c>
      <c r="K138" s="187" t="s">
        <v>149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135</v>
      </c>
      <c r="AT138" s="196" t="s">
        <v>131</v>
      </c>
      <c r="AU138" s="196" t="s">
        <v>85</v>
      </c>
      <c r="AY138" s="16" t="s">
        <v>128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135</v>
      </c>
      <c r="BM138" s="196" t="s">
        <v>631</v>
      </c>
    </row>
    <row r="139" spans="1:65" s="2" customFormat="1" ht="10.199999999999999">
      <c r="A139" s="33"/>
      <c r="B139" s="34"/>
      <c r="C139" s="35"/>
      <c r="D139" s="198" t="s">
        <v>137</v>
      </c>
      <c r="E139" s="35"/>
      <c r="F139" s="199" t="s">
        <v>630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137</v>
      </c>
      <c r="AU139" s="16" t="s">
        <v>85</v>
      </c>
    </row>
    <row r="140" spans="1:65" s="2" customFormat="1" ht="19.2">
      <c r="A140" s="33"/>
      <c r="B140" s="34"/>
      <c r="C140" s="35"/>
      <c r="D140" s="198" t="s">
        <v>183</v>
      </c>
      <c r="E140" s="35"/>
      <c r="F140" s="214" t="s">
        <v>609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183</v>
      </c>
      <c r="AU140" s="16" t="s">
        <v>85</v>
      </c>
    </row>
    <row r="141" spans="1:65" s="2" customFormat="1" ht="16.5" customHeight="1">
      <c r="A141" s="33"/>
      <c r="B141" s="34"/>
      <c r="C141" s="185" t="s">
        <v>178</v>
      </c>
      <c r="D141" s="185" t="s">
        <v>131</v>
      </c>
      <c r="E141" s="186" t="s">
        <v>632</v>
      </c>
      <c r="F141" s="187" t="s">
        <v>633</v>
      </c>
      <c r="G141" s="188" t="s">
        <v>612</v>
      </c>
      <c r="H141" s="189">
        <v>1</v>
      </c>
      <c r="I141" s="190"/>
      <c r="J141" s="191">
        <f>ROUND(I141*H141,2)</f>
        <v>0</v>
      </c>
      <c r="K141" s="187" t="s">
        <v>149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135</v>
      </c>
      <c r="AT141" s="196" t="s">
        <v>131</v>
      </c>
      <c r="AU141" s="196" t="s">
        <v>85</v>
      </c>
      <c r="AY141" s="16" t="s">
        <v>128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135</v>
      </c>
      <c r="BM141" s="196" t="s">
        <v>634</v>
      </c>
    </row>
    <row r="142" spans="1:65" s="2" customFormat="1" ht="10.199999999999999">
      <c r="A142" s="33"/>
      <c r="B142" s="34"/>
      <c r="C142" s="35"/>
      <c r="D142" s="198" t="s">
        <v>137</v>
      </c>
      <c r="E142" s="35"/>
      <c r="F142" s="199" t="s">
        <v>633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137</v>
      </c>
      <c r="AU142" s="16" t="s">
        <v>85</v>
      </c>
    </row>
    <row r="143" spans="1:65" s="2" customFormat="1" ht="16.5" customHeight="1">
      <c r="A143" s="33"/>
      <c r="B143" s="34"/>
      <c r="C143" s="185" t="s">
        <v>185</v>
      </c>
      <c r="D143" s="185" t="s">
        <v>131</v>
      </c>
      <c r="E143" s="186" t="s">
        <v>635</v>
      </c>
      <c r="F143" s="187" t="s">
        <v>636</v>
      </c>
      <c r="G143" s="188" t="s">
        <v>612</v>
      </c>
      <c r="H143" s="189">
        <v>1</v>
      </c>
      <c r="I143" s="190"/>
      <c r="J143" s="191">
        <f>ROUND(I143*H143,2)</f>
        <v>0</v>
      </c>
      <c r="K143" s="187" t="s">
        <v>149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135</v>
      </c>
      <c r="AT143" s="196" t="s">
        <v>131</v>
      </c>
      <c r="AU143" s="196" t="s">
        <v>85</v>
      </c>
      <c r="AY143" s="16" t="s">
        <v>128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85</v>
      </c>
      <c r="BK143" s="197">
        <f>ROUND(I143*H143,2)</f>
        <v>0</v>
      </c>
      <c r="BL143" s="16" t="s">
        <v>135</v>
      </c>
      <c r="BM143" s="196" t="s">
        <v>637</v>
      </c>
    </row>
    <row r="144" spans="1:65" s="2" customFormat="1" ht="10.199999999999999">
      <c r="A144" s="33"/>
      <c r="B144" s="34"/>
      <c r="C144" s="35"/>
      <c r="D144" s="198" t="s">
        <v>137</v>
      </c>
      <c r="E144" s="35"/>
      <c r="F144" s="199" t="s">
        <v>636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137</v>
      </c>
      <c r="AU144" s="16" t="s">
        <v>85</v>
      </c>
    </row>
    <row r="145" spans="1:65" s="2" customFormat="1" ht="16.5" customHeight="1">
      <c r="A145" s="33"/>
      <c r="B145" s="34"/>
      <c r="C145" s="185" t="s">
        <v>190</v>
      </c>
      <c r="D145" s="185" t="s">
        <v>131</v>
      </c>
      <c r="E145" s="186" t="s">
        <v>638</v>
      </c>
      <c r="F145" s="187" t="s">
        <v>639</v>
      </c>
      <c r="G145" s="188" t="s">
        <v>612</v>
      </c>
      <c r="H145" s="189">
        <v>1</v>
      </c>
      <c r="I145" s="190"/>
      <c r="J145" s="191">
        <f>ROUND(I145*H145,2)</f>
        <v>0</v>
      </c>
      <c r="K145" s="187" t="s">
        <v>149</v>
      </c>
      <c r="L145" s="38"/>
      <c r="M145" s="192" t="s">
        <v>1</v>
      </c>
      <c r="N145" s="193" t="s">
        <v>42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135</v>
      </c>
      <c r="AT145" s="196" t="s">
        <v>131</v>
      </c>
      <c r="AU145" s="196" t="s">
        <v>85</v>
      </c>
      <c r="AY145" s="16" t="s">
        <v>128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85</v>
      </c>
      <c r="BK145" s="197">
        <f>ROUND(I145*H145,2)</f>
        <v>0</v>
      </c>
      <c r="BL145" s="16" t="s">
        <v>135</v>
      </c>
      <c r="BM145" s="196" t="s">
        <v>640</v>
      </c>
    </row>
    <row r="146" spans="1:65" s="2" customFormat="1" ht="10.199999999999999">
      <c r="A146" s="33"/>
      <c r="B146" s="34"/>
      <c r="C146" s="35"/>
      <c r="D146" s="198" t="s">
        <v>137</v>
      </c>
      <c r="E146" s="35"/>
      <c r="F146" s="199" t="s">
        <v>639</v>
      </c>
      <c r="G146" s="35"/>
      <c r="H146" s="35"/>
      <c r="I146" s="200"/>
      <c r="J146" s="35"/>
      <c r="K146" s="35"/>
      <c r="L146" s="38"/>
      <c r="M146" s="225"/>
      <c r="N146" s="226"/>
      <c r="O146" s="227"/>
      <c r="P146" s="227"/>
      <c r="Q146" s="227"/>
      <c r="R146" s="227"/>
      <c r="S146" s="227"/>
      <c r="T146" s="22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137</v>
      </c>
      <c r="AU146" s="16" t="s">
        <v>85</v>
      </c>
    </row>
    <row r="147" spans="1:65" s="2" customFormat="1" ht="6.9" customHeight="1">
      <c r="A147" s="3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38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algorithmName="SHA-512" hashValue="fUxC9xK+lL+zQ/qXLXgxHrQpmvNTTCja5quq2SvlD7201Ug+FMmK5NyTdTTeL5De9WA1H0r56aBzqaUaOD+R6A==" saltValue="Y7bJDfaipdItSRxjjBWeQnLmiJAIBr01HItokEPKY/KC1KAMZZIjeF3lVZ2EgTtFb1DUpsJGJxvTvwuOtUzdiw==" spinCount="100000" sheet="1" objects="1" scenarios="1" formatColumns="0" formatRows="0" autoFilter="0"/>
  <autoFilter ref="C116:K14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01 - Oprava nástupiště...</vt:lpstr>
      <vt:lpstr>SO 02 - Oprava nástupiště...</vt:lpstr>
      <vt:lpstr>SO 03 - Oprava odstavné p...</vt:lpstr>
      <vt:lpstr>SO 04 - Úprava GPK v kole...</vt:lpstr>
      <vt:lpstr>SO 05 - Výměna pražců v k...</vt:lpstr>
      <vt:lpstr>VON - Oprava nástupišť č....</vt:lpstr>
      <vt:lpstr>'Rekapitulace stavby'!Názvy_tisku</vt:lpstr>
      <vt:lpstr>'SO 01 - Oprava nástupiště...'!Názvy_tisku</vt:lpstr>
      <vt:lpstr>'SO 02 - Oprava nástupiště...'!Názvy_tisku</vt:lpstr>
      <vt:lpstr>'SO 03 - Oprava odstavné p...'!Názvy_tisku</vt:lpstr>
      <vt:lpstr>'SO 04 - Úprava GPK v kole...'!Názvy_tisku</vt:lpstr>
      <vt:lpstr>'SO 05 - Výměna pražců v k...'!Názvy_tisku</vt:lpstr>
      <vt:lpstr>'VON - Oprava nástupišť č....'!Názvy_tisku</vt:lpstr>
      <vt:lpstr>'Rekapitulace stavby'!Oblast_tisku</vt:lpstr>
      <vt:lpstr>'SO 01 - Oprava nástupiště...'!Oblast_tisku</vt:lpstr>
      <vt:lpstr>'SO 02 - Oprava nástupiště...'!Oblast_tisku</vt:lpstr>
      <vt:lpstr>'SO 03 - Oprava odstavné p...'!Oblast_tisku</vt:lpstr>
      <vt:lpstr>'SO 04 - Úprava GPK v kole...'!Oblast_tisku</vt:lpstr>
      <vt:lpstr>'SO 05 - Výměna pražců v k...'!Oblast_tisku</vt:lpstr>
      <vt:lpstr>'VON - Oprava nástupišť č....'!Oblast_tisku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2022-06-13T08:57:19Z</dcterms:created>
  <dcterms:modified xsi:type="dcterms:W3CDTF">2022-06-13T09:00:49Z</dcterms:modified>
</cp:coreProperties>
</file>