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udenyM.UADFD01\Desktop\Ostružná\"/>
    </mc:Choice>
  </mc:AlternateContent>
  <bookViews>
    <workbookView xWindow="0" yWindow="0" windowWidth="0" windowHeight="0"/>
  </bookViews>
  <sheets>
    <sheet name="Rekapitulace stavby" sheetId="1" r:id="rId1"/>
    <sheet name="SO 01 - 01 - Bourací práce" sheetId="2" r:id="rId2"/>
    <sheet name="SO 01 - 02 - Stavební část" sheetId="3" r:id="rId3"/>
    <sheet name="SO 01 - 03 - ZTI, ÚT" sheetId="4" r:id="rId4"/>
    <sheet name="SO 01 - 04 - VZT" sheetId="5" r:id="rId5"/>
    <sheet name="SO 01 - 05 - rozvody elek..." sheetId="6" r:id="rId6"/>
    <sheet name="SO 01 - 06 - stavební prá..." sheetId="7" r:id="rId7"/>
    <sheet name="SO 01 - 07 - Mobiliář + s..." sheetId="8" r:id="rId8"/>
    <sheet name="SO 01 - 08 - Orientační a..." sheetId="9" r:id="rId9"/>
    <sheet name="SO 02 - Kryté stání na ko..." sheetId="10" r:id="rId10"/>
    <sheet name="SO 03 - Zpevněné plochy" sheetId="11" r:id="rId11"/>
    <sheet name="SO 90-90 - Likvidace odpa..." sheetId="12" r:id="rId12"/>
    <sheet name="SO 98-98 - Všeobecný objekt" sheetId="13" r:id="rId13"/>
    <sheet name="VON - Vedlejší a ostatní ..." sheetId="14" r:id="rId14"/>
    <sheet name="Pokyny pro vyplnění" sheetId="15" r:id="rId15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'SO 01 - 01 - Bourací práce'!$C$94:$K$227</definedName>
    <definedName name="_xlnm.Print_Area" localSheetId="1">'SO 01 - 01 - Bourací práce'!$C$4:$J$41,'SO 01 - 01 - Bourací práce'!$C$47:$J$74,'SO 01 - 01 - Bourací práce'!$C$80:$K$227</definedName>
    <definedName name="_xlnm.Print_Titles" localSheetId="1">'SO 01 - 01 - Bourací práce'!$94:$94</definedName>
    <definedName name="_xlnm._FilterDatabase" localSheetId="2" hidden="1">'SO 01 - 02 - Stavební část'!$C$108:$K$940</definedName>
    <definedName name="_xlnm.Print_Area" localSheetId="2">'SO 01 - 02 - Stavební část'!$C$4:$J$41,'SO 01 - 02 - Stavební část'!$C$47:$J$88,'SO 01 - 02 - Stavební část'!$C$94:$K$940</definedName>
    <definedName name="_xlnm.Print_Titles" localSheetId="2">'SO 01 - 02 - Stavební část'!$108:$108</definedName>
    <definedName name="_xlnm._FilterDatabase" localSheetId="3" hidden="1">'SO 01 - 03 - ZTI, ÚT'!$C$102:$K$398</definedName>
    <definedName name="_xlnm.Print_Area" localSheetId="3">'SO 01 - 03 - ZTI, ÚT'!$C$4:$J$41,'SO 01 - 03 - ZTI, ÚT'!$C$47:$J$82,'SO 01 - 03 - ZTI, ÚT'!$C$88:$K$398</definedName>
    <definedName name="_xlnm.Print_Titles" localSheetId="3">'SO 01 - 03 - ZTI, ÚT'!$102:$102</definedName>
    <definedName name="_xlnm._FilterDatabase" localSheetId="4" hidden="1">'SO 01 - 04 - VZT'!$C$88:$K$196</definedName>
    <definedName name="_xlnm.Print_Area" localSheetId="4">'SO 01 - 04 - VZT'!$C$4:$J$41,'SO 01 - 04 - VZT'!$C$47:$J$68,'SO 01 - 04 - VZT'!$C$74:$K$196</definedName>
    <definedName name="_xlnm.Print_Titles" localSheetId="4">'SO 01 - 04 - VZT'!$88:$88</definedName>
    <definedName name="_xlnm._FilterDatabase" localSheetId="5" hidden="1">'SO 01 - 05 - rozvody elek...'!$C$94:$K$292</definedName>
    <definedName name="_xlnm.Print_Area" localSheetId="5">'SO 01 - 05 - rozvody elek...'!$C$4:$J$41,'SO 01 - 05 - rozvody elek...'!$C$47:$J$74,'SO 01 - 05 - rozvody elek...'!$C$80:$K$292</definedName>
    <definedName name="_xlnm.Print_Titles" localSheetId="5">'SO 01 - 05 - rozvody elek...'!$94:$94</definedName>
    <definedName name="_xlnm._FilterDatabase" localSheetId="6" hidden="1">'SO 01 - 06 - stavební prá...'!$C$90:$K$117</definedName>
    <definedName name="_xlnm.Print_Area" localSheetId="6">'SO 01 - 06 - stavební prá...'!$C$4:$J$41,'SO 01 - 06 - stavební prá...'!$C$47:$J$70,'SO 01 - 06 - stavební prá...'!$C$76:$K$117</definedName>
    <definedName name="_xlnm.Print_Titles" localSheetId="6">'SO 01 - 06 - stavební prá...'!$90:$90</definedName>
    <definedName name="_xlnm._FilterDatabase" localSheetId="7" hidden="1">'SO 01 - 07 - Mobiliář + s...'!$C$93:$K$167</definedName>
    <definedName name="_xlnm.Print_Area" localSheetId="7">'SO 01 - 07 - Mobiliář + s...'!$C$4:$J$41,'SO 01 - 07 - Mobiliář + s...'!$C$47:$J$73,'SO 01 - 07 - Mobiliář + s...'!$C$79:$K$167</definedName>
    <definedName name="_xlnm.Print_Titles" localSheetId="7">'SO 01 - 07 - Mobiliář + s...'!$93:$93</definedName>
    <definedName name="_xlnm._FilterDatabase" localSheetId="8" hidden="1">'SO 01 - 08 - Orientační a...'!$C$86:$K$129</definedName>
    <definedName name="_xlnm.Print_Area" localSheetId="8">'SO 01 - 08 - Orientační a...'!$C$4:$J$41,'SO 01 - 08 - Orientační a...'!$C$47:$J$66,'SO 01 - 08 - Orientační a...'!$C$72:$K$129</definedName>
    <definedName name="_xlnm.Print_Titles" localSheetId="8">'SO 01 - 08 - Orientační a...'!$86:$86</definedName>
    <definedName name="_xlnm._FilterDatabase" localSheetId="9" hidden="1">'SO 02 - Kryté stání na ko...'!$C$88:$K$198</definedName>
    <definedName name="_xlnm.Print_Area" localSheetId="9">'SO 02 - Kryté stání na ko...'!$C$4:$J$39,'SO 02 - Kryté stání na ko...'!$C$45:$J$70,'SO 02 - Kryté stání na ko...'!$C$76:$K$198</definedName>
    <definedName name="_xlnm.Print_Titles" localSheetId="9">'SO 02 - Kryté stání na ko...'!$88:$88</definedName>
    <definedName name="_xlnm._FilterDatabase" localSheetId="10" hidden="1">'SO 03 - Zpevněné plochy'!$C$87:$K$269</definedName>
    <definedName name="_xlnm.Print_Area" localSheetId="10">'SO 03 - Zpevněné plochy'!$C$4:$J$39,'SO 03 - Zpevněné plochy'!$C$45:$J$69,'SO 03 - Zpevněné plochy'!$C$75:$K$269</definedName>
    <definedName name="_xlnm.Print_Titles" localSheetId="10">'SO 03 - Zpevněné plochy'!$87:$87</definedName>
    <definedName name="_xlnm._FilterDatabase" localSheetId="11" hidden="1">'SO 90-90 - Likvidace odpa...'!$C$80:$K$145</definedName>
    <definedName name="_xlnm.Print_Area" localSheetId="11">'SO 90-90 - Likvidace odpa...'!$C$4:$J$39,'SO 90-90 - Likvidace odpa...'!$C$45:$J$62,'SO 90-90 - Likvidace odpa...'!$C$68:$K$145</definedName>
    <definedName name="_xlnm.Print_Titles" localSheetId="11">'SO 90-90 - Likvidace odpa...'!$80:$80</definedName>
    <definedName name="_xlnm._FilterDatabase" localSheetId="12" hidden="1">'SO 98-98 - Všeobecný objekt'!$C$80:$K$94</definedName>
    <definedName name="_xlnm.Print_Area" localSheetId="12">'SO 98-98 - Všeobecný objekt'!$C$4:$J$39,'SO 98-98 - Všeobecný objekt'!$C$45:$J$62,'SO 98-98 - Všeobecný objekt'!$C$68:$K$94</definedName>
    <definedName name="_xlnm.Print_Titles" localSheetId="12">'SO 98-98 - Všeobecný objekt'!$80:$80</definedName>
    <definedName name="_xlnm._FilterDatabase" localSheetId="13" hidden="1">'VON - Vedlejší a ostatní ...'!$C$79:$K$98</definedName>
    <definedName name="_xlnm.Print_Area" localSheetId="13">'VON - Vedlejší a ostatní ...'!$C$4:$J$39,'VON - Vedlejší a ostatní ...'!$C$45:$J$61,'VON - Vedlejší a ostatní ...'!$C$67:$K$98</definedName>
    <definedName name="_xlnm.Print_Titles" localSheetId="13">'VON - Vedlejší a ostatní ...'!$79:$79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7"/>
  <c r="J36"/>
  <c i="1" r="AY68"/>
  <c i="14" r="J35"/>
  <c i="1" r="AX68"/>
  <c i="14"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13" r="J37"/>
  <c r="J36"/>
  <c i="1" r="AY67"/>
  <c i="13" r="J35"/>
  <c i="1" r="AX67"/>
  <c i="13"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71"/>
  <c i="12" r="J37"/>
  <c r="J36"/>
  <c i="1" r="AY66"/>
  <c i="12" r="J35"/>
  <c i="1" r="AX66"/>
  <c i="12"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1" r="J37"/>
  <c r="J36"/>
  <c i="1" r="AY65"/>
  <c i="11" r="J35"/>
  <c i="1" r="AX65"/>
  <c i="11" r="BI268"/>
  <c r="BH268"/>
  <c r="BG268"/>
  <c r="BF268"/>
  <c r="T268"/>
  <c r="T267"/>
  <c r="T266"/>
  <c r="R268"/>
  <c r="R267"/>
  <c r="R266"/>
  <c r="P268"/>
  <c r="P267"/>
  <c r="P266"/>
  <c r="BI264"/>
  <c r="BH264"/>
  <c r="BG264"/>
  <c r="BF264"/>
  <c r="T264"/>
  <c r="T263"/>
  <c r="R264"/>
  <c r="R263"/>
  <c r="P264"/>
  <c r="P263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10" r="J37"/>
  <c r="J36"/>
  <c i="1" r="AY64"/>
  <c i="10" r="J35"/>
  <c i="1" r="AX64"/>
  <c i="10"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4"/>
  <c r="BH104"/>
  <c r="BG104"/>
  <c r="BF104"/>
  <c r="T104"/>
  <c r="T103"/>
  <c r="R104"/>
  <c r="R103"/>
  <c r="P104"/>
  <c r="P103"/>
  <c r="BI98"/>
  <c r="BH98"/>
  <c r="BG98"/>
  <c r="BF98"/>
  <c r="T98"/>
  <c r="T97"/>
  <c r="R98"/>
  <c r="R97"/>
  <c r="P98"/>
  <c r="P97"/>
  <c r="BI92"/>
  <c r="BH92"/>
  <c r="BG92"/>
  <c r="BF92"/>
  <c r="T92"/>
  <c r="T91"/>
  <c r="T90"/>
  <c r="R92"/>
  <c r="R91"/>
  <c r="R90"/>
  <c r="P92"/>
  <c r="P91"/>
  <c r="P90"/>
  <c r="J86"/>
  <c r="J85"/>
  <c r="F85"/>
  <c r="F83"/>
  <c r="E81"/>
  <c r="J55"/>
  <c r="J54"/>
  <c r="F54"/>
  <c r="F52"/>
  <c r="E50"/>
  <c r="J18"/>
  <c r="E18"/>
  <c r="F55"/>
  <c r="J17"/>
  <c r="J12"/>
  <c r="J83"/>
  <c r="E7"/>
  <c r="E79"/>
  <c i="9" r="J39"/>
  <c r="J38"/>
  <c i="1" r="AY63"/>
  <c i="9" r="J37"/>
  <c i="1" r="AX63"/>
  <c i="9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59"/>
  <c r="J25"/>
  <c r="J23"/>
  <c r="E23"/>
  <c r="J58"/>
  <c r="J22"/>
  <c r="J20"/>
  <c r="E20"/>
  <c r="F84"/>
  <c r="J19"/>
  <c r="J17"/>
  <c r="E17"/>
  <c r="F83"/>
  <c r="J16"/>
  <c r="J14"/>
  <c r="J81"/>
  <c r="E7"/>
  <c r="E50"/>
  <c i="8" r="J39"/>
  <c r="J38"/>
  <c i="1" r="AY62"/>
  <c i="8" r="J37"/>
  <c i="1" r="AX62"/>
  <c i="8"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T155"/>
  <c r="R156"/>
  <c r="R155"/>
  <c r="P156"/>
  <c r="P155"/>
  <c r="BI138"/>
  <c r="BH138"/>
  <c r="BG138"/>
  <c r="BF138"/>
  <c r="T138"/>
  <c r="T137"/>
  <c r="T136"/>
  <c r="R138"/>
  <c r="R137"/>
  <c r="R136"/>
  <c r="P138"/>
  <c r="P137"/>
  <c r="P136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1"/>
  <c r="BH111"/>
  <c r="BG111"/>
  <c r="BF111"/>
  <c r="T111"/>
  <c r="R111"/>
  <c r="P111"/>
  <c r="BI98"/>
  <c r="BH98"/>
  <c r="BG98"/>
  <c r="BF98"/>
  <c r="T98"/>
  <c r="R98"/>
  <c r="P98"/>
  <c r="J91"/>
  <c r="J90"/>
  <c r="F90"/>
  <c r="F88"/>
  <c r="E86"/>
  <c r="J59"/>
  <c r="J58"/>
  <c r="F58"/>
  <c r="F56"/>
  <c r="E54"/>
  <c r="J20"/>
  <c r="E20"/>
  <c r="F59"/>
  <c r="J19"/>
  <c r="J14"/>
  <c r="J88"/>
  <c r="E7"/>
  <c r="E82"/>
  <c i="7" r="J39"/>
  <c r="J38"/>
  <c i="1" r="AY61"/>
  <c i="7" r="J37"/>
  <c i="1" r="AX61"/>
  <c i="7"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T93"/>
  <c r="R94"/>
  <c r="R93"/>
  <c r="P94"/>
  <c r="P93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6" r="J39"/>
  <c r="J38"/>
  <c i="1" r="AY60"/>
  <c i="6" r="J37"/>
  <c i="1" r="AX60"/>
  <c i="6"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92"/>
  <c r="J91"/>
  <c r="F91"/>
  <c r="F89"/>
  <c r="E87"/>
  <c r="J59"/>
  <c r="J58"/>
  <c r="F58"/>
  <c r="F56"/>
  <c r="E54"/>
  <c r="J20"/>
  <c r="E20"/>
  <c r="F59"/>
  <c r="J19"/>
  <c r="J14"/>
  <c r="J89"/>
  <c r="E7"/>
  <c r="E83"/>
  <c i="5" r="J39"/>
  <c r="J38"/>
  <c i="1" r="AY59"/>
  <c i="5" r="J37"/>
  <c i="1" r="AX59"/>
  <c i="5"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1"/>
  <c r="BH111"/>
  <c r="BG111"/>
  <c r="BF111"/>
  <c r="T111"/>
  <c r="R111"/>
  <c r="P111"/>
  <c r="BI109"/>
  <c r="BH109"/>
  <c r="BG109"/>
  <c r="BF109"/>
  <c r="T109"/>
  <c r="R109"/>
  <c r="P109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50"/>
  <c i="4" r="J39"/>
  <c r="J38"/>
  <c i="1" r="AY58"/>
  <c i="4" r="J37"/>
  <c i="1" r="AX58"/>
  <c i="4"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3"/>
  <c r="BH323"/>
  <c r="BG323"/>
  <c r="BF323"/>
  <c r="T323"/>
  <c r="R323"/>
  <c r="P323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J100"/>
  <c r="J99"/>
  <c r="F99"/>
  <c r="F97"/>
  <c r="E95"/>
  <c r="J59"/>
  <c r="J58"/>
  <c r="F58"/>
  <c r="F56"/>
  <c r="E54"/>
  <c r="J20"/>
  <c r="E20"/>
  <c r="F100"/>
  <c r="J19"/>
  <c r="J14"/>
  <c r="J97"/>
  <c r="E7"/>
  <c r="E50"/>
  <c i="3" r="J39"/>
  <c r="J38"/>
  <c i="1" r="AY57"/>
  <c i="3" r="J37"/>
  <c i="1" r="AX57"/>
  <c i="3" r="BI937"/>
  <c r="BH937"/>
  <c r="BG937"/>
  <c r="BF937"/>
  <c r="T937"/>
  <c r="R937"/>
  <c r="P937"/>
  <c r="BI933"/>
  <c r="BH933"/>
  <c r="BG933"/>
  <c r="BF933"/>
  <c r="T933"/>
  <c r="R933"/>
  <c r="P933"/>
  <c r="BI931"/>
  <c r="BH931"/>
  <c r="BG931"/>
  <c r="BF931"/>
  <c r="T931"/>
  <c r="R931"/>
  <c r="P931"/>
  <c r="BI929"/>
  <c r="BH929"/>
  <c r="BG929"/>
  <c r="BF929"/>
  <c r="T929"/>
  <c r="R929"/>
  <c r="P929"/>
  <c r="BI927"/>
  <c r="BH927"/>
  <c r="BG927"/>
  <c r="BF927"/>
  <c r="T927"/>
  <c r="R927"/>
  <c r="P927"/>
  <c r="BI924"/>
  <c r="BH924"/>
  <c r="BG924"/>
  <c r="BF924"/>
  <c r="T924"/>
  <c r="R924"/>
  <c r="P924"/>
  <c r="BI922"/>
  <c r="BH922"/>
  <c r="BG922"/>
  <c r="BF922"/>
  <c r="T922"/>
  <c r="R922"/>
  <c r="P922"/>
  <c r="BI920"/>
  <c r="BH920"/>
  <c r="BG920"/>
  <c r="BF920"/>
  <c r="T920"/>
  <c r="R920"/>
  <c r="P920"/>
  <c r="BI918"/>
  <c r="BH918"/>
  <c r="BG918"/>
  <c r="BF918"/>
  <c r="T918"/>
  <c r="R918"/>
  <c r="P918"/>
  <c r="BI914"/>
  <c r="BH914"/>
  <c r="BG914"/>
  <c r="BF914"/>
  <c r="T914"/>
  <c r="R914"/>
  <c r="P914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906"/>
  <c r="BH906"/>
  <c r="BG906"/>
  <c r="BF906"/>
  <c r="T906"/>
  <c r="R906"/>
  <c r="P906"/>
  <c r="BI903"/>
  <c r="BH903"/>
  <c r="BG903"/>
  <c r="BF903"/>
  <c r="T903"/>
  <c r="R903"/>
  <c r="P903"/>
  <c r="BI899"/>
  <c r="BH899"/>
  <c r="BG899"/>
  <c r="BF899"/>
  <c r="T899"/>
  <c r="R899"/>
  <c r="P899"/>
  <c r="BI895"/>
  <c r="BH895"/>
  <c r="BG895"/>
  <c r="BF895"/>
  <c r="T895"/>
  <c r="R895"/>
  <c r="P895"/>
  <c r="BI891"/>
  <c r="BH891"/>
  <c r="BG891"/>
  <c r="BF891"/>
  <c r="T891"/>
  <c r="R891"/>
  <c r="P891"/>
  <c r="BI889"/>
  <c r="BH889"/>
  <c r="BG889"/>
  <c r="BF889"/>
  <c r="T889"/>
  <c r="R889"/>
  <c r="P889"/>
  <c r="BI887"/>
  <c r="BH887"/>
  <c r="BG887"/>
  <c r="BF887"/>
  <c r="T887"/>
  <c r="R887"/>
  <c r="P887"/>
  <c r="BI885"/>
  <c r="BH885"/>
  <c r="BG885"/>
  <c r="BF885"/>
  <c r="T885"/>
  <c r="R885"/>
  <c r="P885"/>
  <c r="BI883"/>
  <c r="BH883"/>
  <c r="BG883"/>
  <c r="BF883"/>
  <c r="T883"/>
  <c r="R883"/>
  <c r="P883"/>
  <c r="BI879"/>
  <c r="BH879"/>
  <c r="BG879"/>
  <c r="BF879"/>
  <c r="T879"/>
  <c r="R879"/>
  <c r="P879"/>
  <c r="BI873"/>
  <c r="BH873"/>
  <c r="BG873"/>
  <c r="BF873"/>
  <c r="T873"/>
  <c r="R873"/>
  <c r="P873"/>
  <c r="BI870"/>
  <c r="BH870"/>
  <c r="BG870"/>
  <c r="BF870"/>
  <c r="T870"/>
  <c r="R870"/>
  <c r="P870"/>
  <c r="BI868"/>
  <c r="BH868"/>
  <c r="BG868"/>
  <c r="BF868"/>
  <c r="T868"/>
  <c r="R868"/>
  <c r="P868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59"/>
  <c r="BH859"/>
  <c r="BG859"/>
  <c r="BF859"/>
  <c r="T859"/>
  <c r="R859"/>
  <c r="P859"/>
  <c r="BI856"/>
  <c r="BH856"/>
  <c r="BG856"/>
  <c r="BF856"/>
  <c r="T856"/>
  <c r="R856"/>
  <c r="P856"/>
  <c r="BI854"/>
  <c r="BH854"/>
  <c r="BG854"/>
  <c r="BF854"/>
  <c r="T854"/>
  <c r="R854"/>
  <c r="P854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29"/>
  <c r="BH829"/>
  <c r="BG829"/>
  <c r="BF829"/>
  <c r="T829"/>
  <c r="R829"/>
  <c r="P829"/>
  <c r="BI827"/>
  <c r="BH827"/>
  <c r="BG827"/>
  <c r="BF827"/>
  <c r="T827"/>
  <c r="R827"/>
  <c r="P827"/>
  <c r="BI824"/>
  <c r="BH824"/>
  <c r="BG824"/>
  <c r="BF824"/>
  <c r="T824"/>
  <c r="R824"/>
  <c r="P824"/>
  <c r="BI822"/>
  <c r="BH822"/>
  <c r="BG822"/>
  <c r="BF822"/>
  <c r="T822"/>
  <c r="R822"/>
  <c r="P822"/>
  <c r="BI818"/>
  <c r="BH818"/>
  <c r="BG818"/>
  <c r="BF818"/>
  <c r="T818"/>
  <c r="R818"/>
  <c r="P818"/>
  <c r="BI815"/>
  <c r="BH815"/>
  <c r="BG815"/>
  <c r="BF815"/>
  <c r="T815"/>
  <c r="R815"/>
  <c r="P815"/>
  <c r="BI813"/>
  <c r="BH813"/>
  <c r="BG813"/>
  <c r="BF813"/>
  <c r="T813"/>
  <c r="R813"/>
  <c r="P813"/>
  <c r="BI811"/>
  <c r="BH811"/>
  <c r="BG811"/>
  <c r="BF811"/>
  <c r="T811"/>
  <c r="R811"/>
  <c r="P811"/>
  <c r="BI809"/>
  <c r="BH809"/>
  <c r="BG809"/>
  <c r="BF809"/>
  <c r="T809"/>
  <c r="R809"/>
  <c r="P809"/>
  <c r="BI807"/>
  <c r="BH807"/>
  <c r="BG807"/>
  <c r="BF807"/>
  <c r="T807"/>
  <c r="R807"/>
  <c r="P807"/>
  <c r="BI805"/>
  <c r="BH805"/>
  <c r="BG805"/>
  <c r="BF805"/>
  <c r="T805"/>
  <c r="R805"/>
  <c r="P805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1"/>
  <c r="BH791"/>
  <c r="BG791"/>
  <c r="BF791"/>
  <c r="T791"/>
  <c r="R791"/>
  <c r="P791"/>
  <c r="BI788"/>
  <c r="BH788"/>
  <c r="BG788"/>
  <c r="BF788"/>
  <c r="T788"/>
  <c r="R788"/>
  <c r="P788"/>
  <c r="BI786"/>
  <c r="BH786"/>
  <c r="BG786"/>
  <c r="BF786"/>
  <c r="T786"/>
  <c r="R786"/>
  <c r="P786"/>
  <c r="BI783"/>
  <c r="BH783"/>
  <c r="BG783"/>
  <c r="BF783"/>
  <c r="T783"/>
  <c r="R783"/>
  <c r="P783"/>
  <c r="BI781"/>
  <c r="BH781"/>
  <c r="BG781"/>
  <c r="BF781"/>
  <c r="T781"/>
  <c r="R781"/>
  <c r="P781"/>
  <c r="BI778"/>
  <c r="BH778"/>
  <c r="BG778"/>
  <c r="BF778"/>
  <c r="T778"/>
  <c r="R778"/>
  <c r="P778"/>
  <c r="BI776"/>
  <c r="BH776"/>
  <c r="BG776"/>
  <c r="BF776"/>
  <c r="T776"/>
  <c r="R776"/>
  <c r="P776"/>
  <c r="BI773"/>
  <c r="BH773"/>
  <c r="BG773"/>
  <c r="BF773"/>
  <c r="T773"/>
  <c r="R773"/>
  <c r="P773"/>
  <c r="BI771"/>
  <c r="BH771"/>
  <c r="BG771"/>
  <c r="BF771"/>
  <c r="T771"/>
  <c r="R771"/>
  <c r="P771"/>
  <c r="BI768"/>
  <c r="BH768"/>
  <c r="BG768"/>
  <c r="BF768"/>
  <c r="T768"/>
  <c r="R768"/>
  <c r="P768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0"/>
  <c r="BH750"/>
  <c r="BG750"/>
  <c r="BF750"/>
  <c r="T750"/>
  <c r="R750"/>
  <c r="P750"/>
  <c r="BI749"/>
  <c r="BH749"/>
  <c r="BG749"/>
  <c r="BF749"/>
  <c r="T749"/>
  <c r="R749"/>
  <c r="P749"/>
  <c r="BI743"/>
  <c r="BH743"/>
  <c r="BG743"/>
  <c r="BF743"/>
  <c r="T743"/>
  <c r="R743"/>
  <c r="P743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1"/>
  <c r="BH731"/>
  <c r="BG731"/>
  <c r="BF731"/>
  <c r="T731"/>
  <c r="R731"/>
  <c r="P731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1"/>
  <c r="BH721"/>
  <c r="BG721"/>
  <c r="BF721"/>
  <c r="T721"/>
  <c r="R721"/>
  <c r="P721"/>
  <c r="BI717"/>
  <c r="BH717"/>
  <c r="BG717"/>
  <c r="BF717"/>
  <c r="T717"/>
  <c r="R717"/>
  <c r="P717"/>
  <c r="BI716"/>
  <c r="BH716"/>
  <c r="BG716"/>
  <c r="BF716"/>
  <c r="T716"/>
  <c r="R716"/>
  <c r="P716"/>
  <c r="BI714"/>
  <c r="BH714"/>
  <c r="BG714"/>
  <c r="BF714"/>
  <c r="T714"/>
  <c r="R714"/>
  <c r="P714"/>
  <c r="BI713"/>
  <c r="BH713"/>
  <c r="BG713"/>
  <c r="BF713"/>
  <c r="T713"/>
  <c r="R713"/>
  <c r="P713"/>
  <c r="BI711"/>
  <c r="BH711"/>
  <c r="BG711"/>
  <c r="BF711"/>
  <c r="T711"/>
  <c r="R711"/>
  <c r="P711"/>
  <c r="BI710"/>
  <c r="BH710"/>
  <c r="BG710"/>
  <c r="BF710"/>
  <c r="T710"/>
  <c r="R710"/>
  <c r="P710"/>
  <c r="BI708"/>
  <c r="BH708"/>
  <c r="BG708"/>
  <c r="BF708"/>
  <c r="T708"/>
  <c r="R708"/>
  <c r="P708"/>
  <c r="BI707"/>
  <c r="BH707"/>
  <c r="BG707"/>
  <c r="BF707"/>
  <c r="T707"/>
  <c r="R707"/>
  <c r="P707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0"/>
  <c r="BH700"/>
  <c r="BG700"/>
  <c r="BF700"/>
  <c r="T700"/>
  <c r="R700"/>
  <c r="P700"/>
  <c r="BI699"/>
  <c r="BH699"/>
  <c r="BG699"/>
  <c r="BF699"/>
  <c r="T699"/>
  <c r="R699"/>
  <c r="P699"/>
  <c r="BI697"/>
  <c r="BH697"/>
  <c r="BG697"/>
  <c r="BF697"/>
  <c r="T697"/>
  <c r="R697"/>
  <c r="P697"/>
  <c r="BI696"/>
  <c r="BH696"/>
  <c r="BG696"/>
  <c r="BF696"/>
  <c r="T696"/>
  <c r="R696"/>
  <c r="P696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7"/>
  <c r="BH687"/>
  <c r="BG687"/>
  <c r="BF687"/>
  <c r="T687"/>
  <c r="R687"/>
  <c r="P687"/>
  <c r="BI686"/>
  <c r="BH686"/>
  <c r="BG686"/>
  <c r="BF686"/>
  <c r="T686"/>
  <c r="R686"/>
  <c r="P686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29"/>
  <c r="BH629"/>
  <c r="BG629"/>
  <c r="BF629"/>
  <c r="T629"/>
  <c r="R629"/>
  <c r="P629"/>
  <c r="BI627"/>
  <c r="BH627"/>
  <c r="BG627"/>
  <c r="BF627"/>
  <c r="T627"/>
  <c r="R627"/>
  <c r="P627"/>
  <c r="BI624"/>
  <c r="BH624"/>
  <c r="BG624"/>
  <c r="BF624"/>
  <c r="T624"/>
  <c r="R624"/>
  <c r="P624"/>
  <c r="BI620"/>
  <c r="BH620"/>
  <c r="BG620"/>
  <c r="BF620"/>
  <c r="T620"/>
  <c r="R620"/>
  <c r="P620"/>
  <c r="BI617"/>
  <c r="BH617"/>
  <c r="BG617"/>
  <c r="BF617"/>
  <c r="T617"/>
  <c r="R617"/>
  <c r="P617"/>
  <c r="BI613"/>
  <c r="BH613"/>
  <c r="BG613"/>
  <c r="BF613"/>
  <c r="T613"/>
  <c r="R613"/>
  <c r="P613"/>
  <c r="BI608"/>
  <c r="BH608"/>
  <c r="BG608"/>
  <c r="BF608"/>
  <c r="T608"/>
  <c r="R608"/>
  <c r="P608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6"/>
  <c r="BH586"/>
  <c r="BG586"/>
  <c r="BF586"/>
  <c r="T586"/>
  <c r="R586"/>
  <c r="P586"/>
  <c r="BI584"/>
  <c r="BH584"/>
  <c r="BG584"/>
  <c r="BF584"/>
  <c r="T584"/>
  <c r="R584"/>
  <c r="P584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6"/>
  <c r="BH576"/>
  <c r="BG576"/>
  <c r="BF576"/>
  <c r="T576"/>
  <c r="R576"/>
  <c r="P576"/>
  <c r="BI574"/>
  <c r="BH574"/>
  <c r="BG574"/>
  <c r="BF574"/>
  <c r="T574"/>
  <c r="R574"/>
  <c r="P574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5"/>
  <c r="BH565"/>
  <c r="BG565"/>
  <c r="BF565"/>
  <c r="T565"/>
  <c r="R565"/>
  <c r="P565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5"/>
  <c r="BH555"/>
  <c r="BG555"/>
  <c r="BF555"/>
  <c r="T555"/>
  <c r="R555"/>
  <c r="P555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29"/>
  <c r="BH529"/>
  <c r="BG529"/>
  <c r="BF529"/>
  <c r="T529"/>
  <c r="R529"/>
  <c r="P529"/>
  <c r="BI527"/>
  <c r="BH527"/>
  <c r="BG527"/>
  <c r="BF527"/>
  <c r="T527"/>
  <c r="R527"/>
  <c r="P527"/>
  <c r="BI524"/>
  <c r="BH524"/>
  <c r="BG524"/>
  <c r="BF524"/>
  <c r="T524"/>
  <c r="R524"/>
  <c r="P524"/>
  <c r="BI522"/>
  <c r="BH522"/>
  <c r="BG522"/>
  <c r="BF522"/>
  <c r="T522"/>
  <c r="R522"/>
  <c r="P522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6"/>
  <c r="BH456"/>
  <c r="BG456"/>
  <c r="BF456"/>
  <c r="T456"/>
  <c r="T455"/>
  <c r="R456"/>
  <c r="R455"/>
  <c r="P456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7"/>
  <c r="BH427"/>
  <c r="BG427"/>
  <c r="BF427"/>
  <c r="T427"/>
  <c r="R427"/>
  <c r="P427"/>
  <c r="BI425"/>
  <c r="BH425"/>
  <c r="BG425"/>
  <c r="BF425"/>
  <c r="T425"/>
  <c r="R425"/>
  <c r="P425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0"/>
  <c r="BH390"/>
  <c r="BG390"/>
  <c r="BF390"/>
  <c r="T390"/>
  <c r="R390"/>
  <c r="P390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38"/>
  <c r="BH338"/>
  <c r="BG338"/>
  <c r="BF338"/>
  <c r="T338"/>
  <c r="R338"/>
  <c r="P338"/>
  <c r="BI321"/>
  <c r="BH321"/>
  <c r="BG321"/>
  <c r="BF321"/>
  <c r="T321"/>
  <c r="R321"/>
  <c r="P321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2"/>
  <c r="BH222"/>
  <c r="BG222"/>
  <c r="BF222"/>
  <c r="T222"/>
  <c r="R222"/>
  <c r="P222"/>
  <c r="BI214"/>
  <c r="BH214"/>
  <c r="BG214"/>
  <c r="BF214"/>
  <c r="T214"/>
  <c r="R214"/>
  <c r="P214"/>
  <c r="BI211"/>
  <c r="BH211"/>
  <c r="BG211"/>
  <c r="BF211"/>
  <c r="T211"/>
  <c r="R211"/>
  <c r="P211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J106"/>
  <c r="J105"/>
  <c r="F105"/>
  <c r="F103"/>
  <c r="E101"/>
  <c r="J59"/>
  <c r="J58"/>
  <c r="F58"/>
  <c r="F56"/>
  <c r="E54"/>
  <c r="J20"/>
  <c r="E20"/>
  <c r="F59"/>
  <c r="J19"/>
  <c r="J14"/>
  <c r="J103"/>
  <c r="E7"/>
  <c r="E97"/>
  <c i="2" r="J39"/>
  <c r="J38"/>
  <c i="1" r="AY56"/>
  <c i="2" r="J37"/>
  <c i="1" r="AX56"/>
  <c i="2" r="BI226"/>
  <c r="BH226"/>
  <c r="BG226"/>
  <c r="BF226"/>
  <c r="T226"/>
  <c r="T225"/>
  <c r="R226"/>
  <c r="R225"/>
  <c r="P226"/>
  <c r="P225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T188"/>
  <c r="R189"/>
  <c r="R188"/>
  <c r="P189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56"/>
  <c r="E7"/>
  <c r="E83"/>
  <c i="1" r="L50"/>
  <c r="AM50"/>
  <c r="AM49"/>
  <c r="L49"/>
  <c r="AM47"/>
  <c r="L47"/>
  <c r="L45"/>
  <c r="L44"/>
  <c i="2" r="BK220"/>
  <c r="J199"/>
  <c r="BK181"/>
  <c r="J98"/>
  <c r="J171"/>
  <c r="J144"/>
  <c r="J134"/>
  <c i="3" r="BK866"/>
  <c r="J792"/>
  <c r="BK762"/>
  <c r="BK717"/>
  <c r="J660"/>
  <c r="J597"/>
  <c r="BK540"/>
  <c r="J497"/>
  <c r="J451"/>
  <c r="BK377"/>
  <c r="J280"/>
  <c r="J243"/>
  <c r="BK883"/>
  <c r="J818"/>
  <c r="BK750"/>
  <c r="BK708"/>
  <c r="BK690"/>
  <c r="J584"/>
  <c r="BK534"/>
  <c r="J416"/>
  <c r="J351"/>
  <c r="J294"/>
  <c r="BK241"/>
  <c r="J150"/>
  <c r="BK910"/>
  <c r="BK829"/>
  <c r="J811"/>
  <c r="BK738"/>
  <c r="J707"/>
  <c r="J677"/>
  <c r="J638"/>
  <c i="2" r="BK213"/>
  <c r="BK197"/>
  <c r="BK179"/>
  <c r="BK173"/>
  <c r="BK155"/>
  <c r="J138"/>
  <c r="J109"/>
  <c i="3" r="BK889"/>
  <c r="BK776"/>
  <c r="J725"/>
  <c r="J662"/>
  <c r="J613"/>
  <c r="J547"/>
  <c r="J529"/>
  <c r="J484"/>
  <c r="J435"/>
  <c r="J359"/>
  <c r="J276"/>
  <c r="J158"/>
  <c r="J868"/>
  <c r="BK792"/>
  <c r="BK756"/>
  <c r="J721"/>
  <c r="J693"/>
  <c r="J629"/>
  <c r="J560"/>
  <c r="BK527"/>
  <c r="BK515"/>
  <c r="J489"/>
  <c r="BK398"/>
  <c r="BK261"/>
  <c r="J170"/>
  <c r="J132"/>
  <c r="J879"/>
  <c r="J815"/>
  <c r="J749"/>
  <c r="BK716"/>
  <c r="J687"/>
  <c r="BK642"/>
  <c r="J517"/>
  <c r="BK470"/>
  <c r="BK431"/>
  <c r="J418"/>
  <c r="J371"/>
  <c r="BK933"/>
  <c r="J924"/>
  <c r="J899"/>
  <c r="BK851"/>
  <c r="J813"/>
  <c r="J768"/>
  <c r="J754"/>
  <c r="BK710"/>
  <c r="BK654"/>
  <c r="J624"/>
  <c r="BK449"/>
  <c r="J433"/>
  <c r="J379"/>
  <c r="J361"/>
  <c r="BK294"/>
  <c r="J282"/>
  <c r="J233"/>
  <c r="BK172"/>
  <c r="J131"/>
  <c i="4" r="BK388"/>
  <c r="J359"/>
  <c r="J306"/>
  <c r="J284"/>
  <c r="J232"/>
  <c r="BK169"/>
  <c r="J120"/>
  <c r="J368"/>
  <c r="BK317"/>
  <c r="J272"/>
  <c r="J248"/>
  <c r="J205"/>
  <c r="J178"/>
  <c r="BK132"/>
  <c r="BK392"/>
  <c r="BK349"/>
  <c r="J291"/>
  <c r="BK263"/>
  <c r="J240"/>
  <c r="BK221"/>
  <c r="BK178"/>
  <c r="J150"/>
  <c r="BK118"/>
  <c r="BK378"/>
  <c r="J348"/>
  <c r="BK300"/>
  <c r="BK265"/>
  <c r="BK238"/>
  <c r="J210"/>
  <c r="J163"/>
  <c r="J139"/>
  <c i="5" r="BK179"/>
  <c r="BK124"/>
  <c r="J176"/>
  <c r="BK97"/>
  <c r="J155"/>
  <c r="J127"/>
  <c r="J157"/>
  <c r="BK117"/>
  <c i="6" r="BK278"/>
  <c r="BK257"/>
  <c r="J237"/>
  <c r="J219"/>
  <c r="J197"/>
  <c r="BK168"/>
  <c r="J126"/>
  <c r="BK111"/>
  <c r="BK280"/>
  <c r="J246"/>
  <c r="BK226"/>
  <c r="J208"/>
  <c r="J184"/>
  <c r="BK169"/>
  <c r="BK151"/>
  <c r="J120"/>
  <c r="J108"/>
  <c r="BK289"/>
  <c r="BK262"/>
  <c r="J249"/>
  <c r="BK225"/>
  <c r="BK205"/>
  <c r="J194"/>
  <c r="BK171"/>
  <c r="J154"/>
  <c r="J123"/>
  <c r="J292"/>
  <c r="BK270"/>
  <c r="J242"/>
  <c r="J207"/>
  <c r="J187"/>
  <c r="J163"/>
  <c r="J151"/>
  <c r="BK118"/>
  <c r="J102"/>
  <c i="7" r="J111"/>
  <c r="J102"/>
  <c i="8" r="J156"/>
  <c r="BK111"/>
  <c i="9" r="BK126"/>
  <c r="BK92"/>
  <c r="BK123"/>
  <c r="J94"/>
  <c r="J90"/>
  <c r="BK90"/>
  <c i="10" r="BK159"/>
  <c r="BK186"/>
  <c r="BK157"/>
  <c r="J127"/>
  <c r="BK175"/>
  <c r="J162"/>
  <c r="BK107"/>
  <c r="J92"/>
  <c i="11" r="J116"/>
  <c r="BK252"/>
  <c r="BK165"/>
  <c r="BK134"/>
  <c r="BK93"/>
  <c r="BK192"/>
  <c r="J161"/>
  <c r="BK114"/>
  <c r="BK258"/>
  <c r="BK187"/>
  <c r="J130"/>
  <c r="J99"/>
  <c i="12" r="J95"/>
  <c r="J109"/>
  <c i="13" r="BK91"/>
  <c i="14" r="J88"/>
  <c r="J91"/>
  <c i="2" r="BK209"/>
  <c r="J197"/>
  <c r="J183"/>
  <c r="J100"/>
  <c r="BK171"/>
  <c r="J155"/>
  <c r="BK138"/>
  <c r="BK117"/>
  <c i="3" r="BK899"/>
  <c r="J832"/>
  <c r="J771"/>
  <c r="J700"/>
  <c r="BK640"/>
  <c r="J589"/>
  <c r="BK536"/>
  <c r="BK504"/>
  <c r="BK443"/>
  <c r="BK378"/>
  <c r="J286"/>
  <c r="BK255"/>
  <c r="BK879"/>
  <c r="BK811"/>
  <c r="J757"/>
  <c r="J717"/>
  <c r="J697"/>
  <c r="J627"/>
  <c r="BK558"/>
  <c r="J524"/>
  <c r="J472"/>
  <c r="J377"/>
  <c r="BK300"/>
  <c r="BK233"/>
  <c r="BK166"/>
  <c r="BK922"/>
  <c r="J873"/>
  <c r="BK818"/>
  <c r="J750"/>
  <c r="J723"/>
  <c r="BK693"/>
  <c r="J656"/>
  <c r="BK587"/>
  <c r="J583"/>
  <c r="J569"/>
  <c r="BK544"/>
  <c r="BK511"/>
  <c r="J495"/>
  <c r="J479"/>
  <c r="J449"/>
  <c r="BK416"/>
  <c r="BK372"/>
  <c r="BK316"/>
  <c r="BK292"/>
  <c r="BK267"/>
  <c r="BK214"/>
  <c r="J172"/>
  <c r="J127"/>
  <c r="BK931"/>
  <c r="J914"/>
  <c r="J847"/>
  <c r="BK809"/>
  <c r="J776"/>
  <c r="J731"/>
  <c r="BK656"/>
  <c r="BK629"/>
  <c r="BK591"/>
  <c r="J447"/>
  <c r="BK408"/>
  <c r="J369"/>
  <c r="BK338"/>
  <c r="BK287"/>
  <c r="J241"/>
  <c r="BK170"/>
  <c r="J118"/>
  <c i="4" r="J370"/>
  <c r="J333"/>
  <c r="J286"/>
  <c r="BK247"/>
  <c r="BK171"/>
  <c r="J116"/>
  <c r="J351"/>
  <c r="J337"/>
  <c r="BK267"/>
  <c r="BK225"/>
  <c r="J203"/>
  <c r="J171"/>
  <c r="J128"/>
  <c r="J397"/>
  <c r="J376"/>
  <c r="J346"/>
  <c r="BK270"/>
  <c r="J245"/>
  <c r="BK216"/>
  <c r="J184"/>
  <c r="J146"/>
  <c r="J382"/>
  <c r="BK353"/>
  <c r="BK307"/>
  <c r="BK275"/>
  <c r="BK240"/>
  <c r="J182"/>
  <c r="BK141"/>
  <c i="5" r="J186"/>
  <c r="BK99"/>
  <c r="J159"/>
  <c r="J94"/>
  <c r="J143"/>
  <c r="J168"/>
  <c r="J136"/>
  <c i="6" r="BK288"/>
  <c r="BK261"/>
  <c r="BK242"/>
  <c r="BK229"/>
  <c r="J209"/>
  <c r="J190"/>
  <c r="BK149"/>
  <c r="J114"/>
  <c r="J290"/>
  <c r="BK268"/>
  <c r="J239"/>
  <c r="BK213"/>
  <c r="J198"/>
  <c r="BK175"/>
  <c r="BK155"/>
  <c r="BK136"/>
  <c r="J111"/>
  <c r="J100"/>
  <c r="J277"/>
  <c r="J257"/>
  <c r="J230"/>
  <c r="J206"/>
  <c r="J195"/>
  <c r="J172"/>
  <c r="J147"/>
  <c r="J124"/>
  <c r="J289"/>
  <c r="BK252"/>
  <c r="J243"/>
  <c r="BK220"/>
  <c r="J193"/>
  <c r="BK165"/>
  <c r="BK159"/>
  <c r="BK146"/>
  <c r="J116"/>
  <c r="BK101"/>
  <c i="7" r="BK104"/>
  <c r="J113"/>
  <c i="8" r="J165"/>
  <c r="J132"/>
  <c i="9" r="BK125"/>
  <c r="J103"/>
  <c r="BK124"/>
  <c r="BK98"/>
  <c r="BK105"/>
  <c r="J109"/>
  <c i="10" r="BK181"/>
  <c r="BK152"/>
  <c r="BK178"/>
  <c r="J152"/>
  <c r="J132"/>
  <c r="BK189"/>
  <c r="BK164"/>
  <c r="BK127"/>
  <c r="J104"/>
  <c i="11" r="BK232"/>
  <c r="BK207"/>
  <c r="J178"/>
  <c r="BK136"/>
  <c r="BK120"/>
  <c r="BK249"/>
  <c r="J171"/>
  <c r="J142"/>
  <c r="J258"/>
  <c r="J207"/>
  <c r="J165"/>
  <c r="J122"/>
  <c r="J268"/>
  <c r="BK211"/>
  <c r="BK154"/>
  <c r="J120"/>
  <c i="12" r="BK121"/>
  <c r="BK141"/>
  <c r="J137"/>
  <c i="13" r="J87"/>
  <c r="BK85"/>
  <c i="14" r="J96"/>
  <c i="2" r="BK218"/>
  <c r="BK201"/>
  <c r="BK183"/>
  <c r="BK102"/>
  <c r="BK167"/>
  <c r="BK151"/>
  <c r="J129"/>
  <c r="BK98"/>
  <c i="3" r="BK873"/>
  <c r="J796"/>
  <c r="J727"/>
  <c r="BK677"/>
  <c r="BK605"/>
  <c r="J551"/>
  <c r="BK532"/>
  <c r="J477"/>
  <c r="J383"/>
  <c r="J313"/>
  <c r="BK259"/>
  <c r="J885"/>
  <c r="J836"/>
  <c r="BK791"/>
  <c r="BK736"/>
  <c r="J704"/>
  <c r="BK691"/>
  <c r="BK601"/>
  <c r="BK538"/>
  <c r="BK477"/>
  <c r="J402"/>
  <c r="J310"/>
  <c r="BK282"/>
  <c r="J180"/>
  <c r="BK885"/>
  <c r="J845"/>
  <c r="BK771"/>
  <c r="BK724"/>
  <c r="BK692"/>
  <c r="BK593"/>
  <c r="BK576"/>
  <c r="BK562"/>
  <c r="J532"/>
  <c r="BK507"/>
  <c r="J481"/>
  <c r="BK453"/>
  <c r="BK396"/>
  <c r="BK373"/>
  <c r="J317"/>
  <c r="BK276"/>
  <c r="BK222"/>
  <c r="J187"/>
  <c r="J166"/>
  <c r="BK124"/>
  <c r="BK929"/>
  <c r="J908"/>
  <c r="BK859"/>
  <c r="J827"/>
  <c r="BK783"/>
  <c r="BK740"/>
  <c r="J696"/>
  <c r="BK652"/>
  <c r="J617"/>
  <c r="BK456"/>
  <c r="BK425"/>
  <c r="J375"/>
  <c r="BK359"/>
  <c r="J293"/>
  <c r="BK251"/>
  <c r="BK183"/>
  <c r="BK132"/>
  <c r="BK114"/>
  <c i="4" r="BK363"/>
  <c r="J311"/>
  <c r="BK272"/>
  <c r="J234"/>
  <c r="J195"/>
  <c r="J118"/>
  <c r="BK346"/>
  <c r="BK302"/>
  <c r="J268"/>
  <c r="J216"/>
  <c r="BK188"/>
  <c r="J169"/>
  <c r="BK124"/>
  <c r="BK391"/>
  <c r="BK357"/>
  <c r="J300"/>
  <c r="J267"/>
  <c r="BK234"/>
  <c r="BK212"/>
  <c r="BK195"/>
  <c r="BK148"/>
  <c r="BK110"/>
  <c r="BK351"/>
  <c r="J298"/>
  <c r="J270"/>
  <c r="J241"/>
  <c r="J212"/>
  <c r="J159"/>
  <c r="J106"/>
  <c i="5" r="J165"/>
  <c r="BK92"/>
  <c r="J147"/>
  <c r="J190"/>
  <c r="BK136"/>
  <c r="BK159"/>
  <c r="J111"/>
  <c i="6" r="J270"/>
  <c r="J253"/>
  <c r="J232"/>
  <c r="BK217"/>
  <c r="J179"/>
  <c r="J142"/>
  <c r="J112"/>
  <c r="BK100"/>
  <c r="J269"/>
  <c r="BK237"/>
  <c r="BK215"/>
  <c r="J200"/>
  <c r="BK176"/>
  <c r="J146"/>
  <c r="J125"/>
  <c r="BK109"/>
  <c r="BK102"/>
  <c r="J280"/>
  <c r="J260"/>
  <c r="J221"/>
  <c r="J204"/>
  <c r="BK188"/>
  <c r="J170"/>
  <c r="BK142"/>
  <c r="BK122"/>
  <c r="J291"/>
  <c r="J256"/>
  <c r="BK241"/>
  <c r="BK219"/>
  <c r="BK192"/>
  <c r="J155"/>
  <c r="BK123"/>
  <c r="J104"/>
  <c i="7" r="BK116"/>
  <c r="BK94"/>
  <c r="BK99"/>
  <c i="8" r="J124"/>
  <c r="BK138"/>
  <c i="9" r="J96"/>
  <c r="J115"/>
  <c r="BK91"/>
  <c r="BK94"/>
  <c r="J107"/>
  <c i="10" r="BK177"/>
  <c r="J107"/>
  <c r="BK170"/>
  <c r="BK137"/>
  <c r="J98"/>
  <c r="J166"/>
  <c r="BK135"/>
  <c r="BK98"/>
  <c i="11" r="BK238"/>
  <c r="J211"/>
  <c r="J180"/>
  <c r="J152"/>
  <c r="BK118"/>
  <c r="J256"/>
  <c r="BK202"/>
  <c r="J149"/>
  <c r="BK116"/>
  <c r="J238"/>
  <c r="J187"/>
  <c r="BK156"/>
  <c r="BK99"/>
  <c r="J243"/>
  <c r="BK142"/>
  <c r="BK112"/>
  <c i="12" r="BK117"/>
  <c r="J133"/>
  <c r="BK102"/>
  <c i="13" r="J93"/>
  <c i="14" r="J85"/>
  <c r="BK82"/>
  <c i="2" r="BK226"/>
  <c r="BK207"/>
  <c r="J194"/>
  <c r="J173"/>
  <c r="J181"/>
  <c r="J163"/>
  <c r="J153"/>
  <c r="BK136"/>
  <c r="J119"/>
  <c i="1" r="AS55"/>
  <c i="3" r="BK704"/>
  <c r="J632"/>
  <c r="BK603"/>
  <c r="BK549"/>
  <c r="J534"/>
  <c r="J486"/>
  <c r="J431"/>
  <c r="J338"/>
  <c r="J261"/>
  <c r="BK895"/>
  <c r="J834"/>
  <c r="J788"/>
  <c r="J734"/>
  <c r="BK700"/>
  <c r="J644"/>
  <c r="J574"/>
  <c r="J507"/>
  <c r="J467"/>
  <c r="BK367"/>
  <c r="BK284"/>
  <c r="J194"/>
  <c r="BK131"/>
  <c r="J883"/>
  <c r="BK847"/>
  <c r="J783"/>
  <c r="BK727"/>
  <c r="J694"/>
  <c r="BK658"/>
  <c r="J603"/>
  <c i="2" r="J201"/>
  <c r="J185"/>
  <c r="J226"/>
  <c r="J167"/>
  <c r="BK144"/>
  <c r="BK134"/>
  <c i="3" r="J912"/>
  <c r="BK868"/>
  <c r="BK768"/>
  <c r="J714"/>
  <c r="BK648"/>
  <c r="J601"/>
  <c r="J562"/>
  <c r="BK517"/>
  <c r="BK475"/>
  <c r="BK418"/>
  <c r="BK317"/>
  <c r="BK263"/>
  <c r="BK914"/>
  <c r="J851"/>
  <c r="J800"/>
  <c r="BK743"/>
  <c r="J705"/>
  <c r="J654"/>
  <c r="BK573"/>
  <c r="BK465"/>
  <c r="J365"/>
  <c r="J292"/>
  <c r="BK211"/>
  <c r="BK908"/>
  <c r="BK827"/>
  <c r="BK773"/>
  <c r="BK729"/>
  <c r="J708"/>
  <c r="J676"/>
  <c r="J636"/>
  <c r="BK497"/>
  <c r="BK460"/>
  <c r="J398"/>
  <c r="BK375"/>
  <c r="BK122"/>
  <c r="BK927"/>
  <c r="BK912"/>
  <c r="J862"/>
  <c r="BK845"/>
  <c r="J786"/>
  <c r="BK725"/>
  <c r="BK697"/>
  <c r="BK644"/>
  <c r="BK613"/>
  <c r="J587"/>
  <c r="J439"/>
  <c r="BK402"/>
  <c r="J370"/>
  <c r="J316"/>
  <c r="J265"/>
  <c r="BK180"/>
  <c r="BK118"/>
  <c i="4" r="BK382"/>
  <c r="BK337"/>
  <c r="J296"/>
  <c r="BK259"/>
  <c r="J223"/>
  <c r="BK150"/>
  <c r="BK380"/>
  <c r="BK341"/>
  <c r="BK291"/>
  <c r="J262"/>
  <c r="J209"/>
  <c r="BK186"/>
  <c r="J152"/>
  <c r="BK106"/>
  <c r="J388"/>
  <c r="BK359"/>
  <c r="J329"/>
  <c r="BK284"/>
  <c r="BK260"/>
  <c r="BK228"/>
  <c r="BK205"/>
  <c r="BK156"/>
  <c r="J132"/>
  <c r="J384"/>
  <c r="J355"/>
  <c r="J339"/>
  <c r="BK295"/>
  <c r="J250"/>
  <c r="J230"/>
  <c r="J156"/>
  <c r="BK120"/>
  <c i="5" r="BK168"/>
  <c r="BK94"/>
  <c r="BK149"/>
  <c r="BK193"/>
  <c r="BK144"/>
  <c r="BK184"/>
  <c r="BK141"/>
  <c r="BK109"/>
  <c i="6" r="J268"/>
  <c r="J248"/>
  <c r="BK230"/>
  <c r="J213"/>
  <c r="J192"/>
  <c r="J164"/>
  <c r="BK120"/>
  <c r="J105"/>
  <c r="J262"/>
  <c r="J236"/>
  <c r="J212"/>
  <c r="BK190"/>
  <c r="J166"/>
  <c r="J140"/>
  <c r="J130"/>
  <c r="BK110"/>
  <c r="BK99"/>
  <c r="BK274"/>
  <c r="J258"/>
  <c r="BK243"/>
  <c r="J211"/>
  <c r="BK199"/>
  <c r="BK181"/>
  <c r="BK166"/>
  <c r="BK128"/>
  <c r="BK290"/>
  <c r="BK254"/>
  <c r="J234"/>
  <c r="J218"/>
  <c r="J177"/>
  <c r="BK154"/>
  <c r="BK138"/>
  <c r="BK114"/>
  <c r="J98"/>
  <c i="7" r="BK107"/>
  <c r="J116"/>
  <c r="J94"/>
  <c i="8" r="BK120"/>
  <c r="BK156"/>
  <c i="9" r="J113"/>
  <c r="J129"/>
  <c r="BK111"/>
  <c r="J125"/>
  <c r="BK102"/>
  <c i="10" r="BK166"/>
  <c r="J116"/>
  <c r="J171"/>
  <c r="J135"/>
  <c r="J114"/>
  <c r="J170"/>
  <c r="BK139"/>
  <c r="J111"/>
  <c i="11" r="BK122"/>
  <c r="J259"/>
  <c r="BK213"/>
  <c r="BK147"/>
  <c r="J112"/>
  <c r="BK256"/>
  <c r="J204"/>
  <c r="BK171"/>
  <c r="J140"/>
  <c r="BK268"/>
  <c r="BK140"/>
  <c i="12" r="BK113"/>
  <c r="BK84"/>
  <c i="13" r="J86"/>
  <c r="BK86"/>
  <c i="14" r="BK85"/>
  <c i="2" r="BK215"/>
  <c r="BK204"/>
  <c r="BK192"/>
  <c r="J113"/>
  <c r="BK177"/>
  <c r="BK157"/>
  <c r="BK142"/>
  <c r="J125"/>
  <c i="3" r="J910"/>
  <c r="J870"/>
  <c r="J791"/>
  <c r="BK721"/>
  <c r="J658"/>
  <c r="BK599"/>
  <c r="BK542"/>
  <c r="BK495"/>
  <c r="J470"/>
  <c r="J394"/>
  <c r="BK321"/>
  <c r="BK264"/>
  <c r="J918"/>
  <c r="J849"/>
  <c r="BK794"/>
  <c r="BK749"/>
  <c r="BK707"/>
  <c r="BK686"/>
  <c r="J579"/>
  <c r="J542"/>
  <c r="BK486"/>
  <c r="J404"/>
  <c r="BK270"/>
  <c r="BK191"/>
  <c r="BK136"/>
  <c r="J903"/>
  <c r="BK856"/>
  <c r="J809"/>
  <c r="BK734"/>
  <c r="BK703"/>
  <c r="BK675"/>
  <c r="J591"/>
  <c r="BK584"/>
  <c r="BK571"/>
  <c r="BK555"/>
  <c r="BK529"/>
  <c r="BK489"/>
  <c r="J456"/>
  <c r="BK427"/>
  <c r="BK394"/>
  <c r="BK369"/>
  <c r="J297"/>
  <c r="BK274"/>
  <c r="J237"/>
  <c r="J183"/>
  <c r="J134"/>
  <c r="J937"/>
  <c r="BK924"/>
  <c r="J887"/>
  <c r="BK834"/>
  <c r="BK788"/>
  <c r="BK760"/>
  <c r="J711"/>
  <c r="J642"/>
  <c r="J608"/>
  <c r="J462"/>
  <c r="J427"/>
  <c r="J372"/>
  <c r="BK357"/>
  <c r="BK291"/>
  <c r="J263"/>
  <c r="J177"/>
  <c r="J129"/>
  <c i="4" r="BK384"/>
  <c r="BK339"/>
  <c r="BK293"/>
  <c r="J255"/>
  <c r="BK203"/>
  <c r="BK128"/>
  <c r="J372"/>
  <c r="BK311"/>
  <c r="J260"/>
  <c r="J243"/>
  <c r="BK182"/>
  <c r="J141"/>
  <c r="J110"/>
  <c r="J389"/>
  <c r="J353"/>
  <c r="BK298"/>
  <c r="J265"/>
  <c r="J236"/>
  <c r="BK209"/>
  <c r="BK174"/>
  <c r="J124"/>
  <c r="BK386"/>
  <c r="J363"/>
  <c r="BK335"/>
  <c r="J281"/>
  <c r="BK245"/>
  <c r="J221"/>
  <c r="BK161"/>
  <c r="J122"/>
  <c i="5" r="J170"/>
  <c r="BK138"/>
  <c r="BK182"/>
  <c r="J117"/>
  <c r="BK157"/>
  <c r="BK190"/>
  <c r="J149"/>
  <c r="J99"/>
  <c i="6" r="J265"/>
  <c r="J247"/>
  <c r="J225"/>
  <c r="BK201"/>
  <c r="J174"/>
  <c r="J128"/>
  <c r="J106"/>
  <c r="J274"/>
  <c r="J244"/>
  <c r="J220"/>
  <c r="J205"/>
  <c r="BK185"/>
  <c r="J167"/>
  <c r="J149"/>
  <c r="J121"/>
  <c r="BK107"/>
  <c r="J97"/>
  <c r="BK265"/>
  <c r="J251"/>
  <c r="J223"/>
  <c r="J203"/>
  <c r="BK193"/>
  <c r="J169"/>
  <c r="J134"/>
  <c r="BK119"/>
  <c r="J278"/>
  <c r="BK249"/>
  <c r="J227"/>
  <c r="BK206"/>
  <c r="J175"/>
  <c r="J160"/>
  <c r="J153"/>
  <c r="BK121"/>
  <c r="BK103"/>
  <c i="7" r="J109"/>
  <c i="8" r="BK165"/>
  <c r="BK132"/>
  <c r="BK159"/>
  <c i="9" r="J111"/>
  <c r="BK128"/>
  <c r="J105"/>
  <c r="BK121"/>
  <c r="J124"/>
  <c r="J98"/>
  <c i="10" r="BK162"/>
  <c r="BK104"/>
  <c r="BK168"/>
  <c r="J139"/>
  <c r="BK116"/>
  <c r="BK171"/>
  <c r="J142"/>
  <c r="BK118"/>
  <c i="11" r="BK243"/>
  <c r="J213"/>
  <c r="BK182"/>
  <c r="J154"/>
  <c r="BK110"/>
  <c r="J255"/>
  <c r="BK204"/>
  <c r="BK132"/>
  <c r="J95"/>
  <c r="J196"/>
  <c r="BK158"/>
  <c r="J108"/>
  <c r="BK255"/>
  <c r="J182"/>
  <c r="J134"/>
  <c r="BK91"/>
  <c i="12" r="BK89"/>
  <c r="J117"/>
  <c i="13" r="BK87"/>
  <c i="14" r="BK93"/>
  <c i="2" r="J211"/>
  <c r="BK194"/>
  <c r="J177"/>
  <c r="BK223"/>
  <c r="J161"/>
  <c r="BK140"/>
  <c r="BK121"/>
  <c i="3" r="J906"/>
  <c r="J864"/>
  <c r="J778"/>
  <c r="J716"/>
  <c r="J650"/>
  <c r="J595"/>
  <c r="J544"/>
  <c r="J502"/>
  <c r="J460"/>
  <c r="BK349"/>
  <c r="J267"/>
  <c r="J114"/>
  <c r="BK796"/>
  <c r="BK754"/>
  <c r="J724"/>
  <c r="J699"/>
  <c r="J634"/>
  <c r="BK565"/>
  <c r="J522"/>
  <c r="BK381"/>
  <c r="BK297"/>
  <c r="BK247"/>
  <c r="BK154"/>
  <c r="J920"/>
  <c r="BK807"/>
  <c r="BK731"/>
  <c r="BK705"/>
  <c r="BK662"/>
  <c r="BK646"/>
  <c r="BK581"/>
  <c r="J573"/>
  <c r="BK547"/>
  <c r="BK522"/>
  <c r="J499"/>
  <c r="BK467"/>
  <c r="BK439"/>
  <c r="BK390"/>
  <c r="BK370"/>
  <c r="J300"/>
  <c r="BK286"/>
  <c r="BK265"/>
  <c r="BK158"/>
  <c r="BK937"/>
  <c r="J927"/>
  <c r="BK918"/>
  <c r="J866"/>
  <c r="BK836"/>
  <c r="BK800"/>
  <c r="J756"/>
  <c r="BK702"/>
  <c r="BK636"/>
  <c r="J605"/>
  <c r="BK583"/>
  <c r="BK435"/>
  <c r="J390"/>
  <c r="BK371"/>
  <c r="J349"/>
  <c r="J288"/>
  <c r="BK237"/>
  <c r="J174"/>
  <c r="BK120"/>
  <c i="4" r="J386"/>
  <c r="BK355"/>
  <c r="J302"/>
  <c r="BK279"/>
  <c r="BK226"/>
  <c r="J167"/>
  <c r="J393"/>
  <c r="BK361"/>
  <c r="J307"/>
  <c r="J247"/>
  <c r="BK207"/>
  <c r="J180"/>
  <c r="BK159"/>
  <c r="BK397"/>
  <c r="J378"/>
  <c r="BK348"/>
  <c r="J289"/>
  <c r="BK251"/>
  <c r="J226"/>
  <c r="J207"/>
  <c r="BK163"/>
  <c r="BK122"/>
  <c r="BK374"/>
  <c r="J341"/>
  <c r="J293"/>
  <c r="BK248"/>
  <c r="BK223"/>
  <c r="J174"/>
  <c r="BK136"/>
  <c i="5" r="J173"/>
  <c r="BK122"/>
  <c r="BK165"/>
  <c r="BK111"/>
  <c r="BK173"/>
  <c r="J109"/>
  <c r="J138"/>
  <c i="6" r="J287"/>
  <c r="BK260"/>
  <c r="J240"/>
  <c r="BK227"/>
  <c r="BK203"/>
  <c r="J165"/>
  <c r="J122"/>
  <c r="J107"/>
  <c r="BK285"/>
  <c r="J252"/>
  <c r="J229"/>
  <c r="BK211"/>
  <c r="J188"/>
  <c r="BK172"/>
  <c r="J138"/>
  <c r="J117"/>
  <c r="BK106"/>
  <c r="BK287"/>
  <c r="BK263"/>
  <c r="BK247"/>
  <c r="BK209"/>
  <c r="BK197"/>
  <c r="BK182"/>
  <c r="BK167"/>
  <c r="BK130"/>
  <c r="BK283"/>
  <c r="BK251"/>
  <c r="BK223"/>
  <c r="J199"/>
  <c r="J171"/>
  <c r="BK147"/>
  <c r="BK117"/>
  <c r="J103"/>
  <c i="7" r="J99"/>
  <c r="BK109"/>
  <c i="8" r="J129"/>
  <c r="J98"/>
  <c i="9" r="BK109"/>
  <c r="J121"/>
  <c r="BK96"/>
  <c r="J117"/>
  <c r="BK113"/>
  <c i="10" r="J186"/>
  <c r="BK154"/>
  <c r="BK184"/>
  <c r="J154"/>
  <c r="J118"/>
  <c r="J174"/>
  <c r="BK146"/>
  <c r="J122"/>
  <c i="11" r="J252"/>
  <c r="BK231"/>
  <c r="BK206"/>
  <c r="J167"/>
  <c r="J128"/>
  <c r="BK108"/>
  <c r="BK230"/>
  <c r="BK167"/>
  <c r="BK128"/>
  <c r="BK103"/>
  <c r="J217"/>
  <c r="BK175"/>
  <c r="J147"/>
  <c r="J91"/>
  <c r="BK251"/>
  <c r="J175"/>
  <c r="BK126"/>
  <c i="12" r="J141"/>
  <c r="J84"/>
  <c r="J121"/>
  <c i="13" r="J85"/>
  <c r="BK89"/>
  <c i="14" r="J82"/>
  <c i="2" r="J213"/>
  <c r="J204"/>
  <c r="BK185"/>
  <c r="BK109"/>
  <c r="J175"/>
  <c r="J157"/>
  <c r="J140"/>
  <c r="BK125"/>
  <c r="J102"/>
  <c i="3" r="J798"/>
  <c r="J773"/>
  <c r="J728"/>
  <c r="J690"/>
  <c r="BK617"/>
  <c r="BK574"/>
  <c r="J511"/>
  <c r="BK472"/>
  <c r="J412"/>
  <c r="BK302"/>
  <c r="J274"/>
  <c r="BK150"/>
  <c r="J854"/>
  <c r="BK798"/>
  <c r="J760"/>
  <c r="BK723"/>
  <c r="BK696"/>
  <c r="BK632"/>
  <c r="J555"/>
  <c r="BK481"/>
  <c r="BK383"/>
  <c r="J305"/>
  <c r="J259"/>
  <c r="J168"/>
  <c r="J122"/>
  <c r="BK862"/>
  <c r="J822"/>
  <c r="J764"/>
  <c r="BK714"/>
  <c r="J691"/>
  <c r="J648"/>
  <c i="2" r="J223"/>
  <c r="J209"/>
  <c r="J192"/>
  <c r="BK119"/>
  <c r="J218"/>
  <c r="BK161"/>
  <c r="J142"/>
  <c r="J121"/>
  <c i="3" r="BK903"/>
  <c r="BK813"/>
  <c r="J755"/>
  <c r="J692"/>
  <c r="BK620"/>
  <c r="J593"/>
  <c r="J538"/>
  <c r="BK499"/>
  <c r="BK447"/>
  <c r="J381"/>
  <c r="BK288"/>
  <c r="J251"/>
  <c r="J889"/>
  <c r="BK824"/>
  <c r="BK781"/>
  <c r="J729"/>
  <c r="BK699"/>
  <c r="BK638"/>
  <c r="J581"/>
  <c r="J549"/>
  <c r="J408"/>
  <c r="BK376"/>
  <c r="BK313"/>
  <c r="BK243"/>
  <c r="J161"/>
  <c r="BK112"/>
  <c r="BK849"/>
  <c r="BK805"/>
  <c r="J736"/>
  <c r="J702"/>
  <c r="BK660"/>
  <c r="BK597"/>
  <c r="BK484"/>
  <c r="BK451"/>
  <c r="BK379"/>
  <c r="J367"/>
  <c r="J931"/>
  <c r="BK920"/>
  <c r="BK870"/>
  <c r="J805"/>
  <c r="J794"/>
  <c r="BK757"/>
  <c r="BK676"/>
  <c r="BK634"/>
  <c r="J599"/>
  <c r="J475"/>
  <c r="BK412"/>
  <c r="J373"/>
  <c r="BK353"/>
  <c r="J289"/>
  <c r="BK249"/>
  <c r="BK187"/>
  <c r="J154"/>
  <c r="J116"/>
  <c i="4" r="J366"/>
  <c r="BK329"/>
  <c r="BK289"/>
  <c r="BK241"/>
  <c r="BK199"/>
  <c r="J114"/>
  <c r="J349"/>
  <c r="BK306"/>
  <c r="J259"/>
  <c r="J238"/>
  <c r="BK197"/>
  <c r="BK167"/>
  <c r="BK114"/>
  <c r="BK395"/>
  <c r="J374"/>
  <c r="J304"/>
  <c r="BK268"/>
  <c r="BK243"/>
  <c r="BK210"/>
  <c r="J186"/>
  <c r="J144"/>
  <c r="J392"/>
  <c r="BK366"/>
  <c r="J317"/>
  <c r="J279"/>
  <c r="BK242"/>
  <c r="J214"/>
  <c r="BK184"/>
  <c r="BK144"/>
  <c i="5" r="J193"/>
  <c r="J144"/>
  <c r="BK186"/>
  <c r="BK119"/>
  <c r="BK176"/>
  <c r="J141"/>
  <c r="BK170"/>
  <c r="BK133"/>
  <c r="J92"/>
  <c i="6" r="J263"/>
  <c r="J245"/>
  <c r="J226"/>
  <c r="BK202"/>
  <c r="J176"/>
  <c r="BK144"/>
  <c r="J115"/>
  <c r="J288"/>
  <c r="BK272"/>
  <c r="BK239"/>
  <c r="J217"/>
  <c r="BK204"/>
  <c r="BK177"/>
  <c r="BK158"/>
  <c r="BK134"/>
  <c r="BK113"/>
  <c r="BK105"/>
  <c r="J281"/>
  <c r="BK264"/>
  <c r="BK253"/>
  <c r="J215"/>
  <c r="J202"/>
  <c r="BK187"/>
  <c r="J168"/>
  <c r="BK140"/>
  <c r="J118"/>
  <c r="BK281"/>
  <c r="BK248"/>
  <c r="BK221"/>
  <c r="BK195"/>
  <c r="BK170"/>
  <c r="J161"/>
  <c r="BK124"/>
  <c r="BK108"/>
  <c i="7" r="BK111"/>
  <c r="BK97"/>
  <c r="J107"/>
  <c i="8" r="BK124"/>
  <c r="BK129"/>
  <c r="BK98"/>
  <c i="9" r="BK107"/>
  <c r="BK127"/>
  <c r="BK100"/>
  <c r="J119"/>
  <c r="BK119"/>
  <c i="10" r="J178"/>
  <c r="J137"/>
  <c r="J177"/>
  <c r="BK142"/>
  <c r="J119"/>
  <c r="J189"/>
  <c r="J157"/>
  <c r="BK119"/>
  <c i="11" r="BK130"/>
  <c r="J97"/>
  <c r="J251"/>
  <c r="J192"/>
  <c r="J124"/>
  <c r="J230"/>
  <c r="BK180"/>
  <c r="BK152"/>
  <c r="J93"/>
  <c r="J232"/>
  <c r="J163"/>
  <c r="J114"/>
  <c i="12" r="BK133"/>
  <c r="BK137"/>
  <c i="13" r="BK93"/>
  <c r="BK84"/>
  <c i="14" r="BK96"/>
  <c i="2" r="BK211"/>
  <c r="BK199"/>
  <c r="J189"/>
  <c r="BK175"/>
  <c r="J220"/>
  <c r="BK163"/>
  <c r="J151"/>
  <c r="BK129"/>
  <c r="BK100"/>
  <c i="3" r="BK887"/>
  <c r="J802"/>
  <c r="J738"/>
  <c r="J678"/>
  <c r="BK608"/>
  <c r="J558"/>
  <c r="J527"/>
  <c r="BK479"/>
  <c r="BK420"/>
  <c r="J353"/>
  <c r="BK168"/>
  <c r="BK891"/>
  <c r="BK822"/>
  <c r="BK786"/>
  <c r="BK728"/>
  <c r="J703"/>
  <c r="J640"/>
  <c r="BK569"/>
  <c r="BK513"/>
  <c r="J453"/>
  <c r="J357"/>
  <c r="BK289"/>
  <c r="J249"/>
  <c r="J124"/>
  <c r="BK832"/>
  <c r="J781"/>
  <c r="J740"/>
  <c r="J710"/>
  <c r="J686"/>
  <c r="BK595"/>
  <c r="BK586"/>
  <c r="BK579"/>
  <c r="BK560"/>
  <c r="J536"/>
  <c r="J515"/>
  <c r="BK502"/>
  <c r="J465"/>
  <c r="J437"/>
  <c r="J376"/>
  <c r="J321"/>
  <c r="BK310"/>
  <c r="J284"/>
  <c r="J255"/>
  <c r="BK194"/>
  <c r="BK161"/>
  <c r="J120"/>
  <c r="J929"/>
  <c r="BK906"/>
  <c r="J856"/>
  <c r="BK802"/>
  <c r="BK755"/>
  <c r="BK687"/>
  <c r="J646"/>
  <c r="J620"/>
  <c r="J586"/>
  <c r="BK437"/>
  <c r="J396"/>
  <c r="BK363"/>
  <c r="J302"/>
  <c r="BK280"/>
  <c r="J191"/>
  <c r="BK134"/>
  <c r="J112"/>
  <c i="4" r="J361"/>
  <c r="BK308"/>
  <c r="J277"/>
  <c r="J228"/>
  <c r="BK152"/>
  <c r="J391"/>
  <c r="BK343"/>
  <c r="BK304"/>
  <c r="J275"/>
  <c r="BK250"/>
  <c r="BK214"/>
  <c r="J192"/>
  <c r="J161"/>
  <c r="BK393"/>
  <c r="BK368"/>
  <c r="J308"/>
  <c r="BK286"/>
  <c r="BK255"/>
  <c r="J225"/>
  <c r="J197"/>
  <c r="J154"/>
  <c r="BK116"/>
  <c r="BK376"/>
  <c r="J343"/>
  <c r="BK296"/>
  <c r="BK257"/>
  <c r="BK236"/>
  <c r="BK192"/>
  <c r="BK154"/>
  <c i="5" r="BK195"/>
  <c r="BK155"/>
  <c r="J195"/>
  <c r="BK127"/>
  <c r="BK188"/>
  <c r="J133"/>
  <c r="J179"/>
  <c r="J119"/>
  <c i="6" r="J276"/>
  <c r="J254"/>
  <c r="BK236"/>
  <c r="BK218"/>
  <c r="BK194"/>
  <c r="BK161"/>
  <c r="J119"/>
  <c r="J109"/>
  <c r="J283"/>
  <c r="BK258"/>
  <c r="BK232"/>
  <c r="BK210"/>
  <c r="J181"/>
  <c r="J162"/>
  <c r="J144"/>
  <c r="BK115"/>
  <c r="BK104"/>
  <c r="J285"/>
  <c r="J261"/>
  <c r="BK245"/>
  <c r="BK212"/>
  <c r="BK200"/>
  <c r="BK184"/>
  <c r="BK160"/>
  <c r="BK126"/>
  <c r="BK291"/>
  <c r="BK269"/>
  <c r="BK240"/>
  <c r="J210"/>
  <c r="J185"/>
  <c r="BK162"/>
  <c r="J158"/>
  <c r="J132"/>
  <c r="J110"/>
  <c r="BK97"/>
  <c i="7" r="BK113"/>
  <c r="J104"/>
  <c i="8" r="J138"/>
  <c r="J120"/>
  <c i="9" r="J128"/>
  <c r="J91"/>
  <c r="BK117"/>
  <c r="J127"/>
  <c r="J92"/>
  <c r="J102"/>
  <c i="10" r="J168"/>
  <c r="J125"/>
  <c r="BK174"/>
  <c r="J146"/>
  <c r="BK122"/>
  <c r="J181"/>
  <c r="J149"/>
  <c r="BK92"/>
  <c i="11" r="J249"/>
  <c r="J220"/>
  <c r="BK199"/>
  <c r="J158"/>
  <c r="J126"/>
  <c r="BK264"/>
  <c r="BK220"/>
  <c r="BK161"/>
  <c r="J118"/>
  <c r="J231"/>
  <c r="BK178"/>
  <c r="BK149"/>
  <c r="BK97"/>
  <c r="J247"/>
  <c r="BK138"/>
  <c r="J110"/>
  <c i="12" r="BK109"/>
  <c r="J113"/>
  <c r="J89"/>
  <c i="13" r="J84"/>
  <c i="14" r="BK91"/>
  <c i="2" r="J215"/>
  <c r="J207"/>
  <c r="BK189"/>
  <c r="J117"/>
  <c r="J179"/>
  <c r="BK153"/>
  <c r="J136"/>
  <c r="BK113"/>
  <c i="3" r="J895"/>
  <c r="J829"/>
  <c r="BK764"/>
  <c r="BK694"/>
  <c r="BK624"/>
  <c r="J565"/>
  <c r="BK524"/>
  <c r="BK493"/>
  <c r="BK433"/>
  <c r="BK361"/>
  <c r="J287"/>
  <c r="BK177"/>
  <c r="BK864"/>
  <c r="BK815"/>
  <c r="BK778"/>
  <c r="BK711"/>
  <c r="J652"/>
  <c r="J576"/>
  <c r="BK551"/>
  <c r="J504"/>
  <c r="J425"/>
  <c r="J363"/>
  <c r="J291"/>
  <c r="J214"/>
  <c r="BK127"/>
  <c r="J859"/>
  <c r="J824"/>
  <c r="J743"/>
  <c r="J713"/>
  <c r="BK678"/>
  <c r="BK650"/>
  <c r="J571"/>
  <c r="J540"/>
  <c r="J513"/>
  <c r="J493"/>
  <c r="BK462"/>
  <c r="J420"/>
  <c r="J378"/>
  <c r="BK351"/>
  <c r="BK293"/>
  <c r="J270"/>
  <c r="J247"/>
  <c r="J211"/>
  <c r="BK174"/>
  <c r="BK129"/>
  <c r="J933"/>
  <c r="J922"/>
  <c r="J891"/>
  <c r="BK854"/>
  <c r="J807"/>
  <c r="J762"/>
  <c r="BK713"/>
  <c r="J675"/>
  <c r="BK627"/>
  <c r="BK589"/>
  <c r="J443"/>
  <c r="BK404"/>
  <c r="BK365"/>
  <c r="BK305"/>
  <c r="J264"/>
  <c r="J222"/>
  <c r="J136"/>
  <c r="BK116"/>
  <c i="4" r="BK372"/>
  <c r="J335"/>
  <c r="J295"/>
  <c r="J251"/>
  <c r="BK219"/>
  <c r="J148"/>
  <c r="BK389"/>
  <c r="BK333"/>
  <c r="BK277"/>
  <c r="J257"/>
  <c r="BK230"/>
  <c r="J199"/>
  <c r="BK139"/>
  <c r="J395"/>
  <c r="BK370"/>
  <c r="BK323"/>
  <c r="BK281"/>
  <c r="BK262"/>
  <c r="J242"/>
  <c r="J219"/>
  <c r="BK180"/>
  <c r="J136"/>
  <c r="J380"/>
  <c r="J357"/>
  <c r="J323"/>
  <c r="J263"/>
  <c r="BK232"/>
  <c r="J188"/>
  <c r="BK146"/>
  <c i="5" r="J188"/>
  <c r="BK143"/>
  <c r="J184"/>
  <c r="J124"/>
  <c r="BK147"/>
  <c r="J182"/>
  <c r="J122"/>
  <c r="J97"/>
  <c i="6" r="J264"/>
  <c r="BK246"/>
  <c r="J224"/>
  <c r="BK198"/>
  <c r="BK153"/>
  <c r="BK116"/>
  <c r="J101"/>
  <c r="BK277"/>
  <c r="J241"/>
  <c r="BK224"/>
  <c r="BK207"/>
  <c r="J182"/>
  <c r="BK163"/>
  <c r="BK132"/>
  <c r="BK112"/>
  <c r="BK98"/>
  <c r="J272"/>
  <c r="BK256"/>
  <c r="BK234"/>
  <c r="J201"/>
  <c r="BK174"/>
  <c r="J159"/>
  <c r="BK125"/>
  <c r="BK292"/>
  <c r="BK276"/>
  <c r="BK244"/>
  <c r="BK208"/>
  <c r="BK179"/>
  <c r="BK164"/>
  <c r="J136"/>
  <c r="J113"/>
  <c r="J99"/>
  <c i="7" r="BK102"/>
  <c r="J97"/>
  <c i="8" r="J159"/>
  <c r="J111"/>
  <c i="9" r="BK115"/>
  <c r="J126"/>
  <c r="BK103"/>
  <c r="J123"/>
  <c r="BK129"/>
  <c r="J100"/>
  <c i="10" r="J164"/>
  <c r="BK132"/>
  <c r="J175"/>
  <c r="BK149"/>
  <c r="BK125"/>
  <c r="J184"/>
  <c r="J159"/>
  <c r="BK111"/>
  <c r="BK114"/>
  <c i="11" r="BK247"/>
  <c r="BK217"/>
  <c r="BK196"/>
  <c r="J156"/>
  <c r="BK124"/>
  <c r="BK95"/>
  <c r="J206"/>
  <c r="J138"/>
  <c r="J264"/>
  <c r="J202"/>
  <c r="BK163"/>
  <c r="J132"/>
  <c r="BK259"/>
  <c r="J199"/>
  <c r="J136"/>
  <c r="J103"/>
  <c i="12" r="J102"/>
  <c r="BK95"/>
  <c i="13" r="J91"/>
  <c r="J89"/>
  <c i="14" r="J93"/>
  <c r="BK88"/>
  <c i="8" l="1" r="P97"/>
  <c r="R97"/>
  <c r="T97"/>
  <c i="2" r="T97"/>
  <c r="T96"/>
  <c r="BK191"/>
  <c r="J191"/>
  <c r="J68"/>
  <c r="T196"/>
  <c r="T203"/>
  <c r="R217"/>
  <c i="3" r="BK111"/>
  <c r="BK126"/>
  <c r="J126"/>
  <c r="J66"/>
  <c r="R160"/>
  <c r="T193"/>
  <c r="R269"/>
  <c r="T382"/>
  <c r="R446"/>
  <c r="P459"/>
  <c r="R474"/>
  <c r="P488"/>
  <c r="R494"/>
  <c r="T531"/>
  <c r="P564"/>
  <c r="R607"/>
  <c r="BK631"/>
  <c r="J631"/>
  <c r="J81"/>
  <c r="R733"/>
  <c r="T759"/>
  <c r="R804"/>
  <c r="BK831"/>
  <c r="J831"/>
  <c r="J85"/>
  <c r="P872"/>
  <c r="P905"/>
  <c i="4" r="BK105"/>
  <c r="J105"/>
  <c r="J65"/>
  <c r="BK138"/>
  <c r="J138"/>
  <c r="J67"/>
  <c r="BK143"/>
  <c r="J143"/>
  <c r="J68"/>
  <c r="BK158"/>
  <c r="J158"/>
  <c r="J69"/>
  <c r="BK177"/>
  <c r="J177"/>
  <c r="J72"/>
  <c r="P194"/>
  <c r="BK218"/>
  <c r="J218"/>
  <c r="J74"/>
  <c r="BK274"/>
  <c r="J274"/>
  <c r="J75"/>
  <c r="BK283"/>
  <c r="J283"/>
  <c r="J76"/>
  <c r="BK288"/>
  <c r="J288"/>
  <c r="J77"/>
  <c r="P310"/>
  <c r="R345"/>
  <c r="P365"/>
  <c r="BK387"/>
  <c r="J387"/>
  <c r="J81"/>
  <c i="5" r="BK192"/>
  <c r="J192"/>
  <c r="J67"/>
  <c r="R192"/>
  <c r="R185"/>
  <c r="R91"/>
  <c r="R90"/>
  <c r="R89"/>
  <c i="6" r="R96"/>
  <c r="T127"/>
  <c r="P157"/>
  <c r="BK222"/>
  <c r="J222"/>
  <c r="J69"/>
  <c r="T259"/>
  <c r="R267"/>
  <c r="R266"/>
  <c r="T271"/>
  <c i="7" r="T96"/>
  <c r="T101"/>
  <c r="P106"/>
  <c i="8" r="BK119"/>
  <c r="J119"/>
  <c r="J67"/>
  <c r="BK128"/>
  <c r="J128"/>
  <c r="J68"/>
  <c r="P158"/>
  <c i="9" r="R89"/>
  <c r="R88"/>
  <c r="R87"/>
  <c i="10" r="BK110"/>
  <c r="J110"/>
  <c r="J66"/>
  <c r="P148"/>
  <c r="P180"/>
  <c i="11" r="T90"/>
  <c r="P166"/>
  <c r="T166"/>
  <c r="P177"/>
  <c r="BK246"/>
  <c r="J246"/>
  <c r="J64"/>
  <c r="R246"/>
  <c r="T254"/>
  <c i="12" r="R83"/>
  <c r="R82"/>
  <c r="R81"/>
  <c i="13" r="T83"/>
  <c r="T82"/>
  <c r="T81"/>
  <c i="14" r="BK81"/>
  <c r="BK80"/>
  <c r="J80"/>
  <c r="J59"/>
  <c i="2" r="P97"/>
  <c r="P96"/>
  <c r="R191"/>
  <c r="P196"/>
  <c r="BK203"/>
  <c r="J203"/>
  <c r="J70"/>
  <c r="T217"/>
  <c i="3" r="T111"/>
  <c r="R126"/>
  <c r="T160"/>
  <c r="R193"/>
  <c r="P269"/>
  <c r="P382"/>
  <c r="T446"/>
  <c r="T459"/>
  <c r="T474"/>
  <c r="T488"/>
  <c r="BK494"/>
  <c r="J494"/>
  <c r="J77"/>
  <c r="BK531"/>
  <c r="J531"/>
  <c r="J78"/>
  <c r="T564"/>
  <c r="BK607"/>
  <c r="J607"/>
  <c r="J80"/>
  <c r="T631"/>
  <c r="T733"/>
  <c r="P759"/>
  <c r="T804"/>
  <c r="R831"/>
  <c r="R872"/>
  <c r="BK905"/>
  <c r="J905"/>
  <c r="J87"/>
  <c i="4" r="R105"/>
  <c r="P138"/>
  <c r="R143"/>
  <c r="R158"/>
  <c r="P177"/>
  <c r="R194"/>
  <c r="R218"/>
  <c r="P274"/>
  <c r="P283"/>
  <c r="T288"/>
  <c r="BK310"/>
  <c r="J310"/>
  <c r="J78"/>
  <c r="T345"/>
  <c r="T365"/>
  <c r="P387"/>
  <c i="5" r="P192"/>
  <c r="P185"/>
  <c r="P91"/>
  <c r="P90"/>
  <c r="P89"/>
  <c i="1" r="AU59"/>
  <c i="6" r="T96"/>
  <c r="P127"/>
  <c r="R157"/>
  <c r="T222"/>
  <c r="T196"/>
  <c r="T191"/>
  <c r="R259"/>
  <c r="P271"/>
  <c i="7" r="R96"/>
  <c r="P101"/>
  <c r="T106"/>
  <c i="8" r="P119"/>
  <c r="T128"/>
  <c r="BK158"/>
  <c r="J158"/>
  <c r="J72"/>
  <c i="9" r="T89"/>
  <c r="T88"/>
  <c r="T87"/>
  <c i="10" r="T110"/>
  <c r="T148"/>
  <c r="R180"/>
  <c i="11" r="P90"/>
  <c r="BK177"/>
  <c r="J177"/>
  <c r="J63"/>
  <c r="R177"/>
  <c r="P246"/>
  <c r="BK254"/>
  <c r="J254"/>
  <c r="J65"/>
  <c r="R254"/>
  <c i="12" r="T83"/>
  <c r="T82"/>
  <c r="T81"/>
  <c i="13" r="BK83"/>
  <c r="BK82"/>
  <c r="BK81"/>
  <c r="J81"/>
  <c i="14" r="P81"/>
  <c r="P80"/>
  <c i="1" r="AU68"/>
  <c i="2" r="R97"/>
  <c r="R96"/>
  <c r="P191"/>
  <c r="BK196"/>
  <c r="J196"/>
  <c r="J69"/>
  <c r="P203"/>
  <c r="BK217"/>
  <c r="J217"/>
  <c r="J71"/>
  <c i="3" r="P111"/>
  <c r="P126"/>
  <c r="BK160"/>
  <c r="J160"/>
  <c r="J67"/>
  <c r="BK193"/>
  <c r="J193"/>
  <c r="J68"/>
  <c r="T269"/>
  <c r="BK382"/>
  <c r="J382"/>
  <c r="J70"/>
  <c r="BK446"/>
  <c r="J446"/>
  <c r="J71"/>
  <c r="BK459"/>
  <c r="BK474"/>
  <c r="J474"/>
  <c r="J75"/>
  <c r="BK488"/>
  <c r="J488"/>
  <c r="J76"/>
  <c r="P494"/>
  <c r="R531"/>
  <c r="BK564"/>
  <c r="J564"/>
  <c r="J79"/>
  <c r="T607"/>
  <c r="P631"/>
  <c r="BK733"/>
  <c r="J733"/>
  <c r="J82"/>
  <c r="BK759"/>
  <c r="J759"/>
  <c r="J83"/>
  <c r="P804"/>
  <c r="P831"/>
  <c r="T872"/>
  <c r="T905"/>
  <c i="4" r="P105"/>
  <c r="R138"/>
  <c r="T143"/>
  <c r="P158"/>
  <c r="R177"/>
  <c r="T194"/>
  <c r="T218"/>
  <c r="T274"/>
  <c r="T283"/>
  <c r="P288"/>
  <c r="R310"/>
  <c r="BK345"/>
  <c r="J345"/>
  <c r="J79"/>
  <c r="R365"/>
  <c r="T387"/>
  <c i="6" r="BK96"/>
  <c r="J96"/>
  <c r="J64"/>
  <c r="BK127"/>
  <c r="J127"/>
  <c r="J65"/>
  <c r="BK157"/>
  <c r="J157"/>
  <c r="J66"/>
  <c r="R222"/>
  <c r="R196"/>
  <c r="R191"/>
  <c r="BK259"/>
  <c r="J259"/>
  <c r="J70"/>
  <c r="BK267"/>
  <c r="J267"/>
  <c r="J72"/>
  <c r="T267"/>
  <c r="T266"/>
  <c r="BK271"/>
  <c r="J271"/>
  <c r="J73"/>
  <c i="7" r="BK96"/>
  <c r="J96"/>
  <c r="J66"/>
  <c r="BK101"/>
  <c r="J101"/>
  <c r="J67"/>
  <c r="BK106"/>
  <c r="J106"/>
  <c r="J68"/>
  <c i="8" r="R119"/>
  <c r="P128"/>
  <c r="T158"/>
  <c i="9" r="BK89"/>
  <c r="J89"/>
  <c r="J65"/>
  <c i="10" r="P110"/>
  <c r="P109"/>
  <c r="P89"/>
  <c i="1" r="AU64"/>
  <c i="10" r="BK148"/>
  <c r="J148"/>
  <c r="J67"/>
  <c r="BK180"/>
  <c r="J180"/>
  <c r="J68"/>
  <c i="11" r="BK90"/>
  <c r="J90"/>
  <c r="J61"/>
  <c i="12" r="P83"/>
  <c r="P82"/>
  <c r="P81"/>
  <c i="1" r="AU66"/>
  <c i="13" r="P83"/>
  <c r="P82"/>
  <c r="P81"/>
  <c i="1" r="AU67"/>
  <c i="14" r="R81"/>
  <c r="R80"/>
  <c i="2" r="BK97"/>
  <c r="J97"/>
  <c r="J65"/>
  <c r="T191"/>
  <c r="T187"/>
  <c r="R196"/>
  <c r="R203"/>
  <c r="P217"/>
  <c i="3" r="R111"/>
  <c r="T126"/>
  <c r="P160"/>
  <c r="P193"/>
  <c r="BK269"/>
  <c r="J269"/>
  <c r="J69"/>
  <c r="R382"/>
  <c r="P446"/>
  <c r="R459"/>
  <c r="P474"/>
  <c r="R488"/>
  <c r="T494"/>
  <c r="P531"/>
  <c r="R564"/>
  <c r="P607"/>
  <c r="R631"/>
  <c r="P733"/>
  <c r="R759"/>
  <c r="BK804"/>
  <c r="J804"/>
  <c r="J84"/>
  <c r="T831"/>
  <c r="BK872"/>
  <c r="J872"/>
  <c r="J86"/>
  <c r="R905"/>
  <c i="4" r="T105"/>
  <c r="T138"/>
  <c r="P143"/>
  <c r="T158"/>
  <c r="T177"/>
  <c r="BK194"/>
  <c r="J194"/>
  <c r="J73"/>
  <c r="P218"/>
  <c r="R274"/>
  <c r="R283"/>
  <c r="R288"/>
  <c r="T310"/>
  <c r="P345"/>
  <c r="BK365"/>
  <c r="J365"/>
  <c r="J80"/>
  <c r="R387"/>
  <c i="5" r="T192"/>
  <c r="T185"/>
  <c r="T91"/>
  <c r="T90"/>
  <c r="T89"/>
  <c i="6" r="P96"/>
  <c r="R127"/>
  <c r="T157"/>
  <c r="P222"/>
  <c r="P196"/>
  <c r="P191"/>
  <c r="P259"/>
  <c r="P267"/>
  <c r="P266"/>
  <c r="R271"/>
  <c i="7" r="P96"/>
  <c r="P92"/>
  <c r="P91"/>
  <c i="1" r="AU61"/>
  <c i="7" r="R101"/>
  <c r="R106"/>
  <c i="8" r="T119"/>
  <c r="T96"/>
  <c r="T95"/>
  <c r="T94"/>
  <c r="R128"/>
  <c r="R158"/>
  <c i="9" r="P89"/>
  <c r="P88"/>
  <c r="P87"/>
  <c i="1" r="AU63"/>
  <c i="10" r="R110"/>
  <c r="R148"/>
  <c r="T180"/>
  <c i="11" r="R90"/>
  <c r="R89"/>
  <c r="R88"/>
  <c r="BK166"/>
  <c r="J166"/>
  <c r="J62"/>
  <c r="R166"/>
  <c r="T177"/>
  <c r="T246"/>
  <c r="P254"/>
  <c i="12" r="BK83"/>
  <c r="J83"/>
  <c r="J61"/>
  <c i="13" r="R83"/>
  <c r="R82"/>
  <c r="R81"/>
  <c i="14" r="T81"/>
  <c r="T80"/>
  <c i="2" r="BK188"/>
  <c r="J188"/>
  <c r="J67"/>
  <c r="BK225"/>
  <c r="J225"/>
  <c r="J73"/>
  <c i="4" r="BK135"/>
  <c r="J135"/>
  <c r="J66"/>
  <c i="7" r="BK93"/>
  <c r="J93"/>
  <c r="J65"/>
  <c r="BK115"/>
  <c r="J115"/>
  <c r="J69"/>
  <c i="8" r="BK97"/>
  <c r="J97"/>
  <c r="J66"/>
  <c r="BK137"/>
  <c r="J137"/>
  <c r="J70"/>
  <c r="BK155"/>
  <c r="J155"/>
  <c r="J71"/>
  <c i="10" r="BK91"/>
  <c r="J91"/>
  <c r="J61"/>
  <c i="5" r="BK91"/>
  <c r="J91"/>
  <c r="J65"/>
  <c r="BK185"/>
  <c r="J185"/>
  <c r="J66"/>
  <c i="10" r="BK97"/>
  <c r="J97"/>
  <c r="J62"/>
  <c r="BK103"/>
  <c r="J103"/>
  <c r="J63"/>
  <c r="BK106"/>
  <c r="J106"/>
  <c r="J64"/>
  <c r="BK188"/>
  <c r="J188"/>
  <c r="J69"/>
  <c i="2" r="BK222"/>
  <c r="J222"/>
  <c r="J72"/>
  <c i="3" r="BK455"/>
  <c r="J455"/>
  <c r="J72"/>
  <c i="4" r="BK173"/>
  <c r="J173"/>
  <c r="J70"/>
  <c i="6" r="BK196"/>
  <c r="J196"/>
  <c r="J68"/>
  <c i="11" r="BK263"/>
  <c r="J263"/>
  <c r="J66"/>
  <c r="BK267"/>
  <c r="J267"/>
  <c r="J68"/>
  <c i="13" r="J59"/>
  <c r="J83"/>
  <c r="J61"/>
  <c i="14" r="E48"/>
  <c r="F55"/>
  <c r="J74"/>
  <c r="BE82"/>
  <c r="BE88"/>
  <c r="BE91"/>
  <c i="13" r="J82"/>
  <c r="J60"/>
  <c i="14" r="BE93"/>
  <c r="BE85"/>
  <c r="BE96"/>
  <c i="13" r="BE87"/>
  <c r="BE91"/>
  <c r="E48"/>
  <c r="J75"/>
  <c r="BE84"/>
  <c r="BE93"/>
  <c r="F78"/>
  <c r="BE85"/>
  <c r="BE86"/>
  <c r="BE89"/>
  <c i="12" r="BE95"/>
  <c r="BE102"/>
  <c r="BE141"/>
  <c i="11" r="BK89"/>
  <c r="J89"/>
  <c r="J60"/>
  <c i="12" r="E48"/>
  <c r="J52"/>
  <c r="F55"/>
  <c r="BE89"/>
  <c r="BE113"/>
  <c r="BE133"/>
  <c r="BE84"/>
  <c r="BE109"/>
  <c r="BE117"/>
  <c r="BE121"/>
  <c r="BE137"/>
  <c i="11" r="J82"/>
  <c r="BE99"/>
  <c r="BE103"/>
  <c r="BE114"/>
  <c r="BE116"/>
  <c r="BE130"/>
  <c r="BE147"/>
  <c r="BE152"/>
  <c r="BE156"/>
  <c r="BE158"/>
  <c r="BE163"/>
  <c r="BE175"/>
  <c r="BE178"/>
  <c r="BE192"/>
  <c r="BE196"/>
  <c r="BE204"/>
  <c r="BE206"/>
  <c r="BE213"/>
  <c r="BE252"/>
  <c r="BE259"/>
  <c r="BE264"/>
  <c r="BE268"/>
  <c r="F55"/>
  <c r="BE93"/>
  <c r="BE118"/>
  <c r="BE120"/>
  <c r="BE122"/>
  <c r="BE124"/>
  <c r="BE132"/>
  <c r="BE136"/>
  <c r="BE140"/>
  <c r="BE207"/>
  <c r="BE211"/>
  <c r="BE217"/>
  <c r="BE230"/>
  <c r="BE231"/>
  <c r="BE243"/>
  <c r="BE256"/>
  <c r="BE258"/>
  <c r="E48"/>
  <c r="BE95"/>
  <c r="BE108"/>
  <c r="BE110"/>
  <c r="BE126"/>
  <c r="BE128"/>
  <c r="BE138"/>
  <c r="BE149"/>
  <c r="BE154"/>
  <c r="BE180"/>
  <c r="BE232"/>
  <c r="BE238"/>
  <c r="BE91"/>
  <c r="BE97"/>
  <c r="BE112"/>
  <c r="BE134"/>
  <c r="BE142"/>
  <c r="BE161"/>
  <c r="BE165"/>
  <c r="BE167"/>
  <c r="BE171"/>
  <c r="BE182"/>
  <c r="BE187"/>
  <c r="BE199"/>
  <c r="BE202"/>
  <c r="BE220"/>
  <c r="BE247"/>
  <c r="BE249"/>
  <c r="BE251"/>
  <c r="BE255"/>
  <c i="10" r="E48"/>
  <c r="F86"/>
  <c r="BE107"/>
  <c r="BE111"/>
  <c r="BE114"/>
  <c r="BE122"/>
  <c r="BE132"/>
  <c r="BE146"/>
  <c r="BE159"/>
  <c r="BE162"/>
  <c r="BE168"/>
  <c r="BE178"/>
  <c r="BE186"/>
  <c r="BE189"/>
  <c r="J52"/>
  <c r="BE98"/>
  <c r="BE104"/>
  <c r="BE125"/>
  <c r="BE127"/>
  <c r="BE135"/>
  <c r="BE137"/>
  <c r="BE142"/>
  <c r="BE164"/>
  <c r="BE174"/>
  <c r="BE92"/>
  <c r="BE116"/>
  <c r="BE118"/>
  <c r="BE119"/>
  <c r="BE139"/>
  <c r="BE149"/>
  <c r="BE152"/>
  <c r="BE154"/>
  <c r="BE157"/>
  <c r="BE166"/>
  <c r="BE170"/>
  <c r="BE171"/>
  <c r="BE175"/>
  <c r="BE177"/>
  <c r="BE181"/>
  <c r="BE184"/>
  <c i="9" r="E75"/>
  <c r="J84"/>
  <c r="BE94"/>
  <c r="BE113"/>
  <c r="BE115"/>
  <c r="BE119"/>
  <c r="BE121"/>
  <c r="BE124"/>
  <c r="BE125"/>
  <c r="BE126"/>
  <c r="F58"/>
  <c r="J83"/>
  <c r="BE90"/>
  <c r="BE91"/>
  <c r="BE92"/>
  <c r="BE102"/>
  <c r="BE105"/>
  <c r="BE109"/>
  <c r="BE111"/>
  <c r="BE127"/>
  <c r="BE128"/>
  <c r="BE129"/>
  <c r="F59"/>
  <c r="BE103"/>
  <c r="BE107"/>
  <c r="J56"/>
  <c r="BE96"/>
  <c r="BE98"/>
  <c r="BE100"/>
  <c r="BE117"/>
  <c r="BE123"/>
  <c i="8" r="J56"/>
  <c r="BE124"/>
  <c r="BE159"/>
  <c r="BE165"/>
  <c r="E50"/>
  <c r="BE98"/>
  <c r="BE120"/>
  <c r="BE129"/>
  <c r="BE132"/>
  <c r="BE138"/>
  <c r="BE156"/>
  <c r="F91"/>
  <c r="BE111"/>
  <c i="7" r="F59"/>
  <c r="BE111"/>
  <c i="6" r="BK266"/>
  <c r="J266"/>
  <c r="J71"/>
  <c i="7" r="E50"/>
  <c r="BE94"/>
  <c r="BE104"/>
  <c r="J56"/>
  <c r="BE97"/>
  <c r="BE99"/>
  <c r="BE102"/>
  <c r="BE107"/>
  <c r="BE109"/>
  <c r="BE113"/>
  <c r="BE116"/>
  <c i="5" r="BK90"/>
  <c r="J90"/>
  <c r="J64"/>
  <c i="6" r="E50"/>
  <c r="F92"/>
  <c r="BE98"/>
  <c r="BE100"/>
  <c r="BE101"/>
  <c r="BE102"/>
  <c r="BE103"/>
  <c r="BE107"/>
  <c r="BE109"/>
  <c r="BE113"/>
  <c r="BE119"/>
  <c r="BE126"/>
  <c r="BE130"/>
  <c r="BE142"/>
  <c r="BE153"/>
  <c r="BE167"/>
  <c r="BE168"/>
  <c r="BE171"/>
  <c r="BE172"/>
  <c r="BE174"/>
  <c r="BE175"/>
  <c r="BE181"/>
  <c r="BE182"/>
  <c r="BE184"/>
  <c r="BE188"/>
  <c r="BE193"/>
  <c r="BE199"/>
  <c r="BE200"/>
  <c r="BE203"/>
  <c r="BE204"/>
  <c r="BE209"/>
  <c r="BE210"/>
  <c r="BE211"/>
  <c r="BE215"/>
  <c r="BE225"/>
  <c r="BE247"/>
  <c r="BE252"/>
  <c r="BE257"/>
  <c r="BE258"/>
  <c r="BE260"/>
  <c r="BE265"/>
  <c r="BE272"/>
  <c r="BE274"/>
  <c r="BE278"/>
  <c r="BE285"/>
  <c r="BE287"/>
  <c r="BE288"/>
  <c r="BE290"/>
  <c r="BE291"/>
  <c r="BE292"/>
  <c r="BE116"/>
  <c r="BE120"/>
  <c r="BE134"/>
  <c r="BE144"/>
  <c r="BE149"/>
  <c r="BE155"/>
  <c r="BE161"/>
  <c r="BE162"/>
  <c r="BE164"/>
  <c r="BE169"/>
  <c r="BE176"/>
  <c r="BE190"/>
  <c r="BE201"/>
  <c r="BE207"/>
  <c r="BE213"/>
  <c r="BE219"/>
  <c r="BE224"/>
  <c r="BE226"/>
  <c r="BE227"/>
  <c r="BE239"/>
  <c r="BE254"/>
  <c r="BE268"/>
  <c r="J56"/>
  <c r="BE104"/>
  <c r="BE105"/>
  <c r="BE106"/>
  <c r="BE108"/>
  <c r="BE110"/>
  <c r="BE111"/>
  <c r="BE112"/>
  <c r="BE114"/>
  <c r="BE117"/>
  <c r="BE118"/>
  <c r="BE121"/>
  <c r="BE122"/>
  <c r="BE123"/>
  <c r="BE125"/>
  <c r="BE128"/>
  <c r="BE140"/>
  <c r="BE146"/>
  <c r="BE147"/>
  <c r="BE166"/>
  <c r="BE179"/>
  <c r="BE192"/>
  <c r="BE194"/>
  <c r="BE195"/>
  <c r="BE197"/>
  <c r="BE198"/>
  <c r="BE202"/>
  <c r="BE208"/>
  <c r="BE212"/>
  <c r="BE217"/>
  <c r="BE218"/>
  <c r="BE220"/>
  <c r="BE221"/>
  <c r="BE229"/>
  <c r="BE230"/>
  <c r="BE232"/>
  <c r="BE236"/>
  <c r="BE241"/>
  <c r="BE242"/>
  <c r="BE244"/>
  <c r="BE245"/>
  <c r="BE246"/>
  <c r="BE248"/>
  <c r="BE251"/>
  <c r="BE253"/>
  <c r="BE256"/>
  <c r="BE261"/>
  <c r="BE262"/>
  <c r="BE263"/>
  <c r="BE264"/>
  <c r="BE270"/>
  <c r="BE281"/>
  <c r="BE289"/>
  <c r="BE97"/>
  <c r="BE99"/>
  <c r="BE115"/>
  <c r="BE124"/>
  <c r="BE132"/>
  <c r="BE136"/>
  <c r="BE138"/>
  <c r="BE151"/>
  <c r="BE154"/>
  <c r="BE158"/>
  <c r="BE159"/>
  <c r="BE160"/>
  <c r="BE163"/>
  <c r="BE165"/>
  <c r="BE170"/>
  <c r="BE177"/>
  <c r="BE185"/>
  <c r="BE187"/>
  <c r="BE205"/>
  <c r="BE206"/>
  <c r="BE223"/>
  <c r="BE234"/>
  <c r="BE237"/>
  <c r="BE240"/>
  <c r="BE243"/>
  <c r="BE249"/>
  <c r="BE269"/>
  <c r="BE276"/>
  <c r="BE277"/>
  <c r="BE280"/>
  <c r="BE283"/>
  <c i="5" r="J56"/>
  <c r="BE92"/>
  <c r="BE99"/>
  <c r="BE111"/>
  <c r="BE119"/>
  <c r="BE138"/>
  <c r="BE141"/>
  <c r="BE143"/>
  <c r="BE144"/>
  <c r="BE149"/>
  <c r="BE170"/>
  <c r="BE186"/>
  <c r="BE193"/>
  <c r="E77"/>
  <c r="BE94"/>
  <c r="BE97"/>
  <c r="BE122"/>
  <c r="BE133"/>
  <c r="BE157"/>
  <c r="BE159"/>
  <c r="BE165"/>
  <c r="BE176"/>
  <c r="BE182"/>
  <c r="BE184"/>
  <c r="BE109"/>
  <c r="BE136"/>
  <c r="BE155"/>
  <c r="BE168"/>
  <c r="BE190"/>
  <c r="BE195"/>
  <c r="F59"/>
  <c r="BE117"/>
  <c r="BE124"/>
  <c r="BE127"/>
  <c r="BE147"/>
  <c r="BE173"/>
  <c r="BE179"/>
  <c r="BE188"/>
  <c i="4" r="E91"/>
  <c r="BE106"/>
  <c r="BE114"/>
  <c r="BE124"/>
  <c r="BE128"/>
  <c r="BE139"/>
  <c r="BE150"/>
  <c r="BE152"/>
  <c r="BE167"/>
  <c r="BE169"/>
  <c r="BE171"/>
  <c r="BE174"/>
  <c r="BE178"/>
  <c r="BE186"/>
  <c r="BE197"/>
  <c r="BE205"/>
  <c r="BE214"/>
  <c r="BE225"/>
  <c r="BE226"/>
  <c r="BE247"/>
  <c r="BE251"/>
  <c r="BE259"/>
  <c r="BE260"/>
  <c r="BE267"/>
  <c r="BE275"/>
  <c r="BE279"/>
  <c r="BE281"/>
  <c r="BE286"/>
  <c r="BE291"/>
  <c r="BE293"/>
  <c r="BE302"/>
  <c r="BE317"/>
  <c r="BE343"/>
  <c r="BE346"/>
  <c r="BE359"/>
  <c i="3" r="J111"/>
  <c r="J65"/>
  <c r="J459"/>
  <c r="J74"/>
  <c i="4" r="J56"/>
  <c r="F59"/>
  <c r="BE110"/>
  <c r="BE159"/>
  <c r="BE161"/>
  <c r="BE182"/>
  <c r="BE184"/>
  <c r="BE188"/>
  <c r="BE199"/>
  <c r="BE230"/>
  <c r="BE245"/>
  <c r="BE257"/>
  <c r="BE265"/>
  <c r="BE268"/>
  <c r="BE270"/>
  <c r="BE272"/>
  <c r="BE277"/>
  <c r="BE289"/>
  <c r="BE295"/>
  <c r="BE300"/>
  <c r="BE304"/>
  <c r="BE306"/>
  <c r="BE329"/>
  <c r="BE335"/>
  <c r="BE355"/>
  <c r="BE361"/>
  <c r="BE372"/>
  <c r="BE380"/>
  <c r="BE382"/>
  <c r="BE386"/>
  <c r="BE392"/>
  <c r="BE393"/>
  <c r="BE395"/>
  <c r="BE397"/>
  <c r="BE116"/>
  <c r="BE118"/>
  <c r="BE120"/>
  <c r="BE136"/>
  <c r="BE146"/>
  <c r="BE148"/>
  <c r="BE154"/>
  <c r="BE192"/>
  <c r="BE195"/>
  <c r="BE210"/>
  <c r="BE216"/>
  <c r="BE221"/>
  <c r="BE232"/>
  <c r="BE234"/>
  <c r="BE240"/>
  <c r="BE241"/>
  <c r="BE243"/>
  <c r="BE255"/>
  <c r="BE263"/>
  <c r="BE284"/>
  <c r="BE296"/>
  <c r="BE298"/>
  <c r="BE308"/>
  <c r="BE323"/>
  <c r="BE337"/>
  <c r="BE353"/>
  <c r="BE363"/>
  <c r="BE378"/>
  <c r="BE384"/>
  <c r="BE388"/>
  <c r="BE391"/>
  <c r="BE122"/>
  <c r="BE132"/>
  <c r="BE141"/>
  <c r="BE144"/>
  <c r="BE156"/>
  <c r="BE163"/>
  <c r="BE180"/>
  <c r="BE203"/>
  <c r="BE207"/>
  <c r="BE209"/>
  <c r="BE212"/>
  <c r="BE219"/>
  <c r="BE223"/>
  <c r="BE228"/>
  <c r="BE236"/>
  <c r="BE238"/>
  <c r="BE242"/>
  <c r="BE248"/>
  <c r="BE250"/>
  <c r="BE262"/>
  <c r="BE307"/>
  <c r="BE311"/>
  <c r="BE333"/>
  <c r="BE339"/>
  <c r="BE341"/>
  <c r="BE348"/>
  <c r="BE349"/>
  <c r="BE351"/>
  <c r="BE357"/>
  <c r="BE366"/>
  <c r="BE368"/>
  <c r="BE370"/>
  <c r="BE374"/>
  <c r="BE376"/>
  <c r="BE389"/>
  <c i="3" r="E50"/>
  <c r="F106"/>
  <c r="BE114"/>
  <c r="BE116"/>
  <c r="BE122"/>
  <c r="BE124"/>
  <c r="BE150"/>
  <c r="BE154"/>
  <c r="BE158"/>
  <c r="BE166"/>
  <c r="BE183"/>
  <c r="BE191"/>
  <c r="BE194"/>
  <c r="BE243"/>
  <c r="BE255"/>
  <c r="BE259"/>
  <c r="BE267"/>
  <c r="BE270"/>
  <c r="BE274"/>
  <c r="BE284"/>
  <c r="BE291"/>
  <c r="BE297"/>
  <c r="BE310"/>
  <c r="BE321"/>
  <c r="BE349"/>
  <c r="BE367"/>
  <c r="BE369"/>
  <c r="BE376"/>
  <c r="BE378"/>
  <c r="BE381"/>
  <c r="BE418"/>
  <c r="BE431"/>
  <c r="BE451"/>
  <c r="BE465"/>
  <c r="BE583"/>
  <c r="BE584"/>
  <c r="BE597"/>
  <c r="BE599"/>
  <c r="BE601"/>
  <c r="BE632"/>
  <c r="BE638"/>
  <c r="BE648"/>
  <c r="BE662"/>
  <c r="BE677"/>
  <c r="BE678"/>
  <c r="BE691"/>
  <c r="BE696"/>
  <c r="BE700"/>
  <c r="BE707"/>
  <c r="BE714"/>
  <c r="BE721"/>
  <c r="BE727"/>
  <c r="BE729"/>
  <c r="BE731"/>
  <c r="BE743"/>
  <c r="BE749"/>
  <c r="BE768"/>
  <c r="BE773"/>
  <c r="BE776"/>
  <c r="BE781"/>
  <c r="BE796"/>
  <c r="BE811"/>
  <c r="BE813"/>
  <c r="BE829"/>
  <c r="BE847"/>
  <c r="BE862"/>
  <c r="BE873"/>
  <c r="BE883"/>
  <c r="BE885"/>
  <c r="BE895"/>
  <c r="BE903"/>
  <c r="BE910"/>
  <c r="BE914"/>
  <c r="BE922"/>
  <c r="BE924"/>
  <c r="BE927"/>
  <c r="BE929"/>
  <c r="BE931"/>
  <c r="BE933"/>
  <c r="BE937"/>
  <c r="BE112"/>
  <c r="BE131"/>
  <c r="BE136"/>
  <c r="BE168"/>
  <c r="BE170"/>
  <c r="BE177"/>
  <c r="BE180"/>
  <c r="BE241"/>
  <c r="BE249"/>
  <c r="BE261"/>
  <c r="BE287"/>
  <c r="BE338"/>
  <c r="BE359"/>
  <c r="BE377"/>
  <c r="BE383"/>
  <c r="BE398"/>
  <c r="BE402"/>
  <c r="BE408"/>
  <c r="BE416"/>
  <c r="BE433"/>
  <c r="BE443"/>
  <c r="BE472"/>
  <c r="BE481"/>
  <c r="BE486"/>
  <c r="BE493"/>
  <c r="BE495"/>
  <c r="BE499"/>
  <c r="BE504"/>
  <c r="BE507"/>
  <c r="BE517"/>
  <c r="BE527"/>
  <c r="BE534"/>
  <c r="BE542"/>
  <c r="BE558"/>
  <c r="BE565"/>
  <c r="BE574"/>
  <c r="BE608"/>
  <c r="BE617"/>
  <c r="BE627"/>
  <c r="BE629"/>
  <c r="BE652"/>
  <c r="BE690"/>
  <c r="BE694"/>
  <c r="BE710"/>
  <c r="BE717"/>
  <c r="BE723"/>
  <c r="BE725"/>
  <c r="BE728"/>
  <c r="BE754"/>
  <c r="BE760"/>
  <c r="BE778"/>
  <c r="BE788"/>
  <c r="BE791"/>
  <c r="BE794"/>
  <c r="BE798"/>
  <c r="BE800"/>
  <c r="BE809"/>
  <c r="BE832"/>
  <c r="BE854"/>
  <c r="BE864"/>
  <c r="BE887"/>
  <c r="BE889"/>
  <c r="BE891"/>
  <c r="BE918"/>
  <c r="BE920"/>
  <c r="J56"/>
  <c r="BE118"/>
  <c r="BE172"/>
  <c r="BE187"/>
  <c r="BE214"/>
  <c r="BE251"/>
  <c r="BE263"/>
  <c r="BE264"/>
  <c r="BE265"/>
  <c r="BE276"/>
  <c r="BE280"/>
  <c r="BE286"/>
  <c r="BE288"/>
  <c r="BE293"/>
  <c r="BE302"/>
  <c r="BE316"/>
  <c r="BE317"/>
  <c r="BE351"/>
  <c r="BE353"/>
  <c r="BE357"/>
  <c r="BE361"/>
  <c r="BE370"/>
  <c r="BE372"/>
  <c r="BE390"/>
  <c r="BE394"/>
  <c r="BE412"/>
  <c r="BE420"/>
  <c r="BE427"/>
  <c r="BE435"/>
  <c r="BE439"/>
  <c r="BE447"/>
  <c r="BE449"/>
  <c r="BE456"/>
  <c r="BE460"/>
  <c r="BE467"/>
  <c r="BE470"/>
  <c r="BE475"/>
  <c r="BE479"/>
  <c r="BE511"/>
  <c r="BE522"/>
  <c r="BE524"/>
  <c r="BE529"/>
  <c r="BE532"/>
  <c r="BE536"/>
  <c r="BE540"/>
  <c r="BE544"/>
  <c r="BE549"/>
  <c r="BE562"/>
  <c r="BE571"/>
  <c r="BE576"/>
  <c r="BE579"/>
  <c r="BE589"/>
  <c r="BE593"/>
  <c r="BE595"/>
  <c r="BE603"/>
  <c r="BE613"/>
  <c r="BE620"/>
  <c r="BE624"/>
  <c r="BE646"/>
  <c r="BE658"/>
  <c r="BE660"/>
  <c r="BE676"/>
  <c r="BE687"/>
  <c r="BE692"/>
  <c r="BE693"/>
  <c r="BE699"/>
  <c r="BE703"/>
  <c r="BE704"/>
  <c r="BE713"/>
  <c r="BE716"/>
  <c r="BE738"/>
  <c r="BE755"/>
  <c r="BE762"/>
  <c r="BE764"/>
  <c r="BE771"/>
  <c r="BE802"/>
  <c r="BE807"/>
  <c r="BE827"/>
  <c r="BE859"/>
  <c r="BE866"/>
  <c r="BE868"/>
  <c r="BE870"/>
  <c r="BE899"/>
  <c r="BE906"/>
  <c r="BE120"/>
  <c r="BE127"/>
  <c r="BE129"/>
  <c r="BE132"/>
  <c r="BE134"/>
  <c r="BE161"/>
  <c r="BE174"/>
  <c r="BE211"/>
  <c r="BE222"/>
  <c r="BE233"/>
  <c r="BE237"/>
  <c r="BE247"/>
  <c r="BE282"/>
  <c r="BE289"/>
  <c r="BE292"/>
  <c r="BE294"/>
  <c r="BE300"/>
  <c r="BE305"/>
  <c r="BE313"/>
  <c r="BE363"/>
  <c r="BE365"/>
  <c r="BE371"/>
  <c r="BE373"/>
  <c r="BE375"/>
  <c r="BE379"/>
  <c r="BE396"/>
  <c r="BE404"/>
  <c r="BE425"/>
  <c r="BE437"/>
  <c r="BE453"/>
  <c r="BE462"/>
  <c r="BE477"/>
  <c r="BE484"/>
  <c r="BE489"/>
  <c r="BE497"/>
  <c r="BE502"/>
  <c r="BE513"/>
  <c r="BE515"/>
  <c r="BE538"/>
  <c r="BE547"/>
  <c r="BE551"/>
  <c r="BE555"/>
  <c r="BE560"/>
  <c r="BE569"/>
  <c r="BE573"/>
  <c r="BE581"/>
  <c r="BE586"/>
  <c r="BE587"/>
  <c r="BE591"/>
  <c r="BE605"/>
  <c r="BE634"/>
  <c r="BE636"/>
  <c r="BE640"/>
  <c r="BE642"/>
  <c r="BE644"/>
  <c r="BE650"/>
  <c r="BE654"/>
  <c r="BE656"/>
  <c r="BE675"/>
  <c r="BE686"/>
  <c r="BE697"/>
  <c r="BE702"/>
  <c r="BE705"/>
  <c r="BE708"/>
  <c r="BE711"/>
  <c r="BE724"/>
  <c r="BE734"/>
  <c r="BE736"/>
  <c r="BE740"/>
  <c r="BE750"/>
  <c r="BE756"/>
  <c r="BE757"/>
  <c r="BE783"/>
  <c r="BE786"/>
  <c r="BE792"/>
  <c r="BE805"/>
  <c r="BE815"/>
  <c r="BE818"/>
  <c r="BE822"/>
  <c r="BE824"/>
  <c r="BE834"/>
  <c r="BE836"/>
  <c r="BE845"/>
  <c r="BE849"/>
  <c r="BE851"/>
  <c r="BE856"/>
  <c r="BE879"/>
  <c r="BE908"/>
  <c r="BE912"/>
  <c i="2" r="E50"/>
  <c r="F59"/>
  <c r="J89"/>
  <c r="BE98"/>
  <c r="BE113"/>
  <c r="BE117"/>
  <c r="BE119"/>
  <c r="BE121"/>
  <c r="BE125"/>
  <c r="BE129"/>
  <c r="BE134"/>
  <c r="BE136"/>
  <c r="BE138"/>
  <c r="BE140"/>
  <c r="BE142"/>
  <c r="BE144"/>
  <c r="BE151"/>
  <c r="BE153"/>
  <c r="BE155"/>
  <c r="BE157"/>
  <c r="BE161"/>
  <c r="BE163"/>
  <c r="BE167"/>
  <c r="BE171"/>
  <c r="BE173"/>
  <c r="BE220"/>
  <c r="BE223"/>
  <c r="BE226"/>
  <c r="BE100"/>
  <c r="BE102"/>
  <c r="BE109"/>
  <c r="BE175"/>
  <c r="BE177"/>
  <c r="BE179"/>
  <c r="BE181"/>
  <c r="BE183"/>
  <c r="BE185"/>
  <c r="BE189"/>
  <c r="BE192"/>
  <c r="BE194"/>
  <c r="BE197"/>
  <c r="BE199"/>
  <c r="BE201"/>
  <c r="BE204"/>
  <c r="BE207"/>
  <c r="BE209"/>
  <c r="BE213"/>
  <c r="BE215"/>
  <c r="BE218"/>
  <c r="BE211"/>
  <c i="4" r="F37"/>
  <c i="1" r="BB58"/>
  <c i="7" r="F36"/>
  <c i="1" r="BA61"/>
  <c i="8" r="F36"/>
  <c i="1" r="BA62"/>
  <c i="9" r="F37"/>
  <c i="1" r="BB63"/>
  <c i="11" r="J34"/>
  <c i="1" r="AW65"/>
  <c i="4" r="F39"/>
  <c i="1" r="BD58"/>
  <c i="6" r="F36"/>
  <c i="1" r="BA60"/>
  <c i="8" r="J36"/>
  <c i="1" r="AW62"/>
  <c i="10" r="J34"/>
  <c i="1" r="AW64"/>
  <c i="10" r="F37"/>
  <c i="1" r="BD64"/>
  <c i="12" r="F35"/>
  <c i="1" r="BB66"/>
  <c i="12" r="F34"/>
  <c i="1" r="BA66"/>
  <c i="13" r="F37"/>
  <c i="1" r="BD67"/>
  <c i="13" r="J30"/>
  <c i="2" r="J36"/>
  <c i="1" r="AW56"/>
  <c i="4" r="F36"/>
  <c i="1" r="BA58"/>
  <c i="5" r="F39"/>
  <c i="1" r="BD59"/>
  <c i="6" r="F39"/>
  <c i="1" r="BD60"/>
  <c i="11" r="F34"/>
  <c i="1" r="BA65"/>
  <c i="11" r="F36"/>
  <c i="1" r="BC65"/>
  <c i="3" r="F36"/>
  <c i="1" r="BA57"/>
  <c i="5" r="F38"/>
  <c i="1" r="BC59"/>
  <c i="2" r="F38"/>
  <c i="1" r="BC56"/>
  <c i="5" r="J36"/>
  <c i="1" r="AW59"/>
  <c i="7" r="F39"/>
  <c i="1" r="BD61"/>
  <c i="7" r="J36"/>
  <c i="1" r="AW61"/>
  <c i="8" r="F39"/>
  <c i="1" r="BD62"/>
  <c i="9" r="F38"/>
  <c i="1" r="BC63"/>
  <c i="10" r="F34"/>
  <c i="1" r="BA64"/>
  <c r="AS54"/>
  <c i="3" r="J36"/>
  <c i="1" r="AW57"/>
  <c i="5" r="F37"/>
  <c i="1" r="BB59"/>
  <c i="6" r="F38"/>
  <c i="1" r="BC60"/>
  <c i="10" r="F36"/>
  <c i="1" r="BC64"/>
  <c i="12" r="F37"/>
  <c i="1" r="BD66"/>
  <c i="14" r="F34"/>
  <c i="1" r="BA68"/>
  <c i="14" r="F37"/>
  <c i="1" r="BD68"/>
  <c i="2" r="F37"/>
  <c i="1" r="BB56"/>
  <c i="6" r="F37"/>
  <c i="1" r="BB60"/>
  <c i="2" r="F39"/>
  <c i="1" r="BD56"/>
  <c i="5" r="F36"/>
  <c i="1" r="BA59"/>
  <c i="6" r="J36"/>
  <c i="1" r="AW60"/>
  <c i="2" r="F36"/>
  <c i="1" r="BA56"/>
  <c i="4" r="J36"/>
  <c i="1" r="AW58"/>
  <c i="7" r="F37"/>
  <c i="1" r="BB61"/>
  <c i="8" r="F37"/>
  <c i="1" r="BB62"/>
  <c i="11" r="F35"/>
  <c i="1" r="BB65"/>
  <c i="12" r="F36"/>
  <c i="1" r="BC66"/>
  <c i="3" r="F39"/>
  <c i="1" r="BD57"/>
  <c i="3" r="F37"/>
  <c i="1" r="BB57"/>
  <c i="7" r="F38"/>
  <c i="1" r="BC61"/>
  <c i="9" r="F36"/>
  <c i="1" r="BA63"/>
  <c i="11" r="F37"/>
  <c i="1" r="BD65"/>
  <c i="13" r="F34"/>
  <c i="1" r="BA67"/>
  <c i="14" r="F35"/>
  <c i="1" r="BB68"/>
  <c i="4" r="F38"/>
  <c i="1" r="BC58"/>
  <c i="8" r="F38"/>
  <c i="1" r="BC62"/>
  <c i="9" r="F39"/>
  <c i="1" r="BD63"/>
  <c i="9" r="J36"/>
  <c i="1" r="AW63"/>
  <c i="10" r="F35"/>
  <c i="1" r="BB64"/>
  <c i="12" r="J34"/>
  <c i="1" r="AW66"/>
  <c i="13" r="F36"/>
  <c i="1" r="BC67"/>
  <c i="13" r="F35"/>
  <c i="1" r="BB67"/>
  <c i="13" r="J34"/>
  <c i="1" r="AW67"/>
  <c i="14" r="F36"/>
  <c i="1" r="BC68"/>
  <c i="14" r="J34"/>
  <c i="1" r="AW68"/>
  <c i="3" r="F38"/>
  <c i="1" r="BC57"/>
  <c i="2" l="1" r="R187"/>
  <c i="8" r="P96"/>
  <c r="P95"/>
  <c r="P94"/>
  <c i="1" r="AU62"/>
  <c i="7" r="R92"/>
  <c r="R91"/>
  <c i="2" r="P187"/>
  <c i="8" r="R96"/>
  <c r="R95"/>
  <c r="R94"/>
  <c i="7" r="T92"/>
  <c r="T91"/>
  <c i="4" r="T176"/>
  <c i="3" r="R458"/>
  <c i="4" r="P104"/>
  <c r="P103"/>
  <c i="1" r="AU58"/>
  <c i="3" r="P110"/>
  <c i="4" r="P176"/>
  <c i="6" r="R95"/>
  <c i="3" r="BK110"/>
  <c r="J110"/>
  <c r="J64"/>
  <c i="4" r="T104"/>
  <c r="T103"/>
  <c i="11" r="P89"/>
  <c r="P88"/>
  <c i="1" r="AU65"/>
  <c i="4" r="R104"/>
  <c i="3" r="P458"/>
  <c r="P109"/>
  <c i="1" r="AU57"/>
  <c i="2" r="T95"/>
  <c i="10" r="R109"/>
  <c r="R89"/>
  <c i="3" r="R110"/>
  <c r="BK458"/>
  <c r="J458"/>
  <c r="J73"/>
  <c r="T458"/>
  <c i="2" r="P95"/>
  <c i="1" r="AU56"/>
  <c i="6" r="P95"/>
  <c i="1" r="AU60"/>
  <c i="4" r="R176"/>
  <c i="2" r="R95"/>
  <c i="10" r="T109"/>
  <c r="T89"/>
  <c i="6" r="T95"/>
  <c i="3" r="T110"/>
  <c r="T109"/>
  <c i="11" r="T89"/>
  <c r="T88"/>
  <c i="6" r="BK191"/>
  <c r="J191"/>
  <c r="J67"/>
  <c i="1" r="AG67"/>
  <c i="14" r="J81"/>
  <c r="J60"/>
  <c i="4" r="BK176"/>
  <c r="J176"/>
  <c r="J71"/>
  <c i="7" r="BK92"/>
  <c r="J92"/>
  <c r="J64"/>
  <c i="8" r="BK96"/>
  <c r="J96"/>
  <c r="J65"/>
  <c i="10" r="BK109"/>
  <c r="J109"/>
  <c r="J65"/>
  <c i="11" r="BK266"/>
  <c r="J266"/>
  <c r="J67"/>
  <c i="2" r="BK96"/>
  <c r="J96"/>
  <c r="J64"/>
  <c i="9" r="BK88"/>
  <c r="J88"/>
  <c r="J64"/>
  <c i="2" r="BK187"/>
  <c r="J187"/>
  <c r="J66"/>
  <c i="4" r="BK104"/>
  <c r="J104"/>
  <c r="J64"/>
  <c i="8" r="BK136"/>
  <c r="J136"/>
  <c r="J69"/>
  <c i="10" r="BK90"/>
  <c r="J90"/>
  <c r="J60"/>
  <c i="12" r="BK82"/>
  <c r="J82"/>
  <c r="J60"/>
  <c i="11" r="BK88"/>
  <c r="J88"/>
  <c r="J59"/>
  <c i="6" r="BK95"/>
  <c r="J95"/>
  <c i="5" r="BK89"/>
  <c r="J89"/>
  <c i="2" r="F35"/>
  <c i="1" r="AZ56"/>
  <c i="7" r="F35"/>
  <c i="1" r="AZ61"/>
  <c i="8" r="J35"/>
  <c i="1" r="AV62"/>
  <c r="AT62"/>
  <c r="BD55"/>
  <c i="11" r="F33"/>
  <c i="1" r="AZ65"/>
  <c i="13" r="F33"/>
  <c i="1" r="AZ67"/>
  <c i="14" r="F33"/>
  <c i="1" r="AZ68"/>
  <c i="9" r="J35"/>
  <c i="1" r="AV63"/>
  <c r="AT63"/>
  <c i="14" r="J33"/>
  <c i="1" r="AV68"/>
  <c r="AT68"/>
  <c r="BA55"/>
  <c i="9" r="F35"/>
  <c i="1" r="AZ63"/>
  <c r="BB55"/>
  <c i="11" r="J33"/>
  <c i="1" r="AV65"/>
  <c r="AT65"/>
  <c i="4" r="F35"/>
  <c i="1" r="AZ58"/>
  <c i="2" r="J35"/>
  <c i="1" r="AV56"/>
  <c r="AT56"/>
  <c i="4" r="J35"/>
  <c i="1" r="AV58"/>
  <c r="AT58"/>
  <c i="5" r="F35"/>
  <c i="1" r="AZ59"/>
  <c i="5" r="J32"/>
  <c i="1" r="AG59"/>
  <c i="6" r="J32"/>
  <c i="1" r="AG60"/>
  <c i="7" r="J35"/>
  <c i="1" r="AV61"/>
  <c r="AT61"/>
  <c r="BC55"/>
  <c i="10" r="F33"/>
  <c i="1" r="AZ64"/>
  <c i="10" r="J33"/>
  <c i="1" r="AV64"/>
  <c r="AT64"/>
  <c i="12" r="F33"/>
  <c i="1" r="AZ66"/>
  <c i="13" r="J33"/>
  <c i="1" r="AV67"/>
  <c r="AT67"/>
  <c r="AN67"/>
  <c i="3" r="F35"/>
  <c i="1" r="AZ57"/>
  <c i="5" r="J35"/>
  <c i="1" r="AV59"/>
  <c r="AT59"/>
  <c i="6" r="J35"/>
  <c i="1" r="AV60"/>
  <c r="AT60"/>
  <c i="6" r="F35"/>
  <c i="1" r="AZ60"/>
  <c i="8" r="F35"/>
  <c i="1" r="AZ62"/>
  <c i="12" r="J33"/>
  <c i="1" r="AV66"/>
  <c r="AT66"/>
  <c i="14" r="J30"/>
  <c i="1" r="AG68"/>
  <c i="3" r="J35"/>
  <c i="1" r="AV57"/>
  <c r="AT57"/>
  <c i="4" l="1" r="R103"/>
  <c i="3" r="R109"/>
  <c i="4" r="BK103"/>
  <c r="J103"/>
  <c r="J63"/>
  <c i="7" r="BK91"/>
  <c r="J91"/>
  <c i="8" r="BK95"/>
  <c r="J95"/>
  <c r="J64"/>
  <c i="9" r="BK87"/>
  <c r="J87"/>
  <c i="12" r="BK81"/>
  <c r="J81"/>
  <c i="2" r="BK95"/>
  <c r="J95"/>
  <c r="J63"/>
  <c i="3" r="BK109"/>
  <c r="J109"/>
  <c r="J63"/>
  <c i="10" r="BK89"/>
  <c r="J89"/>
  <c r="J59"/>
  <c i="14" r="J39"/>
  <c i="13" r="J39"/>
  <c i="1" r="AN60"/>
  <c i="6" r="J63"/>
  <c i="1" r="AN59"/>
  <c i="5" r="J63"/>
  <c i="6" r="J41"/>
  <c i="5" r="J41"/>
  <c i="1" r="AN68"/>
  <c i="7" r="J32"/>
  <c i="1" r="AG61"/>
  <c r="AY55"/>
  <c r="BC54"/>
  <c r="AY54"/>
  <c i="11" r="J30"/>
  <c i="1" r="AG65"/>
  <c r="AN65"/>
  <c r="AU55"/>
  <c r="AU54"/>
  <c i="12" r="J30"/>
  <c i="1" r="AG66"/>
  <c r="AX55"/>
  <c i="9" r="J32"/>
  <c i="1" r="AG63"/>
  <c r="AW55"/>
  <c r="AZ55"/>
  <c r="BA54"/>
  <c r="AW54"/>
  <c r="AK30"/>
  <c r="BB54"/>
  <c r="AX54"/>
  <c r="BD54"/>
  <c r="W33"/>
  <c i="12" l="1" r="J39"/>
  <c i="9" r="J41"/>
  <c i="7" r="J41"/>
  <c i="8" r="BK94"/>
  <c r="J94"/>
  <c r="J63"/>
  <c i="9" r="J63"/>
  <c i="12" r="J59"/>
  <c i="7" r="J63"/>
  <c i="11" r="J39"/>
  <c i="1" r="AN61"/>
  <c r="AN66"/>
  <c r="AN63"/>
  <c i="3" r="J32"/>
  <c i="1" r="AG57"/>
  <c r="AN57"/>
  <c i="2" r="J32"/>
  <c i="1" r="AG56"/>
  <c r="W32"/>
  <c i="10" r="J30"/>
  <c i="1" r="AG64"/>
  <c r="W31"/>
  <c i="4" r="J32"/>
  <c i="1" r="AG58"/>
  <c r="W30"/>
  <c r="AV55"/>
  <c r="AT55"/>
  <c r="AZ54"/>
  <c r="AV54"/>
  <c r="AK29"/>
  <c i="2" l="1" r="J41"/>
  <c i="10" r="J39"/>
  <c i="3" r="J41"/>
  <c i="4" r="J41"/>
  <c i="1" r="AN56"/>
  <c r="AN58"/>
  <c r="AN64"/>
  <c r="W29"/>
  <c i="8" r="J32"/>
  <c i="1" r="AG62"/>
  <c r="AG55"/>
  <c r="AG54"/>
  <c r="AK26"/>
  <c r="AK35"/>
  <c r="AT54"/>
  <c l="1" r="AN54"/>
  <c i="8" r="J41"/>
  <c i="1" r="AN62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<sst xmlns="http://schemas.openxmlformats.org/spreadsheetml/2006/main">
  <si>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</si>
  <si>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</si>
  <si>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</si>
  <si>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</si>
  <si>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</si>
  <si>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{9bedafb9-3432-4811-a61c-2e04f1c0d861}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</si>
  <si>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</si>
  <si>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</si>
  <si>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</si>
  <si>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</si>
  <si>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</si>
  <si>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</si>
  <si>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</si>
  <si>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</si>
  <si>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</si>
  <si>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</si>
  <si>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</si>
  <si>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výpravní budovy v žst. Ostružná</t>
  </si>
  <si>
    <t>KSO:</t>
  </si>
  <si>
    <t>8125012</t>
  </si>
  <si>
    <t>CC-CZ:</t>
  </si>
  <si>
    <t>124111</t>
  </si>
  <si>
    <t>Místo:</t>
  </si>
  <si>
    <t xml:space="preserve"> Olomouc</t>
  </si>
  <si>
    <t>Datum:</t>
  </si>
  <si>
    <t>3. 5. 2022</t>
  </si>
  <si>
    <t>Zadavatel:</t>
  </si>
  <si>
    <t>IČ:</t>
  </si>
  <si>
    <t/>
  </si>
  <si>
    <t xml:space="preserve"> Správa železnic, s.o.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</si>
  <si>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</si>
  <si>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</si>
  <si>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</si>
  <si>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</si>
  <si>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</si>
  <si>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</si>
  <si>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</si>
  <si>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</si>
  <si>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</si>
  <si>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</si>
  <si>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</si>
  <si>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</si>
  <si>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</si>
  <si>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</si>
  <si>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</si>
  <si>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</si>
  <si>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</si>
  <si>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</si>
  <si>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</si>
  <si>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</si>
  <si>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</si>
  <si>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</si>
  <si>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</si>
  <si>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</si>
  <si>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</si>
  <si>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</si>
  <si>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</si>
  <si>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</si>
  <si>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</si>
  <si>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</si>
  <si>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</si>
  <si>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</si>
  <si>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</si>
  <si>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</si>
  <si>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</si>
  <si>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</si>
  <si>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</si>
  <si>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</si>
  <si>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</si>
  <si>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</si>
  <si>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</si>
  <si>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</si>
  <si>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</si>
  <si>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</si>
  <si>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</si>
  <si>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</si>
  <si>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</si>
  <si>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Výpravní budova</t>
  </si>
  <si>
    <t>STA</t>
  </si>
  <si>
    <t>1</t>
  </si>
  <si>
    <t>{6ccaa990-e5ca-4404-83e3-c4d55ed0c9ec}</t>
  </si>
  <si>
    <t>2</t>
  </si>
  <si>
    <t>/</t>
  </si>
  <si>
    <t>SO 01 - 01</t>
  </si>
  <si>
    <t>Bourací práce</t>
  </si>
  <si>
    <t>Soupis</t>
  </si>
  <si>
    <t>{c7017a22-8018-40ee-9a1e-ff3f9dc98e73}</t>
  </si>
  <si>
    <t>SO 01 - 02</t>
  </si>
  <si>
    <t>Stavební část</t>
  </si>
  <si>
    <t>{072d9922-ed9d-4a6f-9d70-94647ea93f6a}</t>
  </si>
  <si>
    <t>SO 01 - 03</t>
  </si>
  <si>
    <t>ZTI, ÚT</t>
  </si>
  <si>
    <t>{c8dac9db-04ff-4422-a7b1-1df830f5e42c}</t>
  </si>
  <si>
    <t>SO 01 - 04</t>
  </si>
  <si>
    <t>VZT</t>
  </si>
  <si>
    <t>{e7be9cae-c507-4609-b058-2655ac2a6341}</t>
  </si>
  <si>
    <t>SO 01 - 05</t>
  </si>
  <si>
    <t>rozvody elektro a uzemnění, EPS</t>
  </si>
  <si>
    <t>{c8d8d42a-f17e-4773-9737-a712cb4e5f02}</t>
  </si>
  <si>
    <t>SO 01 - 06</t>
  </si>
  <si>
    <t>stavební práce pro elektromontáže</t>
  </si>
  <si>
    <t>{1e7e7d01-a23e-416a-8a5a-eb8a90a653dc}</t>
  </si>
  <si>
    <t>SO 01 - 07</t>
  </si>
  <si>
    <t>Mobiliář + stavební připravenost</t>
  </si>
  <si>
    <t>{4f065c17-d7b8-47b5-8baa-9e724d5b9d28}</t>
  </si>
  <si>
    <t>SO 01 - 08</t>
  </si>
  <si>
    <t>Orientační a informační systém</t>
  </si>
  <si>
    <t>{3964c766-bf6d-41e2-b5e9-c8f7f9123d16}</t>
  </si>
  <si>
    <t>SO 02</t>
  </si>
  <si>
    <t>Kryté stání na kola a lyže</t>
  </si>
  <si>
    <t>{6a2e1c42-79af-4498-ad79-cda54410e32f}</t>
  </si>
  <si>
    <t>SO 03</t>
  </si>
  <si>
    <t>Zpevněné plochy</t>
  </si>
  <si>
    <t>{f6d2fb85-f30c-4c53-8fcf-fd147265618a}</t>
  </si>
  <si>
    <t>SO 90-90</t>
  </si>
  <si>
    <t>Likvidace odpadů vč. dopravy</t>
  </si>
  <si>
    <t>{5cc5bf0d-495e-414f-b85e-66a718847dbf}</t>
  </si>
  <si>
    <t>SO 98-98</t>
  </si>
  <si>
    <t>Všeobecný objekt</t>
  </si>
  <si>
    <t>{a10cce37-a667-46b7-8900-3c013736e8ae}</t>
  </si>
  <si>
    <t>VON</t>
  </si>
  <si>
    <t>Vedlejší a ostatní náklady</t>
  </si>
  <si>
    <t>{c3a14d07-7152-4809-a570-fca6ca214b1a}</t>
  </si>
  <si>
    <t>KRYCÍ LIST SOUPISU PRACÍ</t>
  </si>
  <si>
    <t>Objekt:</t>
  </si>
  <si>
    <t>SO 01 - Výpravní budova</t>
  </si>
  <si>
    <t>Soupis:</t>
  </si>
  <si>
    <t>SO 01 - 01 - Bourací práce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</si>
  <si>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</si>
  <si>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</si>
  <si>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</si>
  <si>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</si>
  <si>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</si>
  <si>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</si>
  <si>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</si>
  <si>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</si>
  <si>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</si>
  <si>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</si>
  <si>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</si>
  <si>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</si>
  <si>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</si>
  <si>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</si>
  <si>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</si>
  <si>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</si>
  <si>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</si>
  <si>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</si>
  <si>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</si>
  <si>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</si>
  <si>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</si>
  <si>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</si>
  <si>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</si>
  <si>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</si>
  <si>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</si>
  <si>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</si>
  <si>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</si>
  <si>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</si>
  <si>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</si>
  <si>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</si>
  <si>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</si>
  <si>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</si>
  <si>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</si>
  <si>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</si>
  <si>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961044111</t>
  </si>
  <si>
    <t>Bourání základů z betonu prostého</t>
  </si>
  <si>
    <t>m3</t>
  </si>
  <si>
    <t>CS ÚRS 2022 01</t>
  </si>
  <si>
    <t>4</t>
  </si>
  <si>
    <t>-1428505305</t>
  </si>
  <si>
    <t>Online PSC</t>
  </si>
  <si>
    <t>https://podminky.urs.cz/item/CS_URS_2022_01/961044111</t>
  </si>
  <si>
    <t>962032230</t>
  </si>
  <si>
    <t>Bourání zdiva nadzákladového z cihel nebo tvárnic z cihel pálených nebo vápenopískových, na maltu vápennou nebo vápenocementovou, objemu do 1 m3</t>
  </si>
  <si>
    <t>-624647785</t>
  </si>
  <si>
    <t>https://podminky.urs.cz/item/CS_URS_2022_01/962032230</t>
  </si>
  <si>
    <t>3</t>
  </si>
  <si>
    <t>962032641</t>
  </si>
  <si>
    <t>Bourání zdiva nadzákladového z cihel nebo tvárnic komínového z cihel pálených, šamotových nebo vápenopískových nad střechou na maltu cementovou</t>
  </si>
  <si>
    <t>1244143616</t>
  </si>
  <si>
    <t>https://podminky.urs.cz/item/CS_URS_2022_01/962032641</t>
  </si>
  <si>
    <t>VV</t>
  </si>
  <si>
    <t>"VB</t>
  </si>
  <si>
    <t xml:space="preserve">1,5*0,5*2,4+1,1*0,5*2,4   </t>
  </si>
  <si>
    <t>"stavědlo</t>
  </si>
  <si>
    <t>0,45*0,45*5,4</t>
  </si>
  <si>
    <t>Součet</t>
  </si>
  <si>
    <t>962042320</t>
  </si>
  <si>
    <t>Bourání zdiva z betonu prostého nadzákladového objemu do 1 m3</t>
  </si>
  <si>
    <t>-1382861942</t>
  </si>
  <si>
    <t>https://podminky.urs.cz/item/CS_URS_2022_01/962042320</t>
  </si>
  <si>
    <t xml:space="preserve">1,5*1*0,4+1,4*1,2*0,3   </t>
  </si>
  <si>
    <t>5</t>
  </si>
  <si>
    <t>962081131</t>
  </si>
  <si>
    <t>Bourání zdiva příček nebo vybourání otvorů ze skleněných tvárnic, tl. do 100 mm</t>
  </si>
  <si>
    <t>m2</t>
  </si>
  <si>
    <t>1408306496</t>
  </si>
  <si>
    <t>https://podminky.urs.cz/item/CS_URS_2022_01/962081131</t>
  </si>
  <si>
    <t xml:space="preserve">1,04*1,81+1,12*2,015   </t>
  </si>
  <si>
    <t>6</t>
  </si>
  <si>
    <t>963014949</t>
  </si>
  <si>
    <t>Bourání železobetonových schodnic prefabrikovaných jakékoliv délky</t>
  </si>
  <si>
    <t>m</t>
  </si>
  <si>
    <t>-1848165061</t>
  </si>
  <si>
    <t>https://podminky.urs.cz/item/CS_URS_2022_01/963014949</t>
  </si>
  <si>
    <t>7</t>
  </si>
  <si>
    <t>963051113</t>
  </si>
  <si>
    <t>Bourání železobetonových stropů deskových, tl. přes 80 mm</t>
  </si>
  <si>
    <t>920257634</t>
  </si>
  <si>
    <t>https://podminky.urs.cz/item/CS_URS_2022_01/963051113</t>
  </si>
  <si>
    <t>8</t>
  </si>
  <si>
    <t>963053936</t>
  </si>
  <si>
    <t>Bourání železobetonových monolitických schodišťových ramen samonosných</t>
  </si>
  <si>
    <t>-1154344554</t>
  </si>
  <si>
    <t>https://podminky.urs.cz/item/CS_URS_2022_01/963053936</t>
  </si>
  <si>
    <t xml:space="preserve">1,5*1+1,4*1,2+0,4*1,2   </t>
  </si>
  <si>
    <t>964072231</t>
  </si>
  <si>
    <t>Vybourání válcovaných nosníků uložených ve zdivu smíšeném nebo kamenném délky do 4 m, hmotnosti do 35 kg/m</t>
  </si>
  <si>
    <t>t</t>
  </si>
  <si>
    <t>2093246015</t>
  </si>
  <si>
    <t>https://podminky.urs.cz/item/CS_URS_2022_01/964072231</t>
  </si>
  <si>
    <t xml:space="preserve">2,5*4*0,035+4,2*2*0,035   </t>
  </si>
  <si>
    <t>10</t>
  </si>
  <si>
    <t>965031131</t>
  </si>
  <si>
    <t>Bourání podlah z cihel bez podkladního lože, s jakoukoliv výplní spár kladených naplocho, plochy přes 1 m2</t>
  </si>
  <si>
    <t>1160517301</t>
  </si>
  <si>
    <t>https://podminky.urs.cz/item/CS_URS_2022_01/965031131</t>
  </si>
  <si>
    <t>"podkroví</t>
  </si>
  <si>
    <t>56,15+13,94</t>
  </si>
  <si>
    <t>11</t>
  </si>
  <si>
    <t>965042141</t>
  </si>
  <si>
    <t>Bourání mazanin betonových nebo z litého asfaltu tl. do 100 mm, plochy přes 4 m2</t>
  </si>
  <si>
    <t>-1265434028</t>
  </si>
  <si>
    <t>https://podminky.urs.cz/item/CS_URS_2022_01/965042141</t>
  </si>
  <si>
    <t>12</t>
  </si>
  <si>
    <t>965042241</t>
  </si>
  <si>
    <t>Bourání mazanin betonových nebo z litého asfaltu tl. přes 100 mm, plochy přes 4 m2</t>
  </si>
  <si>
    <t>1077621737</t>
  </si>
  <si>
    <t>https://podminky.urs.cz/item/CS_URS_2022_01/965042241</t>
  </si>
  <si>
    <t>13</t>
  </si>
  <si>
    <t>965043341</t>
  </si>
  <si>
    <t>Bourání mazanin betonových s potěrem nebo teracem tl. do 100 mm, plochy přes 4 m2</t>
  </si>
  <si>
    <t>-902277184</t>
  </si>
  <si>
    <t>https://podminky.urs.cz/item/CS_URS_2022_01/965043341</t>
  </si>
  <si>
    <t>14</t>
  </si>
  <si>
    <t>965049112</t>
  </si>
  <si>
    <t>Bourání mazanin Příplatek k cenám za bourání mazanin betonových se svařovanou sítí, tl. přes 100 mm</t>
  </si>
  <si>
    <t>3883724</t>
  </si>
  <si>
    <t>https://podminky.urs.cz/item/CS_URS_2022_01/965049112</t>
  </si>
  <si>
    <t>965081213</t>
  </si>
  <si>
    <t>Bourání podlah z dlaždic bez podkladního lože nebo mazaniny, s jakoukoliv výplní spár keramických nebo xylolitových tl. do 10 mm, plochy přes 1 m2</t>
  </si>
  <si>
    <t>1039895446</t>
  </si>
  <si>
    <t>https://podminky.urs.cz/item/CS_URS_2022_01/965081213</t>
  </si>
  <si>
    <t>16</t>
  </si>
  <si>
    <t>965083112</t>
  </si>
  <si>
    <t>Odstranění násypu mezi stropními trámy tl. do 100 mm, plochy přes 2 m2</t>
  </si>
  <si>
    <t>404595411</t>
  </si>
  <si>
    <t>https://podminky.urs.cz/item/CS_URS_2022_01/965083112</t>
  </si>
  <si>
    <t>"2NP</t>
  </si>
  <si>
    <t>(7,74+1,8+19,98+11,28+3,32+22,89+20,07+16,58)*0,055</t>
  </si>
  <si>
    <t>"3NP</t>
  </si>
  <si>
    <t>13,85*0,135+25,42*0,142+56,15*0,155+13,94*0,155</t>
  </si>
  <si>
    <t>17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</si>
  <si>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</si>
  <si>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</si>
  <si>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2017833270</t>
  </si>
  <si>
    <t>https://podminky.urs.cz/item/CS_URS_2022_01/967031734</t>
  </si>
  <si>
    <t>18</t>
  </si>
  <si>
    <t>968062244</t>
  </si>
  <si>
    <t>Vybourání dřevěných rámů oken s křídly, dveřních zárubní, vrat, stěn, ostění nebo obkladů rámů oken s křídly jednoduchých, plochy do 1 m2</t>
  </si>
  <si>
    <t>-1896110241</t>
  </si>
  <si>
    <t>https://podminky.urs.cz/item/CS_URS_2022_01/968062244</t>
  </si>
  <si>
    <t>19</t>
  </si>
  <si>
    <t>968062246</t>
  </si>
  <si>
    <t>Vybourání dřevěných rámů oken s křídly, dveřních zárubní, vrat, stěn, ostění nebo obkladů rámů oken s křídly jednoduchých, plochy do 4 m2</t>
  </si>
  <si>
    <t>-1084590651</t>
  </si>
  <si>
    <t>https://podminky.urs.cz/item/CS_URS_2022_01/968062246</t>
  </si>
  <si>
    <t>20</t>
  </si>
  <si>
    <t>968062456</t>
  </si>
  <si>
    <t>Vybourání dřevěných rámů oken s křídly, dveřních zárubní, vrat, stěn, ostění nebo obkladů dveřních zárubní, plochy přes 2 m2</t>
  </si>
  <si>
    <t>1942858741</t>
  </si>
  <si>
    <t>https://podminky.urs.cz/item/CS_URS_2022_01/968062456</t>
  </si>
  <si>
    <t xml:space="preserve">2,215*1,87   </t>
  </si>
  <si>
    <t>968072455</t>
  </si>
  <si>
    <t>Vybourání kovových rámů oken s křídly, dveřních zárubní, vrat, stěn, ostění nebo obkladů dveřních zárubní, plochy do 2 m2</t>
  </si>
  <si>
    <t>330688713</t>
  </si>
  <si>
    <t>https://podminky.urs.cz/item/CS_URS_2022_01/968072455</t>
  </si>
  <si>
    <t>22</t>
  </si>
  <si>
    <t>968082016</t>
  </si>
  <si>
    <t>Vybourání plastových rámů oken s křídly, dveřních zárubní, vrat rámu oken s křídly, plochy přes 1 do 2 m2</t>
  </si>
  <si>
    <t>-235053622</t>
  </si>
  <si>
    <t>https://podminky.urs.cz/item/CS_URS_2022_01/968082016</t>
  </si>
  <si>
    <t xml:space="preserve">0,94*1,2+0,48*1,2   </t>
  </si>
  <si>
    <t>23</t>
  </si>
  <si>
    <t>968082017</t>
  </si>
  <si>
    <t>Vybourání plastových rámů oken s křídly, dveřních zárubní, vrat rámu oken s křídly, plochy přes 2 do 4 m2</t>
  </si>
  <si>
    <t>-505557894</t>
  </si>
  <si>
    <t>https://podminky.urs.cz/item/CS_URS_2022_01/968082017</t>
  </si>
  <si>
    <t xml:space="preserve">1,75*1,2*3   </t>
  </si>
  <si>
    <t>24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</si>
  <si>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</si>
  <si>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</si>
  <si>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kus</t>
  </si>
  <si>
    <t>856755037</t>
  </si>
  <si>
    <t>https://podminky.urs.cz/item/CS_URS_2022_01/971033141</t>
  </si>
  <si>
    <t>25</t>
  </si>
  <si>
    <t>973031151</t>
  </si>
  <si>
    <t>Vysekání výklenků nebo kapes ve zdivu z cihel na maltu vápennou nebo vápenocementovou výklenků, pohledové plochy přes 0,25 m2</t>
  </si>
  <si>
    <t>-619431185</t>
  </si>
  <si>
    <t>https://podminky.urs.cz/item/CS_URS_2022_01/973031151</t>
  </si>
  <si>
    <t>26</t>
  </si>
  <si>
    <t>973031514</t>
  </si>
  <si>
    <t>Vysekání výklenků nebo kapes ve zdivu z cihel na maltu vápennou nebo vápenocementovou kapes pro kotvení upevňovacích prvků, hl. přes 150 mm</t>
  </si>
  <si>
    <t>-1398028272</t>
  </si>
  <si>
    <t>https://podminky.urs.cz/item/CS_URS_2022_01/973031514</t>
  </si>
  <si>
    <t>27</t>
  </si>
  <si>
    <t>978011161</t>
  </si>
  <si>
    <t>Otlučení vápenných nebo vápenocementových omítek vnitřních ploch stropů, v rozsahu přes 30 do 50 %</t>
  </si>
  <si>
    <t>-1124901345</t>
  </si>
  <si>
    <t>https://podminky.urs.cz/item/CS_URS_2022_01/978011161</t>
  </si>
  <si>
    <t>28</t>
  </si>
  <si>
    <t>978011191</t>
  </si>
  <si>
    <t>Otlučení vápenných nebo vápenocementových omítek vnitřních ploch stropů, v rozsahu přes 50 do 100 %</t>
  </si>
  <si>
    <t>-1910870360</t>
  </si>
  <si>
    <t>https://podminky.urs.cz/item/CS_URS_2022_01/978011191</t>
  </si>
  <si>
    <t>29</t>
  </si>
  <si>
    <t>978013161</t>
  </si>
  <si>
    <t>Otlučení vápenných nebo vápenocementových omítek vnitřních ploch stěn s vyškrabáním spar, s očištěním zdiva, v rozsahu přes 30 do 50 %</t>
  </si>
  <si>
    <t>1707563291</t>
  </si>
  <si>
    <t>https://podminky.urs.cz/item/CS_URS_2022_01/978013161</t>
  </si>
  <si>
    <t>30</t>
  </si>
  <si>
    <t>978013191</t>
  </si>
  <si>
    <t>Otlučení vápenných nebo vápenocementových omítek vnitřních ploch stěn s vyškrabáním spar, s očištěním zdiva, v rozsahu přes 50 do 100 %</t>
  </si>
  <si>
    <t>1423131194</t>
  </si>
  <si>
    <t>https://podminky.urs.cz/item/CS_URS_2022_01/978013191</t>
  </si>
  <si>
    <t>31</t>
  </si>
  <si>
    <t>978059541</t>
  </si>
  <si>
    <t>Odsekání obkladů stěn včetně otlučení podkladní omítky až na zdivo z obkládaček vnitřních, z jakýchkoliv materiálů, plochy přes 1 m2</t>
  </si>
  <si>
    <t>-1820828848</t>
  </si>
  <si>
    <t>https://podminky.urs.cz/item/CS_URS_2022_01/978059541</t>
  </si>
  <si>
    <t>PSV</t>
  </si>
  <si>
    <t>Práce a dodávky PSV</t>
  </si>
  <si>
    <t>711</t>
  </si>
  <si>
    <t>Izolace proti vodě, vlhkosti a plynům</t>
  </si>
  <si>
    <t>37</t>
  </si>
  <si>
    <t>711131811</t>
  </si>
  <si>
    <t>Odstranění izolace proti zemní vlhkosti na ploše vodorovné V</t>
  </si>
  <si>
    <t>-420340692</t>
  </si>
  <si>
    <t>https://podminky.urs.cz/item/CS_URS_2022_01/711131811</t>
  </si>
  <si>
    <t>712</t>
  </si>
  <si>
    <t>Povlakové krytiny</t>
  </si>
  <si>
    <t>38</t>
  </si>
  <si>
    <t>712300843</t>
  </si>
  <si>
    <t>Ostatní práce při odstranění povlakové krytiny střech plochých do 10° zbytkového asfaltového pásu odsekáním</t>
  </si>
  <si>
    <t>-1971586560</t>
  </si>
  <si>
    <t>https://podminky.urs.cz/item/CS_URS_2022_01/712300843</t>
  </si>
  <si>
    <t>39</t>
  </si>
  <si>
    <t>712340833</t>
  </si>
  <si>
    <t>Odstranění povlakové krytiny střech plochých do 10° z přitavených pásů NAIP v plné ploše třívrstvé</t>
  </si>
  <si>
    <t>1825499935</t>
  </si>
  <si>
    <t>https://podminky.urs.cz/item/CS_URS_2022_01/712340833</t>
  </si>
  <si>
    <t>762</t>
  </si>
  <si>
    <t>Konstrukce tesařské</t>
  </si>
  <si>
    <t>40</t>
  </si>
  <si>
    <t>762331811</t>
  </si>
  <si>
    <t>Demontáž vázaných konstrukcí krovů sklonu do 60° z hranolů, hranolků, fošen, průřezové plochy do 120 cm2</t>
  </si>
  <si>
    <t>-1100317936</t>
  </si>
  <si>
    <t>https://podminky.urs.cz/item/CS_URS_2022_01/762331811</t>
  </si>
  <si>
    <t>41</t>
  </si>
  <si>
    <t>762521811</t>
  </si>
  <si>
    <t>Demontáž podlah bez polštářů z prken tl. do 32 mm</t>
  </si>
  <si>
    <t>1410288242</t>
  </si>
  <si>
    <t>https://podminky.urs.cz/item/CS_URS_2022_01/762521811</t>
  </si>
  <si>
    <t>42</t>
  </si>
  <si>
    <t>762522811</t>
  </si>
  <si>
    <t>Demontáž podlah s polštáři z prken tl. do 32 mm</t>
  </si>
  <si>
    <t>1603353948</t>
  </si>
  <si>
    <t>https://podminky.urs.cz/item/CS_URS_2022_01/762522811</t>
  </si>
  <si>
    <t>764</t>
  </si>
  <si>
    <t>Konstrukce klempířské</t>
  </si>
  <si>
    <t>43</t>
  </si>
  <si>
    <t>76400183.R</t>
  </si>
  <si>
    <t>Demontáž krytiny z taškových tabulí - vyřezání kolem bouraných komínů</t>
  </si>
  <si>
    <t>R</t>
  </si>
  <si>
    <t>2105410186</t>
  </si>
  <si>
    <t>2,3*3,22*2</t>
  </si>
  <si>
    <t>44</t>
  </si>
  <si>
    <t>764002811</t>
  </si>
  <si>
    <t>Demontáž klempířských konstrukcí okapového plechu do suti, v krytině povlakové</t>
  </si>
  <si>
    <t>-1033954580</t>
  </si>
  <si>
    <t>https://podminky.urs.cz/item/CS_URS_2022_01/764002811</t>
  </si>
  <si>
    <t>45</t>
  </si>
  <si>
    <t>764002871</t>
  </si>
  <si>
    <t>Demontáž klempířských konstrukcí lemování zdí do suti</t>
  </si>
  <si>
    <t>-608586637</t>
  </si>
  <si>
    <t>https://podminky.urs.cz/item/CS_URS_2022_01/764002871</t>
  </si>
  <si>
    <t>46</t>
  </si>
  <si>
    <t>764004801</t>
  </si>
  <si>
    <t>Demontáž klempířských konstrukcí žlabu podokapního do suti</t>
  </si>
  <si>
    <t>2071070095</t>
  </si>
  <si>
    <t>https://podminky.urs.cz/item/CS_URS_2022_01/764004801</t>
  </si>
  <si>
    <t>47</t>
  </si>
  <si>
    <t>764004861</t>
  </si>
  <si>
    <t>Demontáž klempířských konstrukcí svodu do suti</t>
  </si>
  <si>
    <t>-1783978665</t>
  </si>
  <si>
    <t>https://podminky.urs.cz/item/CS_URS_2022_01/764004861</t>
  </si>
  <si>
    <t>48</t>
  </si>
  <si>
    <t>764004863</t>
  </si>
  <si>
    <t>Demontáž klempířských konstrukcí svodu k dalšímu použití</t>
  </si>
  <si>
    <t>-974830682</t>
  </si>
  <si>
    <t>https://podminky.urs.cz/item/CS_URS_2022_01/764004863</t>
  </si>
  <si>
    <t>765</t>
  </si>
  <si>
    <t>Krytina skládaná</t>
  </si>
  <si>
    <t>49</t>
  </si>
  <si>
    <t>765131801</t>
  </si>
  <si>
    <t>Demontáž vláknocementové krytiny skládané sklonu do 30° do suti</t>
  </si>
  <si>
    <t>303302210</t>
  </si>
  <si>
    <t>https://podminky.urs.cz/item/CS_URS_2022_01/765131801</t>
  </si>
  <si>
    <t>50</t>
  </si>
  <si>
    <t>765192811</t>
  </si>
  <si>
    <t>Demontáž střešního výlezu jakékoliv plochy</t>
  </si>
  <si>
    <t>-1643411901</t>
  </si>
  <si>
    <t>https://podminky.urs.cz/item/CS_URS_2022_01/765192811</t>
  </si>
  <si>
    <t>766</t>
  </si>
  <si>
    <t>Konstrukce truhlářské</t>
  </si>
  <si>
    <t>51</t>
  </si>
  <si>
    <t>766691914</t>
  </si>
  <si>
    <t>Ostatní práce vyvěšení nebo zavěšení křídel s případným uložením a opětovným zavěšením po provedení stavebních změn dřevěných dveřních, plochy do 2 m2</t>
  </si>
  <si>
    <t>-243774454</t>
  </si>
  <si>
    <t>https://podminky.urs.cz/item/CS_URS_2022_01/766691914</t>
  </si>
  <si>
    <t>776</t>
  </si>
  <si>
    <t>Podlahy povlakové</t>
  </si>
  <si>
    <t>52</t>
  </si>
  <si>
    <t>776201812</t>
  </si>
  <si>
    <t>Demontáž povlakových podlahovin lepených ručně s podložkou</t>
  </si>
  <si>
    <t>1471035202</t>
  </si>
  <si>
    <t>https://podminky.urs.cz/item/CS_URS_2022_01/776201812</t>
  </si>
  <si>
    <t>SO 01 - 02 - Stavební část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</si>
  <si>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</si>
  <si>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</si>
  <si>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</si>
  <si>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</si>
  <si>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</si>
  <si>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</si>
  <si>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</si>
  <si>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 xml:space="preserve">    713 - Izolace tepelné</t>
  </si>
  <si>
    <t xml:space="preserve">    742 - Elektroinstalace - slaboproud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</si>
  <si>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</si>
  <si>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</si>
  <si>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</si>
  <si>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</si>
  <si>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</si>
  <si>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</si>
  <si>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Zemní práce</t>
  </si>
  <si>
    <t>132212111</t>
  </si>
  <si>
    <t>Hloubení rýh šířky do 800 mm ručně zapažených i nezapažených, s urovnáním dna do předepsaného profilu a spádu v hornině třídy těžitelnosti I skupiny 3 soudržných</t>
  </si>
  <si>
    <t>CS ÚRS 2021 02</t>
  </si>
  <si>
    <t>-1989378011</t>
  </si>
  <si>
    <t>https://podminky.urs.cz/item/CS_URS_2021_02/132212111</t>
  </si>
  <si>
    <t>132253102</t>
  </si>
  <si>
    <t>Hloubení nezapažených rýh šířky do 800 mm strojně s urovnáním dna do předepsaného profilu a spádu v omezeném prostoru v hornině třídy těžitelnosti I skupiny 3 přes 20 do 50 m3</t>
  </si>
  <si>
    <t>-1025871113</t>
  </si>
  <si>
    <t>https://podminky.urs.cz/item/CS_URS_2022_01/132253102</t>
  </si>
  <si>
    <t>139751101</t>
  </si>
  <si>
    <t>Vykopávka v uzavřených prostorech ručně v hornině třídy těžitelnosti I skupiny 1 až 3</t>
  </si>
  <si>
    <t>-239317441</t>
  </si>
  <si>
    <t>https://podminky.urs.cz/item/CS_URS_2022_01/139751101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</si>
  <si>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</si>
  <si>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</si>
  <si>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2035985409</t>
  </si>
  <si>
    <t>https://podminky.urs.cz/item/CS_URS_2022_01/162211311</t>
  </si>
  <si>
    <t>167151101</t>
  </si>
  <si>
    <t>Nakládání, skládání a překládání neulehlého výkopku nebo sypaniny strojně nakládání, množství do 100 m3, z horniny třídy těžitelnosti I, skupiny 1 až 3</t>
  </si>
  <si>
    <t>-811839039</t>
  </si>
  <si>
    <t>https://podminky.urs.cz/item/CS_URS_2022_01/167151101</t>
  </si>
  <si>
    <t>171201221</t>
  </si>
  <si>
    <t>Poplatek za uložení stavebního odpadu na skládce (skládkovné) zeminy a kamení zatříděného do Katalogu odpadů pod kódem 17 05 04</t>
  </si>
  <si>
    <t>-328366187</t>
  </si>
  <si>
    <t>https://podminky.urs.cz/item/CS_URS_2022_01/171201221</t>
  </si>
  <si>
    <t>171251201</t>
  </si>
  <si>
    <t>Uložení sypaniny na skládky nebo meziskládky bez hutnění s upravením uložené sypaniny do předepsaného tvaru</t>
  </si>
  <si>
    <t>1127123743</t>
  </si>
  <si>
    <t>https://podminky.urs.cz/item/CS_URS_2022_01/171251201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</si>
  <si>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</si>
  <si>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</si>
  <si>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</si>
  <si>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-95117228</t>
  </si>
  <si>
    <t>https://podminky.urs.cz/item/CS_URS_2022_01/211531111</t>
  </si>
  <si>
    <t>211971110</t>
  </si>
  <si>
    <t>Zřízení opláštění výplně z geotextilie odvodňovacích žeber nebo trativodů v rýze nebo zářezu se stěnami šikmými o sklonu do 1:2</t>
  </si>
  <si>
    <t>459360652</t>
  </si>
  <si>
    <t>https://podminky.urs.cz/item/CS_URS_2022_01/211971110</t>
  </si>
  <si>
    <t>M</t>
  </si>
  <si>
    <t>69311070</t>
  </si>
  <si>
    <t>geotextilie netkaná separační, ochranná, filtrační, drenážní PP 400g/m2</t>
  </si>
  <si>
    <t>-75688754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</si>
  <si>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</si>
  <si>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</si>
  <si>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91226379</t>
  </si>
  <si>
    <t>https://podminky.urs.cz/item/CS_URS_2022_01/212751104</t>
  </si>
  <si>
    <t>271532212</t>
  </si>
  <si>
    <t>Podsyp pod základové konstrukce se zhutněním a urovnáním povrchu z kameniva hrubého, frakce 16 - 32 mm</t>
  </si>
  <si>
    <t>-1860523502</t>
  </si>
  <si>
    <t>https://podminky.urs.cz/item/CS_URS_2022_01/271532212</t>
  </si>
  <si>
    <t>274313711</t>
  </si>
  <si>
    <t>Základy z betonu prostého pasy betonu kamenem neprokládaného tř. C 20/25</t>
  </si>
  <si>
    <t>1938935482</t>
  </si>
  <si>
    <t>https://podminky.urs.cz/item/CS_URS_2022_01/274313711</t>
  </si>
  <si>
    <t>"Rampa"</t>
  </si>
  <si>
    <t>6,8*0,35*0,9</t>
  </si>
  <si>
    <t>1,85*0,35*0,9*2</t>
  </si>
  <si>
    <t>1,85*0,37*0,35</t>
  </si>
  <si>
    <t>0,5*0,37*0,35</t>
  </si>
  <si>
    <t>"venkovní schody"</t>
  </si>
  <si>
    <t>1,9*0,35*0,9+0,33*0,9*0,35</t>
  </si>
  <si>
    <t>"venkovní schody boční"</t>
  </si>
  <si>
    <t>2,2*0,35*0,9+0,33*0,9*0,35*2</t>
  </si>
  <si>
    <t>"venkovní schody do ulice"</t>
  </si>
  <si>
    <t>1,5*0,47*0,9</t>
  </si>
  <si>
    <t>275313611</t>
  </si>
  <si>
    <t>Základy z betonu prostého patky a bloky z betonu kamenem neprokládaného tř. C 16/20</t>
  </si>
  <si>
    <t>2125126260</t>
  </si>
  <si>
    <t>https://podminky.urs.cz/item/CS_URS_2022_01/275313611</t>
  </si>
  <si>
    <t>1,0*(0,3*0,6)*2</t>
  </si>
  <si>
    <t>275351121</t>
  </si>
  <si>
    <t>Bednění základů patek zřízení</t>
  </si>
  <si>
    <t>-168633667</t>
  </si>
  <si>
    <t>https://podminky.urs.cz/item/CS_URS_2022_01/275351121</t>
  </si>
  <si>
    <t xml:space="preserve">1,0*(0,6*2+0,2*2)*2  </t>
  </si>
  <si>
    <t>275351122</t>
  </si>
  <si>
    <t>Bednění základů patek odstranění</t>
  </si>
  <si>
    <t>-1393456883</t>
  </si>
  <si>
    <t>https://podminky.urs.cz/item/CS_URS_2022_01/275351122</t>
  </si>
  <si>
    <t>Svislé a kompletní konstrukce</t>
  </si>
  <si>
    <t>311231127</t>
  </si>
  <si>
    <t>Zdivo z cihel pálených nosné z cihel plných dl. 290 mm P 20 až 25, na maltu ze suché směsi 10 MPa</t>
  </si>
  <si>
    <t>-2078845704</t>
  </si>
  <si>
    <t>https://podminky.urs.cz/item/CS_URS_2022_01/311231127</t>
  </si>
  <si>
    <t>13,545*0,25</t>
  </si>
  <si>
    <t>7,79*0,375</t>
  </si>
  <si>
    <t>317168012</t>
  </si>
  <si>
    <t>Překlady keramické ploché osazené do maltového lože, výšky překladu 71 mm šířky 115 mm, délky 1250 mm</t>
  </si>
  <si>
    <t>-1986971302</t>
  </si>
  <si>
    <t>https://podminky.urs.cz/item/CS_URS_2022_01/317168012</t>
  </si>
  <si>
    <t>317168022</t>
  </si>
  <si>
    <t>Překlady keramické ploché osazené do maltového lože, výšky překladu 71 mm šířky 145 mm, délky 1250 mm</t>
  </si>
  <si>
    <t>-390326508</t>
  </si>
  <si>
    <t>https://podminky.urs.cz/item/CS_URS_2022_01/317168022</t>
  </si>
  <si>
    <t>317168025</t>
  </si>
  <si>
    <t>Překlady keramické ploché osazené do maltového lože, výšky překladu 71 mm šířky 145 mm, délky 2000 mm</t>
  </si>
  <si>
    <t>-1022499615</t>
  </si>
  <si>
    <t>https://podminky.urs.cz/item/CS_URS_2022_01/317168025</t>
  </si>
  <si>
    <t>317168055</t>
  </si>
  <si>
    <t>Překlady keramické vysoké osazené do maltového lože, šířky překladu 70 mm výšky 238 mm, délky 2000 mm</t>
  </si>
  <si>
    <t>-996826581</t>
  </si>
  <si>
    <t>https://podminky.urs.cz/item/CS_URS_2022_01/317168055</t>
  </si>
  <si>
    <t>342244201</t>
  </si>
  <si>
    <t>Příčky jednoduché z cihel děrovaných broušených, na tenkovrstvou maltu, pevnost cihel do P15, tl. příčky 80 mm</t>
  </si>
  <si>
    <t>-1082672329</t>
  </si>
  <si>
    <t>https://podminky.urs.cz/item/CS_URS_2022_01/342244201</t>
  </si>
  <si>
    <t>2,72</t>
  </si>
  <si>
    <t>342244211</t>
  </si>
  <si>
    <t>Příčky jednoduché z cihel děrovaných broušených, na tenkovrstvou maltu, pevnost cihel do P15, tl. příčky 115 mm</t>
  </si>
  <si>
    <t>1764654432</t>
  </si>
  <si>
    <t>https://podminky.urs.cz/item/CS_URS_2022_01/342244211</t>
  </si>
  <si>
    <t>10,816</t>
  </si>
  <si>
    <t>342244221</t>
  </si>
  <si>
    <t>Příčky jednoduché z cihel děrovaných broušených, na tenkovrstvou maltu, pevnost cihel do P15, tl. příčky 140 mm</t>
  </si>
  <si>
    <t>-2071724057</t>
  </si>
  <si>
    <t>https://podminky.urs.cz/item/CS_URS_2022_01/342244221</t>
  </si>
  <si>
    <t>33,704</t>
  </si>
  <si>
    <t>342291111</t>
  </si>
  <si>
    <t>Ukotvení příček polyuretanovou pěnou, tl. příčky do 100 mm</t>
  </si>
  <si>
    <t>-444948238</t>
  </si>
  <si>
    <t>https://podminky.urs.cz/item/CS_URS_2022_01/342291111</t>
  </si>
  <si>
    <t xml:space="preserve">51,28+8,15+2,15*3+1,35*2+2,43+1,5+3,2+1,438+2,11+3,57*2+0,9+1,76   </t>
  </si>
  <si>
    <t>342291121</t>
  </si>
  <si>
    <t>Ukotvení příček plochými kotvami, do konstrukce cihelné</t>
  </si>
  <si>
    <t>-381413021</t>
  </si>
  <si>
    <t>https://podminky.urs.cz/item/CS_URS_2022_01/342291121</t>
  </si>
  <si>
    <t xml:space="preserve">5*3+2*3,29+9*3,3   </t>
  </si>
  <si>
    <t>346244381</t>
  </si>
  <si>
    <t>Plentování ocelových válcovaných nosníků jednostranné cihlami na maltu, výška stojiny do 200 mm</t>
  </si>
  <si>
    <t>784351292</t>
  </si>
  <si>
    <t>https://podminky.urs.cz/item/CS_URS_2022_01/346244381</t>
  </si>
  <si>
    <t>Vodorovné konstrukce</t>
  </si>
  <si>
    <t>413941123</t>
  </si>
  <si>
    <t>Osazování ocelových válcovaných nosníků ve stropech I nebo IE nebo U nebo UE nebo L č. 14 až 22 nebo výšky přes 120 do 220 mm</t>
  </si>
  <si>
    <t>-98010872</t>
  </si>
  <si>
    <t>https://podminky.urs.cz/item/CS_URS_2022_01/413941123</t>
  </si>
  <si>
    <t>"1NP</t>
  </si>
  <si>
    <t>3*1,01*0,00594</t>
  </si>
  <si>
    <t>3*1,7*0,0143</t>
  </si>
  <si>
    <t>3*2,3*0,0143</t>
  </si>
  <si>
    <t>3*2,1*2*0,0143</t>
  </si>
  <si>
    <t>3*1,5*0,0143</t>
  </si>
  <si>
    <t>2*1,3*0,00834</t>
  </si>
  <si>
    <t>3*1,95*0,0143</t>
  </si>
  <si>
    <t>3*1,6*0,0143</t>
  </si>
  <si>
    <t>1*1,2*0,00834</t>
  </si>
  <si>
    <t>2*1,5*0,00834</t>
  </si>
  <si>
    <t>3*1,65*0,0143</t>
  </si>
  <si>
    <t>13010710</t>
  </si>
  <si>
    <t>ocel profilová jakost S235JR (11 375) průřez I (IPN) 80</t>
  </si>
  <si>
    <t>-1663907602</t>
  </si>
  <si>
    <t>13010712</t>
  </si>
  <si>
    <t>ocel profilová jakost S235JR (11 375) průřez I (IPN) 100</t>
  </si>
  <si>
    <t>442416421</t>
  </si>
  <si>
    <t>13010716</t>
  </si>
  <si>
    <t>ocel profilová jakost S235JR (11 375) průřez I (IPN) 140</t>
  </si>
  <si>
    <t>-819232654</t>
  </si>
  <si>
    <t>32</t>
  </si>
  <si>
    <t>417321414</t>
  </si>
  <si>
    <t>Ztužující pásy a věnce z betonu železového (bez výztuže) tř. C 20/25</t>
  </si>
  <si>
    <t>169988018</t>
  </si>
  <si>
    <t>https://podminky.urs.cz/item/CS_URS_2022_01/417321414</t>
  </si>
  <si>
    <t xml:space="preserve">0,571  </t>
  </si>
  <si>
    <t>33</t>
  </si>
  <si>
    <t>417351115</t>
  </si>
  <si>
    <t>Bednění bočnic ztužujících pásů a věnců včetně vzpěr zřízení</t>
  </si>
  <si>
    <t>1483670736</t>
  </si>
  <si>
    <t>https://podminky.urs.cz/item/CS_URS_2022_01/417351115</t>
  </si>
  <si>
    <t xml:space="preserve">9,5*0,2*2 </t>
  </si>
  <si>
    <t>34</t>
  </si>
  <si>
    <t>417351116</t>
  </si>
  <si>
    <t>Bednění bočnic ztužujících pásů a věnců včetně vzpěr odstranění</t>
  </si>
  <si>
    <t>-867739052</t>
  </si>
  <si>
    <t>https://podminky.urs.cz/item/CS_URS_2022_01/417351116</t>
  </si>
  <si>
    <t>35</t>
  </si>
  <si>
    <t>417361321</t>
  </si>
  <si>
    <t>Výztuž ztužujících pásů a věnců z betonářské oceli 11 375 (EZ)</t>
  </si>
  <si>
    <t>-1868939151</t>
  </si>
  <si>
    <t>https://podminky.urs.cz/item/CS_URS_2022_01/417361321</t>
  </si>
  <si>
    <t xml:space="preserve">(15+5+5)*4*0,89*0,001*1,1   </t>
  </si>
  <si>
    <t>36</t>
  </si>
  <si>
    <t>312351911</t>
  </si>
  <si>
    <t>Bednění nadzákladových zdí výplňových Příplatek k cenám za pohledový beton</t>
  </si>
  <si>
    <t>1568573056</t>
  </si>
  <si>
    <t>https://podminky.urs.cz/item/CS_URS_2022_01/312351911</t>
  </si>
  <si>
    <t>430321515</t>
  </si>
  <si>
    <t>Schodišťové konstrukce a rampy z betonu železového (bez výztuže) stupně, schodnice, ramena, podesty s nosníky tř. C 20/25</t>
  </si>
  <si>
    <t>2062021372</t>
  </si>
  <si>
    <t>https://podminky.urs.cz/item/CS_URS_2022_01/430321515</t>
  </si>
  <si>
    <t>430362021</t>
  </si>
  <si>
    <t>Výztuž schodišťových konstrukcí a ramp stupňů, schodnic, ramen, podest s nosníky ze svařovaných sítí z drátů typu KARI</t>
  </si>
  <si>
    <t>-983133305</t>
  </si>
  <si>
    <t>https://podminky.urs.cz/item/CS_URS_2022_01/430362021</t>
  </si>
  <si>
    <t xml:space="preserve">(4,655*1,5+3,4*1,8)*4,743*0,001*1,15*2   </t>
  </si>
  <si>
    <t>431351121</t>
  </si>
  <si>
    <t>Bednění podest, podstupňových desek a ramp včetně podpěrné konstrukce výšky do 4 m půdorysně přímočarých zřízení</t>
  </si>
  <si>
    <t>1101218845</t>
  </si>
  <si>
    <t>https://podminky.urs.cz/item/CS_URS_2022_01/431351121</t>
  </si>
  <si>
    <t xml:space="preserve">3,5*0,3+2,255*0,3   </t>
  </si>
  <si>
    <t>431351122</t>
  </si>
  <si>
    <t>Bednění podest, podstupňových desek a ramp včetně podpěrné konstrukce výšky do 4 m půdorysně přímočarých odstranění</t>
  </si>
  <si>
    <t>-424226614</t>
  </si>
  <si>
    <t>https://podminky.urs.cz/item/CS_URS_2022_01/431351122</t>
  </si>
  <si>
    <t>434121425</t>
  </si>
  <si>
    <t>Osazování schodišťových stupňů železobetonových s vyspárováním styčných spár, s provizorním dřevěným zábradlím a dočasným zakrytím stupnic prkny na desku, stupňů broušených nebo leštěných</t>
  </si>
  <si>
    <t>-1357539897</t>
  </si>
  <si>
    <t>https://podminky.urs.cz/item/CS_URS_2022_01/434121425</t>
  </si>
  <si>
    <t>5937375R</t>
  </si>
  <si>
    <t>stupeň schodišťový betonový, rohový 90°, (900x350x150)</t>
  </si>
  <si>
    <t>-1341555708</t>
  </si>
  <si>
    <t>593737R</t>
  </si>
  <si>
    <t>stupeň schodišťový betonový přímý (1500x350x150)</t>
  </si>
  <si>
    <t>937344776</t>
  </si>
  <si>
    <t>434351141</t>
  </si>
  <si>
    <t>Bednění stupňů betonovaných na podstupňové desce nebo na terénu půdorysně přímočarých zřízení</t>
  </si>
  <si>
    <t>1633884603</t>
  </si>
  <si>
    <t>https://podminky.urs.cz/item/CS_URS_2022_01/434351141</t>
  </si>
  <si>
    <t>434351142</t>
  </si>
  <si>
    <t>Bednění stupňů betonovaných na podstupňové desce nebo na terénu půdorysně přímočarých odstranění</t>
  </si>
  <si>
    <t>920164377</t>
  </si>
  <si>
    <t>https://podminky.urs.cz/item/CS_URS_2022_01/434351142</t>
  </si>
  <si>
    <t>Úpravy povrchů, podlahy a osazování výplní</t>
  </si>
  <si>
    <t>611131121</t>
  </si>
  <si>
    <t>Podkladní a spojovací vrstva vnitřních omítaných ploch penetrace disperzní nanášená ručně stropů</t>
  </si>
  <si>
    <t>-2052066246</t>
  </si>
  <si>
    <t>https://podminky.urs.cz/item/CS_URS_2022_01/611131121</t>
  </si>
  <si>
    <t xml:space="preserve">305,26   </t>
  </si>
  <si>
    <t>611325423</t>
  </si>
  <si>
    <t>Oprava vápenocementové omítky vnitřních ploch štukové dvouvrstvé, tloušťky do 20 mm a tloušťky štuku do 3 mm stropů, v rozsahu opravované plochy přes 30 do 50%</t>
  </si>
  <si>
    <t>-520216583</t>
  </si>
  <si>
    <t>https://podminky.urs.cz/item/CS_URS_2022_01/611325423</t>
  </si>
  <si>
    <t>612135101</t>
  </si>
  <si>
    <t>Hrubá výplň rýh maltou jakékoli šířky rýhy ve stěnách</t>
  </si>
  <si>
    <t>1737111093</t>
  </si>
  <si>
    <t>https://podminky.urs.cz/item/CS_URS_2022_01/612135101</t>
  </si>
  <si>
    <t xml:space="preserve">2057*0,03   </t>
  </si>
  <si>
    <t>612142001</t>
  </si>
  <si>
    <t>Potažení vnitřních ploch pletivem v ploše nebo pruzích, na plném podkladu sklovláknitým vtlačením do tmelu stěn</t>
  </si>
  <si>
    <t>-2053789341</t>
  </si>
  <si>
    <t>https://podminky.urs.cz/item/CS_URS_2022_01/612142001</t>
  </si>
  <si>
    <t>612325423</t>
  </si>
  <si>
    <t>Oprava vápenocementové omítky vnitřních ploch štukové dvouvrstvé, tloušťky do 20 mm a tloušťky štuku do 3 mm stěn, v rozsahu opravované plochy přes 30 do 50%</t>
  </si>
  <si>
    <t>255622505</t>
  </si>
  <si>
    <t>https://podminky.urs.cz/item/CS_URS_2022_01/612325423</t>
  </si>
  <si>
    <t>622211011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</si>
  <si>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</si>
  <si>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-79118235</t>
  </si>
  <si>
    <t>https://podminky.urs.cz/item/CS_URS_2022_01/622211011</t>
  </si>
  <si>
    <t>28376441</t>
  </si>
  <si>
    <t>deska z polystyrénu XPS, hrana rovná a strukturovaný povrch 300kPa tl 60mm</t>
  </si>
  <si>
    <t>531267251</t>
  </si>
  <si>
    <t>53</t>
  </si>
  <si>
    <t>28376442</t>
  </si>
  <si>
    <t>deska z polystyrénu XPS, hrana rovná a strukturovaný povrch 300kPa tl 80mm</t>
  </si>
  <si>
    <t>666285815</t>
  </si>
  <si>
    <t>54</t>
  </si>
  <si>
    <t>28375943</t>
  </si>
  <si>
    <t>deska EPS 100 fasádní λ=0,037 tl 30mm</t>
  </si>
  <si>
    <t>-1581392869</t>
  </si>
  <si>
    <t>55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</si>
  <si>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</si>
  <si>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</si>
  <si>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1524615064</t>
  </si>
  <si>
    <t>https://podminky.urs.cz/item/CS_URS_2022_01/622211021</t>
  </si>
  <si>
    <t>56</t>
  </si>
  <si>
    <t>28376443</t>
  </si>
  <si>
    <t>deska z polystyrénu XPS, hrana rovná a strukturovaný povrch 300kPa tl 100mm</t>
  </si>
  <si>
    <t>976482922</t>
  </si>
  <si>
    <t>57</t>
  </si>
  <si>
    <t>28375980</t>
  </si>
  <si>
    <t>deska EPS 100 fasádní λ=0,037 tl 120mm</t>
  </si>
  <si>
    <t>71394678</t>
  </si>
  <si>
    <t>58</t>
  </si>
  <si>
    <t>59051390</t>
  </si>
  <si>
    <t>zátka EPS pro montáž TI D 65mm</t>
  </si>
  <si>
    <t>-75451111</t>
  </si>
  <si>
    <t>59</t>
  </si>
  <si>
    <t>62221205.R</t>
  </si>
  <si>
    <t>Montáž kontaktního zateplení vnějšího stěn - osazení fasádní římsy</t>
  </si>
  <si>
    <t>-779636471</t>
  </si>
  <si>
    <t>12,74*2+15,42*2</t>
  </si>
  <si>
    <t>60</t>
  </si>
  <si>
    <t>2837593.R</t>
  </si>
  <si>
    <t>průběžná římsa 200x50mm PR41320</t>
  </si>
  <si>
    <t>1888359602</t>
  </si>
  <si>
    <t>56,32*1,1 "Přepočtené koeficientem množství</t>
  </si>
  <si>
    <t>61</t>
  </si>
  <si>
    <t>622231101</t>
  </si>
  <si>
    <t>Montáž kontaktního zateplení lepením a mechanickým kotvením z desek z fenolické pěny na vnější stěny, na podklad betonový nebo z lehčeného betonu, z tvárnic keramických nebo vápenopískových, tloušťky desek do 40 mm</t>
  </si>
  <si>
    <t>88699652</t>
  </si>
  <si>
    <t>https://podminky.urs.cz/item/CS_URS_2022_01/622231101</t>
  </si>
  <si>
    <t>62</t>
  </si>
  <si>
    <t>28376802</t>
  </si>
  <si>
    <t>deska fenolická tepelně izolační fasádní λ=0,021 tl 40mm</t>
  </si>
  <si>
    <t>1600928549</t>
  </si>
  <si>
    <t>267,03*1,05 "Přepočtené koeficientem množství</t>
  </si>
  <si>
    <t>63</t>
  </si>
  <si>
    <t>622252001</t>
  </si>
  <si>
    <t>Montáž profilů kontaktního zateplení zakládacích soklových připevněných hmoždinkami</t>
  </si>
  <si>
    <t>1679884867</t>
  </si>
  <si>
    <t>https://podminky.urs.cz/item/CS_URS_2022_01/622252001</t>
  </si>
  <si>
    <t>(0,75*2)*5</t>
  </si>
  <si>
    <t>16,79*2+12,82*2-(0,75*2)*5</t>
  </si>
  <si>
    <t>64</t>
  </si>
  <si>
    <t>59051649</t>
  </si>
  <si>
    <t>profil zakládací Al tl 0,7mm pro ETICS pro izolant tl 120mm</t>
  </si>
  <si>
    <t>-1859415048</t>
  </si>
  <si>
    <t xml:space="preserve">(59,22-7,5)*1,1   </t>
  </si>
  <si>
    <t>65</t>
  </si>
  <si>
    <t>59051647</t>
  </si>
  <si>
    <t>profil zakládací Al tl 0,7mm pro ETICS pro izolant tl 100mm</t>
  </si>
  <si>
    <t>459099823</t>
  </si>
  <si>
    <t xml:space="preserve">7,5*1,1   </t>
  </si>
  <si>
    <t>66</t>
  </si>
  <si>
    <t>59051440</t>
  </si>
  <si>
    <t>spojka plastová zakládacích profilů zateplovacích systémů dl 30mm</t>
  </si>
  <si>
    <t>1543814946</t>
  </si>
  <si>
    <t>67</t>
  </si>
  <si>
    <t>622252002</t>
  </si>
  <si>
    <t>Montáž profilů kontaktního zateplení ostatních stěnových, dilatačních apod. lepených do tmelu</t>
  </si>
  <si>
    <t>252252351</t>
  </si>
  <si>
    <t>https://podminky.urs.cz/item/CS_URS_2022_01/622252002</t>
  </si>
  <si>
    <t>321,167+103,411</t>
  </si>
  <si>
    <t>68</t>
  </si>
  <si>
    <t>63127464</t>
  </si>
  <si>
    <t>profil rohový Al 15x15mm s výztužnou tkaninou š 100mm pro ETICS</t>
  </si>
  <si>
    <t>1824551845</t>
  </si>
  <si>
    <t>"výplně otvorů</t>
  </si>
  <si>
    <t>((1,2*2+1,8*2)+(1,2+2,7*2)+(1,12*2+2,0*2)+(1,45+2,9*2)+(1,15*2+1,8*2)+(1,7*2+1,55*2)*2+(1,5*2+1,85*2)+(1,0+2,6*2)+(1,15*2+1,75*2))</t>
  </si>
  <si>
    <t>((1,2*2+1,8*2)*5+(1,12*2+2,0)*2+(1,5*2+1,8*2))</t>
  </si>
  <si>
    <t>(1,5*2+1,5*2)</t>
  </si>
  <si>
    <t>"rohy budovy"</t>
  </si>
  <si>
    <t>8,2*4+9,65*2</t>
  </si>
  <si>
    <t>"fasáda"</t>
  </si>
  <si>
    <t>4,25+7,85+9,7+4,1+6,3+4,25+7,85</t>
  </si>
  <si>
    <t>8,2+2,2+4,8+2,2+8,2</t>
  </si>
  <si>
    <t>7,8+14+7,8</t>
  </si>
  <si>
    <t>Mezisoučet</t>
  </si>
  <si>
    <t>291,97*1,1</t>
  </si>
  <si>
    <t>69</t>
  </si>
  <si>
    <t>28342205</t>
  </si>
  <si>
    <t>profil začišťovací PVC 6mm s výztužnou tkaninou pro ostění ETICS</t>
  </si>
  <si>
    <t>-516628023</t>
  </si>
  <si>
    <t>((1,2+1,8*2)+(1,2+2,7*2)+(1,12+2,0*2)+(1,45+2,9*2)+(1,15+1,8*2)+(1,7+1,55*2)*2+(1,5+1,85*2)+(1,0+2,6*2)+(1,15+1,75*2))</t>
  </si>
  <si>
    <t>((1,2+1,8*2)*5+(1,12+2,0)*2+(1,5+1,8*2))</t>
  </si>
  <si>
    <t>(1,5+1,5*2)</t>
  </si>
  <si>
    <t>94,01*1,1</t>
  </si>
  <si>
    <t>70</t>
  </si>
  <si>
    <t>622531012</t>
  </si>
  <si>
    <t>Omítka tenkovrstvá silikonová vnějších ploch probarvená bez penetrace zatíraná (škrábaná), zrnitost 1,5 mm stěn</t>
  </si>
  <si>
    <t>-1273501643</t>
  </si>
  <si>
    <t>https://podminky.urs.cz/item/CS_URS_2022_01/622531012</t>
  </si>
  <si>
    <t>71</t>
  </si>
  <si>
    <t>629991011</t>
  </si>
  <si>
    <t>Zakrytí vnějších ploch před znečištěním včetně pozdějšího odkrytí výplní otvorů a svislých ploch fólií přilepenou lepící páskou</t>
  </si>
  <si>
    <t>-342561555</t>
  </si>
  <si>
    <t>https://podminky.urs.cz/item/CS_URS_2022_01/629991011</t>
  </si>
  <si>
    <t>72</t>
  </si>
  <si>
    <t>629995101</t>
  </si>
  <si>
    <t>Očištění vnějších ploch tlakovou vodou omytím</t>
  </si>
  <si>
    <t>-1066985706</t>
  </si>
  <si>
    <t>https://podminky.urs.cz/item/CS_URS_2022_01/629995101</t>
  </si>
  <si>
    <t>620,676</t>
  </si>
  <si>
    <t>73</t>
  </si>
  <si>
    <t>631311115</t>
  </si>
  <si>
    <t>Mazanina z betonu prostého bez zvýšených nároků na prostředí tl. přes 50 do 80 mm tř. C 20/25</t>
  </si>
  <si>
    <t>-594339986</t>
  </si>
  <si>
    <t>https://podminky.urs.cz/item/CS_URS_2022_01/631311115</t>
  </si>
  <si>
    <t>74</t>
  </si>
  <si>
    <t>631311135</t>
  </si>
  <si>
    <t>Mazanina z betonu prostého bez zvýšených nároků na prostředí tl. přes 120 do 240 mm tř. C 20/25</t>
  </si>
  <si>
    <t>623326667</t>
  </si>
  <si>
    <t>https://podminky.urs.cz/item/CS_URS_2022_01/631311135</t>
  </si>
  <si>
    <t>75</t>
  </si>
  <si>
    <t>631361821</t>
  </si>
  <si>
    <t>Výztuž mazanin 10 505 (R) nebo BSt 500</t>
  </si>
  <si>
    <t>-332130990</t>
  </si>
  <si>
    <t>https://podminky.urs.cz/item/CS_URS_2022_01/631361821</t>
  </si>
  <si>
    <t>76</t>
  </si>
  <si>
    <t>632481213</t>
  </si>
  <si>
    <t>Separační vrstva k oddělení podlahových vrstev z polyetylénové fólie</t>
  </si>
  <si>
    <t>-1830118694</t>
  </si>
  <si>
    <t>https://podminky.urs.cz/item/CS_URS_2022_01/632481213</t>
  </si>
  <si>
    <t>77</t>
  </si>
  <si>
    <t>635211121</t>
  </si>
  <si>
    <t>Násyp lehký pod podlahy s udusáním a urovnáním povrchu z keramzitu</t>
  </si>
  <si>
    <t>-1809836584</t>
  </si>
  <si>
    <t>https://podminky.urs.cz/item/CS_URS_2022_01/635211121</t>
  </si>
  <si>
    <t>78</t>
  </si>
  <si>
    <t>642942611</t>
  </si>
  <si>
    <t>Osazování zárubní nebo rámů kovových dveřních lisovaných nebo z úhelníků bez dveřních křídel na montážní pěnu, plochy otvoru do 2,5 m2</t>
  </si>
  <si>
    <t>-495275313</t>
  </si>
  <si>
    <t>https://podminky.urs.cz/item/CS_URS_2022_01/642942611</t>
  </si>
  <si>
    <t>79</t>
  </si>
  <si>
    <t>55331550</t>
  </si>
  <si>
    <t>zárubeň jednokřídlá ocelová pro zdění tl stěny 260-300mm rozměru 600/1970, 2100mm</t>
  </si>
  <si>
    <t>400375325</t>
  </si>
  <si>
    <t>80</t>
  </si>
  <si>
    <t>55331551</t>
  </si>
  <si>
    <t>zárubeň jednokřídlá ocelová pro zdění tl stěny 260-300mm rozměru 700/1970, 2100mm</t>
  </si>
  <si>
    <t>-1492736488</t>
  </si>
  <si>
    <t>81</t>
  </si>
  <si>
    <t>55331552</t>
  </si>
  <si>
    <t>zárubeň jednokřídlá ocelová pro zdění tl stěny 260-300mm rozměru 800/1970, 2100mm</t>
  </si>
  <si>
    <t>544889566</t>
  </si>
  <si>
    <t>82</t>
  </si>
  <si>
    <t>55331553</t>
  </si>
  <si>
    <t>zárubeň jednokřídlá ocelová pro zdění tl stěny 260-300mm rozměru 900/1970, 2100mm</t>
  </si>
  <si>
    <t>-347109461</t>
  </si>
  <si>
    <t>83</t>
  </si>
  <si>
    <t>642945111</t>
  </si>
  <si>
    <t>Osazování ocelových zárubní protipožárních nebo protiplynových dveří do vynechaného otvoru, s obetonováním, dveří jednokřídlových do 2,5 m2</t>
  </si>
  <si>
    <t>935821111</t>
  </si>
  <si>
    <t>https://podminky.urs.cz/item/CS_URS_2022_01/642945111</t>
  </si>
  <si>
    <t>84</t>
  </si>
  <si>
    <t>55331570</t>
  </si>
  <si>
    <t>zárubeň jednokřídlá ocelová pro zdění s protipožární úpravou tl stěny 210-250mm rozměru 600/1970, 2100mm</t>
  </si>
  <si>
    <t>-1961056934</t>
  </si>
  <si>
    <t>85</t>
  </si>
  <si>
    <t>55331562</t>
  </si>
  <si>
    <t>zárubeň jednokřídlá ocelová pro zdění s protipožární úpravou tl stěny 110-150mm rozměru 800/1970, 2100mm</t>
  </si>
  <si>
    <t>1719237602</t>
  </si>
  <si>
    <t>86</t>
  </si>
  <si>
    <t>55331578</t>
  </si>
  <si>
    <t>zárubeň jednokřídlá ocelová pro zdění s protipožární úpravou tl stěny 260-300mm rozměru 900/1970, 2100mm</t>
  </si>
  <si>
    <t>-1290475363</t>
  </si>
  <si>
    <t>87</t>
  </si>
  <si>
    <t>55331584</t>
  </si>
  <si>
    <t>zárubeň jednokřídlá ocelová pro zdění bezpečnostní třídy RC3 tl stěny 150-200mm rozměru 800/1970, 2100mm</t>
  </si>
  <si>
    <t>-239277040</t>
  </si>
  <si>
    <t>88</t>
  </si>
  <si>
    <t>642946111</t>
  </si>
  <si>
    <t>Osazení stavebního pouzdra posuvných dveří do zděné příčky s jednou kapsou pro jedno dveřní křídlo průchozí šířky do 800 mm</t>
  </si>
  <si>
    <t>-895652381</t>
  </si>
  <si>
    <t>https://podminky.urs.cz/item/CS_URS_2022_01/642946111</t>
  </si>
  <si>
    <t>89</t>
  </si>
  <si>
    <t>55331610</t>
  </si>
  <si>
    <t>pouzdro stavební posuvných dveří jednopouzdrové 600mm standardní rozměr</t>
  </si>
  <si>
    <t>-1843211398</t>
  </si>
  <si>
    <t>90</t>
  </si>
  <si>
    <t>941111122</t>
  </si>
  <si>
    <t>Montáž lešení řadového trubkového lehkého pracovního s podlahami s provozním zatížením tř. 3 do 200 kg/m2 šířky tř. W09 přes 0,9 do 1,2 m, výšky přes 10 do 25 m</t>
  </si>
  <si>
    <t>-319002372</t>
  </si>
  <si>
    <t>https://podminky.urs.cz/item/CS_URS_2022_01/941111122</t>
  </si>
  <si>
    <t xml:space="preserve">25*4,5+17*11   </t>
  </si>
  <si>
    <t xml:space="preserve">3,7*4,5+16,5*10+6,7*4,5   </t>
  </si>
  <si>
    <t xml:space="preserve">11*6+11*11,3   </t>
  </si>
  <si>
    <t xml:space="preserve">Součet   </t>
  </si>
  <si>
    <t>91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</si>
  <si>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</si>
  <si>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</si>
  <si>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1306993414</t>
  </si>
  <si>
    <t>https://podminky.urs.cz/item/CS_URS_2022_01/941111222</t>
  </si>
  <si>
    <t xml:space="preserve">891,9*60   </t>
  </si>
  <si>
    <t>92</t>
  </si>
  <si>
    <t>941111822</t>
  </si>
  <si>
    <t>Demontáž lešení řadového trubkového lehkého pracovního s podlahami s provozním zatížením tř. 3 do 200 kg/m2 šířky tř. W09 přes 0,9 do 1,2 m, výšky přes 10 do 25 m</t>
  </si>
  <si>
    <t>-1705006390</t>
  </si>
  <si>
    <t>https://podminky.urs.cz/item/CS_URS_2022_01/941111822</t>
  </si>
  <si>
    <t>93</t>
  </si>
  <si>
    <t>944511111</t>
  </si>
  <si>
    <t>Montáž ochranné sítě zavěšené na konstrukci lešení z textilie z umělých vláken</t>
  </si>
  <si>
    <t>1575072648</t>
  </si>
  <si>
    <t>https://podminky.urs.cz/item/CS_URS_2022_01/944511111</t>
  </si>
  <si>
    <t>94</t>
  </si>
  <si>
    <t>944511211</t>
  </si>
  <si>
    <t>Montáž ochranné sítě Příplatek za první a každý další den použití sítě k ceně -1111</t>
  </si>
  <si>
    <t>-1816990855</t>
  </si>
  <si>
    <t>https://podminky.urs.cz/item/CS_URS_2022_01/944511211</t>
  </si>
  <si>
    <t>95</t>
  </si>
  <si>
    <t>944511811</t>
  </si>
  <si>
    <t>Demontáž ochranné sítě zavěšené na konstrukci lešení z textilie z umělých vláken</t>
  </si>
  <si>
    <t>-1165177834</t>
  </si>
  <si>
    <t>https://podminky.urs.cz/item/CS_URS_2022_01/944511811</t>
  </si>
  <si>
    <t>96</t>
  </si>
  <si>
    <t>944611111</t>
  </si>
  <si>
    <t>Montáž ochranné plachty zavěšené na konstrukci lešení z textilie z umělých vláken</t>
  </si>
  <si>
    <t>881627855</t>
  </si>
  <si>
    <t>https://podminky.urs.cz/item/CS_URS_2022_01/944611111</t>
  </si>
  <si>
    <t xml:space="preserve">30*3   </t>
  </si>
  <si>
    <t>97</t>
  </si>
  <si>
    <t>944611211</t>
  </si>
  <si>
    <t>Montáž ochranné plachty Příplatek za první a každý další den použití plachty k ceně -1111</t>
  </si>
  <si>
    <t>-1440271718</t>
  </si>
  <si>
    <t>https://podminky.urs.cz/item/CS_URS_2022_01/944611211</t>
  </si>
  <si>
    <t>90*60</t>
  </si>
  <si>
    <t>98</t>
  </si>
  <si>
    <t>944611811</t>
  </si>
  <si>
    <t>Demontáž ochranné plachty zavěšené na konstrukci lešení z textilie z umělých vláken</t>
  </si>
  <si>
    <t>-625178335</t>
  </si>
  <si>
    <t>https://podminky.urs.cz/item/CS_URS_2022_01/944611811</t>
  </si>
  <si>
    <t>99</t>
  </si>
  <si>
    <t>946112111</t>
  </si>
  <si>
    <t>Montáž pojízdných věží trubkových nebo dílcových s maximálním zatížením podlahy do 200 kg/m2 šířky přes 0,9 do 1,6 m, délky do 3,2 m, výšky do 1,5 m</t>
  </si>
  <si>
    <t>710239700</t>
  </si>
  <si>
    <t>https://podminky.urs.cz/item/CS_URS_2022_01/946112111</t>
  </si>
  <si>
    <t>100</t>
  </si>
  <si>
    <t>946112211</t>
  </si>
  <si>
    <t>Montáž pojízdných věží trubkových nebo dílcových s maximálním zatížením podlahy do 200 kg/m2 Příplatek za první a každý další den použití pojízdného lešení k ceně -2111</t>
  </si>
  <si>
    <t>1847071210</t>
  </si>
  <si>
    <t>https://podminky.urs.cz/item/CS_URS_2022_01/946112211</t>
  </si>
  <si>
    <t>101</t>
  </si>
  <si>
    <t>949101111</t>
  </si>
  <si>
    <t>Lešení pomocné pracovní pro objekty pozemních staveb pro zatížení do 150 kg/m2, o výšce lešeňové podlahy do 1,9 m</t>
  </si>
  <si>
    <t>-503964173</t>
  </si>
  <si>
    <t>https://podminky.urs.cz/item/CS_URS_2022_01/949101111</t>
  </si>
  <si>
    <t>"1.NP" 7,08+1,27+19,46+20,7+1,45+1,45+16,58+3,14+2,87+1,6+6+9+20,06+4,34+1,7</t>
  </si>
  <si>
    <t>"2.NP" 7,74+1,8+4,89+4++3,59+11,75+4,5+4,6+4,6+25,79+20,07+16,58</t>
  </si>
  <si>
    <t>102</t>
  </si>
  <si>
    <t>949511112</t>
  </si>
  <si>
    <t>Montáž podchodu u trubkových lešení zřizovaného současně s lehkým nebo těžkým pracovním lešením, šířky do 2,0 m</t>
  </si>
  <si>
    <t>212292766</t>
  </si>
  <si>
    <t>https://podminky.urs.cz/item/CS_URS_2022_01/949511112</t>
  </si>
  <si>
    <t>103</t>
  </si>
  <si>
    <t>949511212</t>
  </si>
  <si>
    <t>Montáž podchodu u trubkových lešení Příplatek k cenám za první a každý další den použití podchodu k ceně -1112</t>
  </si>
  <si>
    <t>-1261005103</t>
  </si>
  <si>
    <t>https://podminky.urs.cz/item/CS_URS_2022_01/949511212</t>
  </si>
  <si>
    <t>30*60</t>
  </si>
  <si>
    <t>104</t>
  </si>
  <si>
    <t>949511812</t>
  </si>
  <si>
    <t>Demontáž podchodu u trubkových lešení zřizovaného současně s lehkým nebo těžkým pracovním lešením, šířky do 2,0 m</t>
  </si>
  <si>
    <t>1412363879</t>
  </si>
  <si>
    <t>https://podminky.urs.cz/item/CS_URS_2022_01/949511812</t>
  </si>
  <si>
    <t>105</t>
  </si>
  <si>
    <t>952901114</t>
  </si>
  <si>
    <t>Vyčištění budov nebo objektů před předáním do užívání budov bytové nebo občanské výstavby, světlé výšky podlaží přes 4 m</t>
  </si>
  <si>
    <t>-1958257181</t>
  </si>
  <si>
    <t>https://podminky.urs.cz/item/CS_URS_2022_01/952901114</t>
  </si>
  <si>
    <t>106</t>
  </si>
  <si>
    <t>953961213</t>
  </si>
  <si>
    <t>Kotvy chemické s vyvrtáním otvoru do betonu, železobetonu nebo tvrdého kamene chemická patrona, velikost M 12, hloubka 110 mm</t>
  </si>
  <si>
    <t>293746294</t>
  </si>
  <si>
    <t>https://podminky.urs.cz/item/CS_URS_2022_01/953961213</t>
  </si>
  <si>
    <t>107</t>
  </si>
  <si>
    <t>953965121</t>
  </si>
  <si>
    <t>Kotvy chemické s vyvrtáním otvoru kotevní šrouby pro chemické kotvy, velikost M 12, délka 160 mm</t>
  </si>
  <si>
    <t>851306657</t>
  </si>
  <si>
    <t>https://podminky.urs.cz/item/CS_URS_2022_01/953965121</t>
  </si>
  <si>
    <t>108</t>
  </si>
  <si>
    <t>985331215</t>
  </si>
  <si>
    <t>Dodatečné vlepování betonářské výztuže včetně vyvrtání a vyčištění otvoru chemickou maltou průměr výztuže 16 mm</t>
  </si>
  <si>
    <t>1917426486</t>
  </si>
  <si>
    <t>https://podminky.urs.cz/item/CS_URS_2022_01/985331215</t>
  </si>
  <si>
    <t xml:space="preserve">9*0,5*2*12   </t>
  </si>
  <si>
    <t>109</t>
  </si>
  <si>
    <t>13021015</t>
  </si>
  <si>
    <t>tyč ocelová kruhová žebírková DIN 488 jakost B500B (10 505) výztuž do betonu D 16mm</t>
  </si>
  <si>
    <t>1127715368</t>
  </si>
  <si>
    <t xml:space="preserve">108*1,58*0,001*1,1   </t>
  </si>
  <si>
    <t>997</t>
  </si>
  <si>
    <t>Přesun sutě</t>
  </si>
  <si>
    <t>110</t>
  </si>
  <si>
    <t>997013153</t>
  </si>
  <si>
    <t>Vnitrostaveništní doprava suti a vybouraných hmot vodorovně do 50 m svisle s omezením mechanizace pro budovy a haly výšky přes 9 do 12 m</t>
  </si>
  <si>
    <t>-268149430</t>
  </si>
  <si>
    <t>https://podminky.urs.cz/item/CS_URS_2022_01/997013153</t>
  </si>
  <si>
    <t>111</t>
  </si>
  <si>
    <t>997013501</t>
  </si>
  <si>
    <t>Odvoz suti a vybouraných hmot na skládku nebo meziskládku se složením, na vzdálenost do 1 km</t>
  </si>
  <si>
    <t>-907110115</t>
  </si>
  <si>
    <t>https://podminky.urs.cz/item/CS_URS_2022_01/997013501</t>
  </si>
  <si>
    <t>112</t>
  </si>
  <si>
    <t>997013509</t>
  </si>
  <si>
    <t>Odvoz suti a vybouraných hmot na skládku nebo meziskládku se složením, na vzdálenost Příplatek k ceně za každý další i započatý 1 km přes 1 km</t>
  </si>
  <si>
    <t>-1730883956</t>
  </si>
  <si>
    <t>https://podminky.urs.cz/item/CS_URS_2022_01/997013509</t>
  </si>
  <si>
    <t>113</t>
  </si>
  <si>
    <t>997013631</t>
  </si>
  <si>
    <t>Poplatek za uložení stavebního odpadu na skládce (skládkovné) směsného stavebního a demoličního zatříděného do Katalogu odpadů pod kódem 17 09 04</t>
  </si>
  <si>
    <t>1217568534</t>
  </si>
  <si>
    <t>https://podminky.urs.cz/item/CS_URS_2022_01/997013631</t>
  </si>
  <si>
    <t>998</t>
  </si>
  <si>
    <t>Přesun hmot</t>
  </si>
  <si>
    <t>114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</si>
  <si>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</si>
  <si>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</si>
  <si>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-1133140253</t>
  </si>
  <si>
    <t>https://podminky.urs.cz/item/CS_URS_2022_01/998017002</t>
  </si>
  <si>
    <t>115</t>
  </si>
  <si>
    <t>711141559</t>
  </si>
  <si>
    <t>Provedení izolace proti zemní vlhkosti pásy přitavením NAIP na ploše vodorovné V</t>
  </si>
  <si>
    <t>41611961</t>
  </si>
  <si>
    <t>https://podminky.urs.cz/item/CS_URS_2022_01/711141559</t>
  </si>
  <si>
    <t>116</t>
  </si>
  <si>
    <t>62832134</t>
  </si>
  <si>
    <t>pás asfaltový natavitelný oxidovaný tl 4,0mm typu V60 S40 s vložkou ze skleněné rohože, s jemnozrnným minerálním posypem</t>
  </si>
  <si>
    <t>-2047463363</t>
  </si>
  <si>
    <t>14,79*1,1655 "Přepočtené koeficientem množství</t>
  </si>
  <si>
    <t>117</t>
  </si>
  <si>
    <t>711311001</t>
  </si>
  <si>
    <t>Provedení izolace mostovek natěradly a tmely za studena nátěrem lakem asfaltovým penetračním</t>
  </si>
  <si>
    <t>-25283372</t>
  </si>
  <si>
    <t>https://podminky.urs.cz/item/CS_URS_2022_01/711311001</t>
  </si>
  <si>
    <t>118</t>
  </si>
  <si>
    <t>11163150</t>
  </si>
  <si>
    <t>lak penetrační asfaltový</t>
  </si>
  <si>
    <t>-1007696122</t>
  </si>
  <si>
    <t>14,79*0,00032 "Přepočtené koeficientem množství</t>
  </si>
  <si>
    <t>119</t>
  </si>
  <si>
    <t>998711102</t>
  </si>
  <si>
    <t>Přesun hmot pro izolace proti vodě, vlhkosti a plynům stanovený z hmotnosti přesunovaného materiálu vodorovná dopravní vzdálenost do 50 m v objektech výšky přes 6 do 12 m</t>
  </si>
  <si>
    <t>1192701071</t>
  </si>
  <si>
    <t>https://podminky.urs.cz/item/CS_URS_2022_01/998711102</t>
  </si>
  <si>
    <t>120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</si>
  <si>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</si>
  <si>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</si>
  <si>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-1754533253</t>
  </si>
  <si>
    <t>https://podminky.urs.cz/item/CS_URS_2022_01/998711181</t>
  </si>
  <si>
    <t>713</t>
  </si>
  <si>
    <t>Izolace tepelné</t>
  </si>
  <si>
    <t>121</t>
  </si>
  <si>
    <t>713114115</t>
  </si>
  <si>
    <t>Tepelná foukaná izolace vodorovných konstrukcí z celulózových vláken otevřená volně foukaná, tloušťky vrstvy přes 350 do 500 mm</t>
  </si>
  <si>
    <t>2060340370</t>
  </si>
  <si>
    <t>https://podminky.urs.cz/item/CS_URS_2022_01/713114115</t>
  </si>
  <si>
    <t>122</t>
  </si>
  <si>
    <t>713114127</t>
  </si>
  <si>
    <t>Tepelná foukaná izolace vodorovných konstrukcí z celulózových vláken do dutiny, tloušťky vrstvy přes 500 mm</t>
  </si>
  <si>
    <t>-675780755</t>
  </si>
  <si>
    <t>https://podminky.urs.cz/item/CS_URS_2022_01/713114127</t>
  </si>
  <si>
    <t>123</t>
  </si>
  <si>
    <t>713121121</t>
  </si>
  <si>
    <t>Montáž tepelné izolace podlah rohožemi, pásy, deskami, dílci, bloky (izolační materiál ve specifikaci) kladenými volně dvouvrstvá</t>
  </si>
  <si>
    <t>683972889</t>
  </si>
  <si>
    <t>https://podminky.urs.cz/item/CS_URS_2022_01/713121121</t>
  </si>
  <si>
    <t>124</t>
  </si>
  <si>
    <t>28375910</t>
  </si>
  <si>
    <t>deska EPS 150 pro konstrukce s vysokým zatížením λ=0,035 tl 60mm</t>
  </si>
  <si>
    <t>1994420355</t>
  </si>
  <si>
    <t>14,79*2,04 "Přepočtené koeficientem množství</t>
  </si>
  <si>
    <t>125</t>
  </si>
  <si>
    <t>998713102</t>
  </si>
  <si>
    <t>Přesun hmot pro izolace tepelné stanovený z hmotnosti přesunovaného materiálu vodorovná dopravní vzdálenost do 50 m v objektech výšky přes 6 m do 12 m</t>
  </si>
  <si>
    <t>-306462167</t>
  </si>
  <si>
    <t>https://podminky.urs.cz/item/CS_URS_2022_01/998713102</t>
  </si>
  <si>
    <t>126</t>
  </si>
  <si>
    <t>998713181</t>
  </si>
  <si>
    <t>Přesun hmot pro izolace tepelné stanovený z hmotnosti přesunovaného materiálu Příplatek k cenám za přesun prováděný bez použití mechanizace pro jakoukoliv výšku objektu</t>
  </si>
  <si>
    <t>1876429111</t>
  </si>
  <si>
    <t>https://podminky.urs.cz/item/CS_URS_2022_01/998713181</t>
  </si>
  <si>
    <t>742</t>
  </si>
  <si>
    <t>Elektroinstalace - slaboproud</t>
  </si>
  <si>
    <t>127</t>
  </si>
  <si>
    <t>742320011</t>
  </si>
  <si>
    <t>Montáž elektricky ovládaných zámků elektromechanických samozamykacích s panikovou funkcí</t>
  </si>
  <si>
    <t>475434607</t>
  </si>
  <si>
    <t>https://podminky.urs.cz/item/CS_URS_2022_01/742320011</t>
  </si>
  <si>
    <t>"viz D. 1.1. b.27 výpis výplní otvorů"</t>
  </si>
  <si>
    <t>"T10P" 1</t>
  </si>
  <si>
    <t>128</t>
  </si>
  <si>
    <t>742M01</t>
  </si>
  <si>
    <t>Elektromechanický zámek, dálkově ovládaný s přípravou na mincovník</t>
  </si>
  <si>
    <t>-1448507434</t>
  </si>
  <si>
    <t>129</t>
  </si>
  <si>
    <t>762083111</t>
  </si>
  <si>
    <t>Impregnace řeziva máčením proti dřevokaznému hmyzu a houbám, třída ohrožení 1 a 2 (dřevo v interiéru)</t>
  </si>
  <si>
    <t>484164880</t>
  </si>
  <si>
    <t>https://podminky.urs.cz/item/CS_URS_2022_01/762083111</t>
  </si>
  <si>
    <t>130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</si>
  <si>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</si>
  <si>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</si>
  <si>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1667926571</t>
  </si>
  <si>
    <t>https://podminky.urs.cz/item/CS_URS_2022_01/762332132</t>
  </si>
  <si>
    <t>131</t>
  </si>
  <si>
    <t>60512130</t>
  </si>
  <si>
    <t>hranol stavební řezivo průřezu do 224cm2 do dl 6m</t>
  </si>
  <si>
    <t>-1408955491</t>
  </si>
  <si>
    <t>0,995*1,1</t>
  </si>
  <si>
    <t>132</t>
  </si>
  <si>
    <t>762342214</t>
  </si>
  <si>
    <t>Montáž laťování střech jednoduchých sklonu do 60° při osové vzdálenosti latí přes 150 do 360 mm</t>
  </si>
  <si>
    <t>-325241242</t>
  </si>
  <si>
    <t>https://podminky.urs.cz/item/CS_URS_2022_01/762342214</t>
  </si>
  <si>
    <t>133</t>
  </si>
  <si>
    <t>60514101</t>
  </si>
  <si>
    <t>řezivo jehličnaté lať 10-25cm2</t>
  </si>
  <si>
    <t>1128129983</t>
  </si>
  <si>
    <t>1,5</t>
  </si>
  <si>
    <t>134</t>
  </si>
  <si>
    <t>762595001</t>
  </si>
  <si>
    <t>Spojovací prostředky podlah a podkladových konstrukcí hřebíky, vruty</t>
  </si>
  <si>
    <t>-177059742</t>
  </si>
  <si>
    <t>https://podminky.urs.cz/item/CS_URS_2022_01/762595001</t>
  </si>
  <si>
    <t xml:space="preserve">113,71 </t>
  </si>
  <si>
    <t>135</t>
  </si>
  <si>
    <t>762810042</t>
  </si>
  <si>
    <t>Záklop stropů z dřevoštěpkových desek OSB šroubovaných na rošt na pero a drážku, tloušťky desky 12 mm</t>
  </si>
  <si>
    <t>1600866013</t>
  </si>
  <si>
    <t>https://podminky.urs.cz/item/CS_URS_2022_01/762810042</t>
  </si>
  <si>
    <t>136</t>
  </si>
  <si>
    <t>762810043</t>
  </si>
  <si>
    <t>Záklop stropů z dřevoštěpkových desek OSB šroubovaných na rošt na pero a drážku, tloušťky desky 15 mm</t>
  </si>
  <si>
    <t>-722280548</t>
  </si>
  <si>
    <t>https://podminky.urs.cz/item/CS_URS_2022_01/762810043</t>
  </si>
  <si>
    <t>137</t>
  </si>
  <si>
    <t>762810044</t>
  </si>
  <si>
    <t>Záklop stropů z dřevoštěpkových desek OSB šroubovaných na rošt na pero a drážku, tloušťky desky 18 mm</t>
  </si>
  <si>
    <t>-1716637442</t>
  </si>
  <si>
    <t>https://podminky.urs.cz/item/CS_URS_2022_01/762810044</t>
  </si>
  <si>
    <t>138</t>
  </si>
  <si>
    <t>762810047</t>
  </si>
  <si>
    <t>Záklop stropů z dřevoštěpkových desek OSB šroubovaných na rošt na pero a drážku, tloušťky desky 25 mm</t>
  </si>
  <si>
    <t>1706425380</t>
  </si>
  <si>
    <t>https://podminky.urs.cz/item/CS_URS_2022_01/762810047</t>
  </si>
  <si>
    <t>4,34+13,86+25,42+56,15+1,8+13,94</t>
  </si>
  <si>
    <t>139</t>
  </si>
  <si>
    <t>762951001</t>
  </si>
  <si>
    <t>Montáž terasy podkladního roštu z profilů plných, osové vzdálenosti podpěr do 300 mm</t>
  </si>
  <si>
    <t>-1845091946</t>
  </si>
  <si>
    <t>https://podminky.urs.cz/item/CS_URS_2022_01/762951001</t>
  </si>
  <si>
    <t>140</t>
  </si>
  <si>
    <t>60514106</t>
  </si>
  <si>
    <t>řezivo jehličnaté lať pevnostní třída S10-13 průřez 40x60mm</t>
  </si>
  <si>
    <t>-1279128910</t>
  </si>
  <si>
    <t xml:space="preserve">113,71/0,3*(0,04*0,06)   </t>
  </si>
  <si>
    <t>141</t>
  </si>
  <si>
    <t>998762102</t>
  </si>
  <si>
    <t>Přesun hmot pro konstrukce tesařské stanovený z hmotnosti přesunovaného materiálu vodorovná dopravní vzdálenost do 50 m v objektech výšky přes 6 do 12 m</t>
  </si>
  <si>
    <t>-782703115</t>
  </si>
  <si>
    <t>https://podminky.urs.cz/item/CS_URS_2022_01/998762102</t>
  </si>
  <si>
    <t>142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</si>
  <si>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</si>
  <si>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</si>
  <si>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1810424484</t>
  </si>
  <si>
    <t>https://podminky.urs.cz/item/CS_URS_2022_01/998762181</t>
  </si>
  <si>
    <t>763</t>
  </si>
  <si>
    <t>Konstrukce suché výstavby</t>
  </si>
  <si>
    <t>143</t>
  </si>
  <si>
    <t>763111333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</si>
  <si>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</si>
  <si>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276796736</t>
  </si>
  <si>
    <t>https://podminky.urs.cz/item/CS_URS_2022_01/763111333</t>
  </si>
  <si>
    <t>144</t>
  </si>
  <si>
    <t>763111336</t>
  </si>
  <si>
    <t>Příčka ze sádrokartonových desek s nosnou konstrukcí z jednoduchých ocelových profilů UW, CW jednoduše opláštěná deskou impregnovanou H2 tl. 12,5 mm, příčka tl. 125 mm, profil 100, s izolací, EI 30, Rw do 48 dB</t>
  </si>
  <si>
    <t>-453970308</t>
  </si>
  <si>
    <t>https://podminky.urs.cz/item/CS_URS_2022_01/763111336</t>
  </si>
  <si>
    <t>145</t>
  </si>
  <si>
    <t>763111437</t>
  </si>
  <si>
    <t>Příčka ze sádrokartonových desek s nosnou konstrukcí z jednoduchých ocelových profilů UW, CW dvojitě opláštěná deskami impregnovanými H2 tl. 2 x 12,5 mm EI 60, příčka tl. 150 mm, profil 100, s izolací, Rw do 56 dB</t>
  </si>
  <si>
    <t>232334528</t>
  </si>
  <si>
    <t>https://podminky.urs.cz/item/CS_URS_2022_01/763111437</t>
  </si>
  <si>
    <t>146</t>
  </si>
  <si>
    <t>763111717</t>
  </si>
  <si>
    <t>Příčka ze sádrokartonových desek ostatní konstrukce a práce na příčkách ze sádrokartonových desek základní penetrační nátěr (oboustranný)</t>
  </si>
  <si>
    <t>654258673</t>
  </si>
  <si>
    <t>https://podminky.urs.cz/item/CS_URS_2022_01/763111717</t>
  </si>
  <si>
    <t>147</t>
  </si>
  <si>
    <t>763111720</t>
  </si>
  <si>
    <t>Příčka ze sádrokartonových desek ostatní konstrukce a práce na příčkách ze sádrokartonových desek vyztužení příčky pro osazení skříněk, polic atd.</t>
  </si>
  <si>
    <t>141860597</t>
  </si>
  <si>
    <t>https://podminky.urs.cz/item/CS_URS_2022_01/763111720</t>
  </si>
  <si>
    <t>148</t>
  </si>
  <si>
    <t>763111741</t>
  </si>
  <si>
    <t>Příčka ze sádrokartonových desek ostatní konstrukce a práce na příčkách ze sádrokartonových desek montáž parotěsné zábrany</t>
  </si>
  <si>
    <t>-106827314</t>
  </si>
  <si>
    <t>https://podminky.urs.cz/item/CS_URS_2022_01/763111741</t>
  </si>
  <si>
    <t>149</t>
  </si>
  <si>
    <t>28329276</t>
  </si>
  <si>
    <t>fólie PE vyztužená pro parotěsnou vrstvu (reakce na oheň - třída E) 140g/m2</t>
  </si>
  <si>
    <t>1789826968</t>
  </si>
  <si>
    <t>49,765*1,1235 "Přepočtené koeficientem množství</t>
  </si>
  <si>
    <t>150</t>
  </si>
  <si>
    <t>763131411</t>
  </si>
  <si>
    <t>Podhled ze sádrokartonových desek dvouvrstvá zavěšená spodní konstrukce z ocelových profilů CD, UD jednoduše opláštěná deskou standardní A, tl. 12,5 mm, bez izolace</t>
  </si>
  <si>
    <t>-1340750153</t>
  </si>
  <si>
    <t>https://podminky.urs.cz/item/CS_URS_2022_01/763131411</t>
  </si>
  <si>
    <t>151</t>
  </si>
  <si>
    <t>763131451</t>
  </si>
  <si>
    <t>Podhled ze sádrokartonových desek dvouvrstvá zavěšená spodní konstrukce z ocelových profilů CD, UD jednoduše opláštěná deskou impregnovanou H2, tl. 12,5 mm, bez izolace</t>
  </si>
  <si>
    <t>213311934</t>
  </si>
  <si>
    <t>https://podminky.urs.cz/item/CS_URS_2022_01/763131451</t>
  </si>
  <si>
    <t>152</t>
  </si>
  <si>
    <t>763131751</t>
  </si>
  <si>
    <t>Podhled ze sádrokartonových desek ostatní práce a konstrukce na podhledech ze sádrokartonových desek montáž parotěsné zábrany</t>
  </si>
  <si>
    <t>443868966</t>
  </si>
  <si>
    <t>https://podminky.urs.cz/item/CS_URS_2022_01/763131751</t>
  </si>
  <si>
    <t xml:space="preserve">9,2*1,05   </t>
  </si>
  <si>
    <t>153</t>
  </si>
  <si>
    <t>28329217</t>
  </si>
  <si>
    <t>fólie podkladní pro doplňkovou hydroizolační vrstvu pod krytinu či do třípláštových větraných střech 150g/m2</t>
  </si>
  <si>
    <t>1306498759</t>
  </si>
  <si>
    <t xml:space="preserve">9,66*1,1   </t>
  </si>
  <si>
    <t>154</t>
  </si>
  <si>
    <t>763131761</t>
  </si>
  <si>
    <t>Podhled ze sádrokartonových desek Příplatek k cenám za plochu do 3 m2 jednotlivě</t>
  </si>
  <si>
    <t>791529473</t>
  </si>
  <si>
    <t>https://podminky.urs.cz/item/CS_URS_2022_01/763131761</t>
  </si>
  <si>
    <t>155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</si>
  <si>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</si>
  <si>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</si>
  <si>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359276742</t>
  </si>
  <si>
    <t>https://podminky.urs.cz/item/CS_URS_2022_01/998763302</t>
  </si>
  <si>
    <t>156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</si>
  <si>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</si>
  <si>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</si>
  <si>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1239277384</t>
  </si>
  <si>
    <t>https://podminky.urs.cz/item/CS_URS_2022_01/998763381</t>
  </si>
  <si>
    <t>157</t>
  </si>
  <si>
    <t>76411165.R</t>
  </si>
  <si>
    <t>Krytina střechy rovné z taškových tabulí z Pz plechu s povrchovou úpravou sklonu přes 30 do 60°</t>
  </si>
  <si>
    <t>-308389777</t>
  </si>
  <si>
    <t>"doplění krytiny</t>
  </si>
  <si>
    <t>14,812*1,1</t>
  </si>
  <si>
    <t>158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</si>
  <si>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</si>
  <si>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</si>
  <si>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-2108705428</t>
  </si>
  <si>
    <t>https://podminky.urs.cz/item/CS_URS_2022_01/764111651</t>
  </si>
  <si>
    <t>159</t>
  </si>
  <si>
    <t>764203152</t>
  </si>
  <si>
    <t>Montáž oplechování střešních prvků střešního výlezu střechy s krytinou skládanou nebo plechovou</t>
  </si>
  <si>
    <t>-297258221</t>
  </si>
  <si>
    <t>https://podminky.urs.cz/item/CS_URS_2022_01/764203152</t>
  </si>
  <si>
    <t>160</t>
  </si>
  <si>
    <t>55350421</t>
  </si>
  <si>
    <t>vikýř univerzální pro profilované krytiny Pz s polyesterovou úpravou 60x60cm</t>
  </si>
  <si>
    <t>-1691947068</t>
  </si>
  <si>
    <t>161</t>
  </si>
  <si>
    <t>764212664</t>
  </si>
  <si>
    <t>Oplechování střešních prvků z pozinkovaného plechu s povrchovou úpravou okapu střechy rovné okapovým plechem rš 330 mm</t>
  </si>
  <si>
    <t>-684491516</t>
  </si>
  <si>
    <t>https://podminky.urs.cz/item/CS_URS_2022_01/764212664</t>
  </si>
  <si>
    <t>162</t>
  </si>
  <si>
    <t>764218604</t>
  </si>
  <si>
    <t>Oplechování říms a ozdobných prvků z pozinkovaného plechu s povrchovou úpravou rovných, bez rohů mechanicky kotvené rš 330 mm</t>
  </si>
  <si>
    <t>-2035717126</t>
  </si>
  <si>
    <t>https://podminky.urs.cz/item/CS_URS_2022_01/764218604</t>
  </si>
  <si>
    <t xml:space="preserve">"17/K"  44,3</t>
  </si>
  <si>
    <t>163</t>
  </si>
  <si>
    <t>764216643</t>
  </si>
  <si>
    <t>Oplechování parapetů z pozinkovaného plechu s povrchovou úpravou rovných celoplošně lepené, bez rohů rš 250 mm</t>
  </si>
  <si>
    <t>828863350</t>
  </si>
  <si>
    <t>https://podminky.urs.cz/item/CS_URS_2022_01/764216643</t>
  </si>
  <si>
    <t>164</t>
  </si>
  <si>
    <t>764304112</t>
  </si>
  <si>
    <t>Montáž lemování střešních prostupů bez lišty, střech s krytinou skládanou nebo z plechu</t>
  </si>
  <si>
    <t>819189974</t>
  </si>
  <si>
    <t>https://podminky.urs.cz/item/CS_URS_2022_01/764304112</t>
  </si>
  <si>
    <t>165</t>
  </si>
  <si>
    <t>13814185</t>
  </si>
  <si>
    <t>plech hladký Pz jakost EN 10143 tl 0,6mm tabule</t>
  </si>
  <si>
    <t>-1278104512</t>
  </si>
  <si>
    <t>166</t>
  </si>
  <si>
    <t>764311607</t>
  </si>
  <si>
    <t>Lemování zdí z pozinkovaného plechu s povrchovou úpravou boční nebo horní rovné, střech s krytinou prejzovou nebo vlnitou rš 670 mm</t>
  </si>
  <si>
    <t>761194161</t>
  </si>
  <si>
    <t>https://podminky.urs.cz/item/CS_URS_2022_01/764311607</t>
  </si>
  <si>
    <t>167</t>
  </si>
  <si>
    <t>76431464.R</t>
  </si>
  <si>
    <t>Oplechování komínového tělěsa</t>
  </si>
  <si>
    <t>-788585740</t>
  </si>
  <si>
    <t>168</t>
  </si>
  <si>
    <t>764508131</t>
  </si>
  <si>
    <t>Montáž svodu kruhového, průměru svodu</t>
  </si>
  <si>
    <t>-914816555</t>
  </si>
  <si>
    <t>https://podminky.urs.cz/item/CS_URS_2022_01/764508131</t>
  </si>
  <si>
    <t>169</t>
  </si>
  <si>
    <t>764508132</t>
  </si>
  <si>
    <t>Montáž svodu kruhového, průměru objímek</t>
  </si>
  <si>
    <t>-245803167</t>
  </si>
  <si>
    <t>https://podminky.urs.cz/item/CS_URS_2022_01/764508132</t>
  </si>
  <si>
    <t>170</t>
  </si>
  <si>
    <t>764508134</t>
  </si>
  <si>
    <t>Montáž svodu kruhového, průměru kolen horních dvojitých</t>
  </si>
  <si>
    <t>-1012052687</t>
  </si>
  <si>
    <t>https://podminky.urs.cz/item/CS_URS_2022_01/764508134</t>
  </si>
  <si>
    <t>171</t>
  </si>
  <si>
    <t>764511601</t>
  </si>
  <si>
    <t>Žlab podokapní z pozinkovaného plechu s povrchovou úpravou včetně háků a čel půlkruhový do rš 280 mm</t>
  </si>
  <si>
    <t>2061071611</t>
  </si>
  <si>
    <t>https://podminky.urs.cz/item/CS_URS_2022_01/764511601</t>
  </si>
  <si>
    <t>172</t>
  </si>
  <si>
    <t>764511602</t>
  </si>
  <si>
    <t>Žlab podokapní z pozinkovaného plechu s povrchovou úpravou včetně háků a čel půlkruhový rš 330 mm</t>
  </si>
  <si>
    <t>-492020785</t>
  </si>
  <si>
    <t>https://podminky.urs.cz/item/CS_URS_2022_01/764511602</t>
  </si>
  <si>
    <t>173</t>
  </si>
  <si>
    <t>764511641</t>
  </si>
  <si>
    <t>Žlab podokapní z pozinkovaného plechu s povrchovou úpravou včetně háků a čel kotlík oválný (trychtýřový), rš žlabu/průměr svodu do 250/90 mm</t>
  </si>
  <si>
    <t>836396460</t>
  </si>
  <si>
    <t>https://podminky.urs.cz/item/CS_URS_2022_01/764511641</t>
  </si>
  <si>
    <t>174</t>
  </si>
  <si>
    <t>764518621</t>
  </si>
  <si>
    <t>Svod z pozinkovaného plechu s upraveným povrchem včetně objímek, kolen a odskoků kruhový, průměru do 90 mm</t>
  </si>
  <si>
    <t>-956499975</t>
  </si>
  <si>
    <t>https://podminky.urs.cz/item/CS_URS_2022_01/764518621</t>
  </si>
  <si>
    <t>175</t>
  </si>
  <si>
    <t>764518622</t>
  </si>
  <si>
    <t>Svod z pozinkovaného plechu s upraveným povrchem včetně objímek, kolen a odskoků kruhový, průměru 100 mm</t>
  </si>
  <si>
    <t>-113735137</t>
  </si>
  <si>
    <t>https://podminky.urs.cz/item/CS_URS_2022_01/764518622</t>
  </si>
  <si>
    <t>176</t>
  </si>
  <si>
    <t>998764102</t>
  </si>
  <si>
    <t>Přesun hmot pro konstrukce klempířské stanovený z hmotnosti přesunovaného materiálu vodorovná dopravní vzdálenost do 50 m v objektech výšky přes 6 do 12 m</t>
  </si>
  <si>
    <t>1542819269</t>
  </si>
  <si>
    <t>https://podminky.urs.cz/item/CS_URS_2022_01/998764102</t>
  </si>
  <si>
    <t>177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</si>
  <si>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</si>
  <si>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</si>
  <si>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1535996665</t>
  </si>
  <si>
    <t>https://podminky.urs.cz/item/CS_URS_2022_01/998764181</t>
  </si>
  <si>
    <t>178</t>
  </si>
  <si>
    <t>765191023</t>
  </si>
  <si>
    <t>Montáž pojistné hydroizolační nebo parotěsné fólie kladené ve sklonu přes 20° s lepenými přesahy na bednění nebo tepelnou izolaci</t>
  </si>
  <si>
    <t>1948872764</t>
  </si>
  <si>
    <t>https://podminky.urs.cz/item/CS_URS_2022_01/765191023</t>
  </si>
  <si>
    <t>28,632</t>
  </si>
  <si>
    <t>16,293</t>
  </si>
  <si>
    <t>179</t>
  </si>
  <si>
    <t>283292190</t>
  </si>
  <si>
    <t>fólie kontaktní difuzně propustná pro doplňkovou hydroizolační vrstvu, třívrstvá mikroporézní PP 150g/m2</t>
  </si>
  <si>
    <t>-86528817</t>
  </si>
  <si>
    <t>21,632*1,1</t>
  </si>
  <si>
    <t>16,293*1,1</t>
  </si>
  <si>
    <t>180</t>
  </si>
  <si>
    <t>283231320</t>
  </si>
  <si>
    <t>páska oboustranně lepící butylkaučuková</t>
  </si>
  <si>
    <t>1587275738</t>
  </si>
  <si>
    <t xml:space="preserve">41,717/1,5   </t>
  </si>
  <si>
    <t>181</t>
  </si>
  <si>
    <t>765191031</t>
  </si>
  <si>
    <t>Montáž pojistné hydroizolační nebo parotěsné fólie lepení těsnících pásků pod kontralatě</t>
  </si>
  <si>
    <t>278707857</t>
  </si>
  <si>
    <t>https://podminky.urs.cz/item/CS_URS_2022_01/765191031</t>
  </si>
  <si>
    <t>27,811</t>
  </si>
  <si>
    <t>182</t>
  </si>
  <si>
    <t>28329300</t>
  </si>
  <si>
    <t>páska těsnící jednostranně lepící hliníková parotěsných folií š 50mm</t>
  </si>
  <si>
    <t>-500755826</t>
  </si>
  <si>
    <t xml:space="preserve">27,811*1,1   </t>
  </si>
  <si>
    <t>183</t>
  </si>
  <si>
    <t>998765102</t>
  </si>
  <si>
    <t>Přesun hmot pro krytiny skládané stanovený z hmotnosti přesunovaného materiálu vodorovná dopravní vzdálenost do 50 m na objektech výšky přes 6 do 12 m</t>
  </si>
  <si>
    <t>167877956</t>
  </si>
  <si>
    <t>https://podminky.urs.cz/item/CS_URS_2022_01/998765102</t>
  </si>
  <si>
    <t>184</t>
  </si>
  <si>
    <t>998765181</t>
  </si>
  <si>
    <t>Přesun hmot pro krytiny skládané stanovený z hmotnosti přesunovaného materiálu Příplatek k cenám za přesun prováděný bez použití mechanizace pro jakoukoliv výšku objektu</t>
  </si>
  <si>
    <t>-1542843791</t>
  </si>
  <si>
    <t>https://podminky.urs.cz/item/CS_URS_2022_01/998765181</t>
  </si>
  <si>
    <t>185</t>
  </si>
  <si>
    <t>61140001R</t>
  </si>
  <si>
    <t>D+M O-1/1 okno plastové pevné zasklení 1700 x 1550 mm, bezp. rám vč. vnitřního plastového parapetu viz PD</t>
  </si>
  <si>
    <t>-1247695346</t>
  </si>
  <si>
    <t>"viz D. 1.1. b.27 výpis výplní otvorů" 2</t>
  </si>
  <si>
    <t>186</t>
  </si>
  <si>
    <t>611400180A</t>
  </si>
  <si>
    <t>D+M O-1/1m okno plastové jednokřídlé otvíravé a vyklápěcí 1120 x 2000 mm viz PD</t>
  </si>
  <si>
    <t>-2057348351</t>
  </si>
  <si>
    <t>187</t>
  </si>
  <si>
    <t>611400180F</t>
  </si>
  <si>
    <t>D+M O-1/2 okno plastové jednokřídlé otvíravé a vyklápěcí 1150 x 1550 mm viz PD</t>
  </si>
  <si>
    <t>1997184004</t>
  </si>
  <si>
    <t>"viz D. 1.1. b.27 výpis výplní otvorů" 3</t>
  </si>
  <si>
    <t>188</t>
  </si>
  <si>
    <t>611400190E</t>
  </si>
  <si>
    <t>D+M O-1/3 okno plastové jednokřídlé otvíravé a vyklápěcí 1200 x 1800 mm viz PD</t>
  </si>
  <si>
    <t>1113703003</t>
  </si>
  <si>
    <t>189</t>
  </si>
  <si>
    <t>611400180B</t>
  </si>
  <si>
    <t>D+M O-1/4 okno plastové jednokřídlé otvíravé a vyklápěcí 1150 x 1750 mm viz PD</t>
  </si>
  <si>
    <t>1807080288</t>
  </si>
  <si>
    <t>"viz D. 1.1. b.27 výpis výplní otvorů" 1</t>
  </si>
  <si>
    <t>190</t>
  </si>
  <si>
    <t>611400190B</t>
  </si>
  <si>
    <t>D+M O-1/5 okno plastové jednokřídlé otvíravé a vyklápěcí 1500 x 1850 mm viz PD</t>
  </si>
  <si>
    <t>207250124</t>
  </si>
  <si>
    <t>191</t>
  </si>
  <si>
    <t>611400190C</t>
  </si>
  <si>
    <t>D+M O-1/6 okno plastové jednokřídlé otvíravé a vyklápěcí 1150 x 1800 mm viz PD</t>
  </si>
  <si>
    <t>-327540170</t>
  </si>
  <si>
    <t>192</t>
  </si>
  <si>
    <t>611400180C</t>
  </si>
  <si>
    <t>D+M O-2/1 okno plastové jednokřídlé otvíravé a vyklápěcí 1120 x 1800 mm viz PD</t>
  </si>
  <si>
    <t>-1252429520</t>
  </si>
  <si>
    <t>193</t>
  </si>
  <si>
    <t>611400180D</t>
  </si>
  <si>
    <t>D+M O-2/1m okno plastové jednokřídlé otvíravé a vyklápěcí 1120 x 2000 mm viz PD</t>
  </si>
  <si>
    <t>666804410</t>
  </si>
  <si>
    <t>194</t>
  </si>
  <si>
    <t>611400180E</t>
  </si>
  <si>
    <t>D+M O-2/2 okno plastové jednokřídlé otvíravé a vyklápěcí 1500 x 1800 mm viz PD</t>
  </si>
  <si>
    <t>774479822</t>
  </si>
  <si>
    <t>195</t>
  </si>
  <si>
    <t>611400180G</t>
  </si>
  <si>
    <t>D+M O-2/3 okno plastové jednokřídlé otvíravé a vyklápěcí 1200 x 1800 mm viz PD</t>
  </si>
  <si>
    <t>1397761672</t>
  </si>
  <si>
    <t>"viz D. 1.1. b.27 výpis výplní otvorů" 4</t>
  </si>
  <si>
    <t>196</t>
  </si>
  <si>
    <t>611400180H</t>
  </si>
  <si>
    <t>D+M O-2/3m okno plastové jednokřídlé otvíravé a vyklápěcí 1200 x 1800 mm viz PD</t>
  </si>
  <si>
    <t>602430742</t>
  </si>
  <si>
    <t>197</t>
  </si>
  <si>
    <t>61140020R</t>
  </si>
  <si>
    <t>D+M O-3/1 okno plastové jednokřídlé půlkruhové pevné zasklení 1100 x 625 mm vč. vnitřního parapetu viz PD</t>
  </si>
  <si>
    <t>2118528982</t>
  </si>
  <si>
    <t>198</t>
  </si>
  <si>
    <t>61140020R1</t>
  </si>
  <si>
    <t>D+M O-3/2 okno plastové dvoukřídlé oteváravé 1500 x 1500 mm vč. vnitřního parapetu viz PD</t>
  </si>
  <si>
    <t>-1185560543</t>
  </si>
  <si>
    <t>199</t>
  </si>
  <si>
    <t>61140020R2</t>
  </si>
  <si>
    <t>D+M O-3/3 okno plastové dvoukřídlé oteváravé 600 x 600 mm vč. vnitřního parapetu viz PD</t>
  </si>
  <si>
    <t>86912731</t>
  </si>
  <si>
    <t>"viz D. 1.1. b.27 výpis výplní otvorů" 5</t>
  </si>
  <si>
    <t>200</t>
  </si>
  <si>
    <t>766660001</t>
  </si>
  <si>
    <t>Montáž dveřních křídel dřevěných nebo plastových otevíravých do ocelové zárubně povrchově upravených jednokřídlových, šířky do 800 mm</t>
  </si>
  <si>
    <t>-1643120538</t>
  </si>
  <si>
    <t>https://podminky.urs.cz/item/CS_URS_2022_01/766660001</t>
  </si>
  <si>
    <t>2 "600</t>
  </si>
  <si>
    <t>2 "800</t>
  </si>
  <si>
    <t>5 "800</t>
  </si>
  <si>
    <t>4 "700</t>
  </si>
  <si>
    <t>1 "600</t>
  </si>
  <si>
    <t>201</t>
  </si>
  <si>
    <t>61160050</t>
  </si>
  <si>
    <t>dveře jednokřídlé dřevěné bez povrchové úpravy plné 600x1970mm</t>
  </si>
  <si>
    <t>1678699257</t>
  </si>
  <si>
    <t>202</t>
  </si>
  <si>
    <t>61160051</t>
  </si>
  <si>
    <t>dveře jednokřídlé dřevěné bez povrchové úpravy plné 700x1970mm</t>
  </si>
  <si>
    <t>-262441032</t>
  </si>
  <si>
    <t>203</t>
  </si>
  <si>
    <t>61160052</t>
  </si>
  <si>
    <t>dveře jednokřídlé dřevěné bez povrchové úpravy plné 800x1970mm</t>
  </si>
  <si>
    <t>1168005974</t>
  </si>
  <si>
    <t>204</t>
  </si>
  <si>
    <t>766660002</t>
  </si>
  <si>
    <t>Montáž dveřních křídel dřevěných nebo plastových otevíravých do ocelové zárubně povrchově upravených jednokřídlových, šířky přes 800 mm</t>
  </si>
  <si>
    <t>1674335226</t>
  </si>
  <si>
    <t>https://podminky.urs.cz/item/CS_URS_2022_01/766660002</t>
  </si>
  <si>
    <t>2 "900</t>
  </si>
  <si>
    <t>5 "900</t>
  </si>
  <si>
    <t>205</t>
  </si>
  <si>
    <t>61160053</t>
  </si>
  <si>
    <t>dveře jednokřídlé dřevěné bez povrchové úpravy plné 900x1970mm</t>
  </si>
  <si>
    <t>-2145460593</t>
  </si>
  <si>
    <t>206</t>
  </si>
  <si>
    <t>766660021</t>
  </si>
  <si>
    <t>Montáž dveřních křídel dřevěných nebo plastových otevíravých do ocelové zárubně protipožárních jednokřídlových, šířky do 800 mm</t>
  </si>
  <si>
    <t>1943042173</t>
  </si>
  <si>
    <t>https://podminky.urs.cz/item/CS_URS_2022_01/766660021</t>
  </si>
  <si>
    <t>207</t>
  </si>
  <si>
    <t>61162098</t>
  </si>
  <si>
    <t>dveře jednokřídlé dřevotřískové protipožární EI (EW) 30 D3 povrch laminátový plné 800x1970-2100mm</t>
  </si>
  <si>
    <t>-79012551</t>
  </si>
  <si>
    <t>208</t>
  </si>
  <si>
    <t>61162096</t>
  </si>
  <si>
    <t>dveře jednokřídlé dřevotřískové protipožární EI (EW) 30 D3 povrch laminátový plné 600x1970-2100mm</t>
  </si>
  <si>
    <t>-2071775003</t>
  </si>
  <si>
    <t>209</t>
  </si>
  <si>
    <t>549146220</t>
  </si>
  <si>
    <t>kování dveřní vrchní klika včetně štítu a montážního materiálu BB 72 matný nikl</t>
  </si>
  <si>
    <t>-1135764718</t>
  </si>
  <si>
    <t>210</t>
  </si>
  <si>
    <t>549146320V</t>
  </si>
  <si>
    <t>kování dveřní vrchní kování bezpečnostní včetně štítu PZ 72 klika-klika F4 krytka</t>
  </si>
  <si>
    <t>-1901438691</t>
  </si>
  <si>
    <t>211</t>
  </si>
  <si>
    <t>766660022</t>
  </si>
  <si>
    <t>Montáž dveřních křídel dřevěných nebo plastových otevíravých do ocelové zárubně protipožárních jednokřídlových, šířky přes 800 mm</t>
  </si>
  <si>
    <t>1195872731</t>
  </si>
  <si>
    <t>https://podminky.urs.cz/item/CS_URS_2022_01/766660022</t>
  </si>
  <si>
    <t>212</t>
  </si>
  <si>
    <t>61165340</t>
  </si>
  <si>
    <t>dveře jednokřídlé dřevotřískové protipožární EI (EW) 30 D3 povrch lakovaný plné 900x1970-2100mm</t>
  </si>
  <si>
    <t>-1007271763</t>
  </si>
  <si>
    <t>213</t>
  </si>
  <si>
    <t>766660311</t>
  </si>
  <si>
    <t>Montáž dveřních křídel dřevěných nebo plastových posuvných dveří do pouzdra zděné příčky s jednou kapsou jednokřídlových, průchozí šířky do 800 mm</t>
  </si>
  <si>
    <t>431767173</t>
  </si>
  <si>
    <t>https://podminky.urs.cz/item/CS_URS_2022_01/766660311</t>
  </si>
  <si>
    <t>214</t>
  </si>
  <si>
    <t>61160050_posuv</t>
  </si>
  <si>
    <t>1234688916</t>
  </si>
  <si>
    <t>215</t>
  </si>
  <si>
    <t>766660421</t>
  </si>
  <si>
    <t>Montáž dveřních křídel dřevěných nebo plastových vchodových dveří včetně rámu do zdiva jednokřídlových s nadsvětlíkem</t>
  </si>
  <si>
    <t>-788864980</t>
  </si>
  <si>
    <t>https://podminky.urs.cz/item/CS_URS_2022_01/766660421</t>
  </si>
  <si>
    <t>216</t>
  </si>
  <si>
    <t>611441630A</t>
  </si>
  <si>
    <t>DV/2 dveře plastové vchodové jednokřídlé otvíravé 1200x2100mm + světlík 600 mm viz PD</t>
  </si>
  <si>
    <t>-336991791</t>
  </si>
  <si>
    <t>217</t>
  </si>
  <si>
    <t>611441630B</t>
  </si>
  <si>
    <t>DV/3 dveře plastové vchodové jednokřídlé otvíravé 1100x2100mm + světlík 600 mm viz PD</t>
  </si>
  <si>
    <t>1876698757</t>
  </si>
  <si>
    <t>218</t>
  </si>
  <si>
    <t>611441630C</t>
  </si>
  <si>
    <t>DV/4 dveře plastové vchodové jednokřídlé otvíravé 1000x2000mm + světlík 500 mm viz PD</t>
  </si>
  <si>
    <t>385251845</t>
  </si>
  <si>
    <t>219</t>
  </si>
  <si>
    <t>766660461</t>
  </si>
  <si>
    <t>Montáž dveřních křídel dřevěných nebo plastových vchodových dveří včetně rámu do zdiva dvoukřídlových s nadsvětlíkem</t>
  </si>
  <si>
    <t>-557113748</t>
  </si>
  <si>
    <t>https://podminky.urs.cz/item/CS_URS_2022_01/766660461</t>
  </si>
  <si>
    <t>220</t>
  </si>
  <si>
    <t>611441680</t>
  </si>
  <si>
    <t>DV/1 dveře plastové vchodové dvoukřídlé otvíravé 1250x2100mm + světlík 800 mm viz PD</t>
  </si>
  <si>
    <t>ks</t>
  </si>
  <si>
    <t>1300443885</t>
  </si>
  <si>
    <t>221</t>
  </si>
  <si>
    <t>766660717</t>
  </si>
  <si>
    <t>Montáž dveřních doplňků samozavírače na zárubeň ocelovou</t>
  </si>
  <si>
    <t>-1444258107</t>
  </si>
  <si>
    <t>https://podminky.urs.cz/item/CS_URS_2022_01/766660717</t>
  </si>
  <si>
    <t>222</t>
  </si>
  <si>
    <t>54917265</t>
  </si>
  <si>
    <t>samozavírač dveří hydraulický K214 č.14 zlatá bronz</t>
  </si>
  <si>
    <t>-157608631</t>
  </si>
  <si>
    <t>223</t>
  </si>
  <si>
    <t>766660720</t>
  </si>
  <si>
    <t>Montáž dveřních doplňků větrací mřížky s vyříznutím otvoru</t>
  </si>
  <si>
    <t>778522144</t>
  </si>
  <si>
    <t>https://podminky.urs.cz/item/CS_URS_2022_01/766660720</t>
  </si>
  <si>
    <t>224</t>
  </si>
  <si>
    <t>562456510Ä</t>
  </si>
  <si>
    <t>mřížka větrací plast nerez 430/80 do dveří - oboustranná</t>
  </si>
  <si>
    <t>802982935</t>
  </si>
  <si>
    <t>225</t>
  </si>
  <si>
    <t>766660728</t>
  </si>
  <si>
    <t>Montáž dveřních doplňků dveřního kování interiérového zámku</t>
  </si>
  <si>
    <t>796243936</t>
  </si>
  <si>
    <t>https://podminky.urs.cz/item/CS_URS_2022_01/766660728</t>
  </si>
  <si>
    <t>226</t>
  </si>
  <si>
    <t>54924002</t>
  </si>
  <si>
    <t>zámek zadlabací 190/140 /20 L s obyčejným klíčem</t>
  </si>
  <si>
    <t>682120196</t>
  </si>
  <si>
    <t>227</t>
  </si>
  <si>
    <t>766694111</t>
  </si>
  <si>
    <t>Montáž ostatních truhlářských konstrukcí parapetních desek dřevěných nebo plastových šířky do 300 mm, délky do 1000 mm</t>
  </si>
  <si>
    <t>514825108</t>
  </si>
  <si>
    <t>https://podminky.urs.cz/item/CS_URS_2022_01/766694111</t>
  </si>
  <si>
    <t xml:space="preserve">4   </t>
  </si>
  <si>
    <t>228</t>
  </si>
  <si>
    <t>766694112</t>
  </si>
  <si>
    <t>Montáž ostatních truhlářských konstrukcí parapetních desek dřevěných nebo plastových šířky do 300 mm, délky přes 1000 do 1600 mm</t>
  </si>
  <si>
    <t>1859014835</t>
  </si>
  <si>
    <t>https://podminky.urs.cz/item/CS_URS_2022_01/766694112</t>
  </si>
  <si>
    <t>229</t>
  </si>
  <si>
    <t>60794105</t>
  </si>
  <si>
    <t>parapet dřevotřískový vnitřní povrch laminátový š 400mm</t>
  </si>
  <si>
    <t>210782986</t>
  </si>
  <si>
    <t>230</t>
  </si>
  <si>
    <t>611444150</t>
  </si>
  <si>
    <t>koncovka k parapetu plastovému vnitřnímu 1 pár</t>
  </si>
  <si>
    <t>853487229</t>
  </si>
  <si>
    <t>231</t>
  </si>
  <si>
    <t>766695212</t>
  </si>
  <si>
    <t>Montáž ostatních truhlářských konstrukcí prahů dveří jednokřídlových, šířky do 100 mm</t>
  </si>
  <si>
    <t>-590766121</t>
  </si>
  <si>
    <t>https://podminky.urs.cz/item/CS_URS_2022_01/766695212</t>
  </si>
  <si>
    <t>232</t>
  </si>
  <si>
    <t>611871760</t>
  </si>
  <si>
    <t>práh dveřní dřevěný dubový tl 20mm dl 920mm š 100mm</t>
  </si>
  <si>
    <t>1062580639</t>
  </si>
  <si>
    <t>233</t>
  </si>
  <si>
    <t>7668111.R</t>
  </si>
  <si>
    <t>Přebalovací pult - závěsný, sklopný</t>
  </si>
  <si>
    <t>-603343498</t>
  </si>
  <si>
    <t>234</t>
  </si>
  <si>
    <t>998766102</t>
  </si>
  <si>
    <t>Přesun hmot pro konstrukce truhlářské stanovený z hmotnosti přesunovaného materiálu vodorovná dopravní vzdálenost do 50 m v objektech výšky přes 6 do 12 m</t>
  </si>
  <si>
    <t>1150236087</t>
  </si>
  <si>
    <t>https://podminky.urs.cz/item/CS_URS_2022_01/998766102</t>
  </si>
  <si>
    <t>235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</si>
  <si>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</si>
  <si>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</si>
  <si>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1689169997</t>
  </si>
  <si>
    <t>https://podminky.urs.cz/item/CS_URS_2022_01/998766181</t>
  </si>
  <si>
    <t>767</t>
  </si>
  <si>
    <t>Konstrukce zámečnické</t>
  </si>
  <si>
    <t>236</t>
  </si>
  <si>
    <t>7678000R2</t>
  </si>
  <si>
    <t>Montáž+ dodávka madla zábradlí Z/2 - ocelové trubkové, syntetický nátěr RAL 5011</t>
  </si>
  <si>
    <t>kg</t>
  </si>
  <si>
    <t>-1827658690</t>
  </si>
  <si>
    <t>31,2</t>
  </si>
  <si>
    <t>237</t>
  </si>
  <si>
    <t>7678000.R3</t>
  </si>
  <si>
    <t>Montáž+dodávka ochrany jednotky TČ Z/3 - žárově zinkovaný rám z tenkostěnných provilů, výplň tahokov</t>
  </si>
  <si>
    <t>sou</t>
  </si>
  <si>
    <t>-490780256</t>
  </si>
  <si>
    <t>"viz D. 1.1. b.28 výpis zámečníckých výrobků" 1</t>
  </si>
  <si>
    <t>238</t>
  </si>
  <si>
    <t>7678000.R4</t>
  </si>
  <si>
    <t>Montáž+dodávka ochrany KS u objektu Z/4 - žárově zinkovaný rám z tenkostěnných provilů, výplň tahokov</t>
  </si>
  <si>
    <t>-4636818</t>
  </si>
  <si>
    <t>"viz D. 1.1. b.28 výpis zámečnických výrobků" 1</t>
  </si>
  <si>
    <t>239</t>
  </si>
  <si>
    <t>7678000.R5</t>
  </si>
  <si>
    <t>D+M Systémové nerezové zábradlí Z/5</t>
  </si>
  <si>
    <t>1312144488</t>
  </si>
  <si>
    <t xml:space="preserve">"viz D. 1.1. b.28 výpis zámečnických výrobků" </t>
  </si>
  <si>
    <t>"Z/5" 7,2*2</t>
  </si>
  <si>
    <t>240</t>
  </si>
  <si>
    <t>767995113</t>
  </si>
  <si>
    <t>Montáž ostatních atypických zámečnických konstrukcí hmotnosti přes 10 do 20 kg</t>
  </si>
  <si>
    <t>-2470901</t>
  </si>
  <si>
    <t>https://podminky.urs.cz/item/CS_URS_2022_01/767995113</t>
  </si>
  <si>
    <t>"Z1" 428</t>
  </si>
  <si>
    <t>"Z2" 37,5</t>
  </si>
  <si>
    <t>241</t>
  </si>
  <si>
    <t>1401102R</t>
  </si>
  <si>
    <t>trubka ocelová bezešvá hladká jakost 11 353 44,5x4mm</t>
  </si>
  <si>
    <t>512716503</t>
  </si>
  <si>
    <t>242</t>
  </si>
  <si>
    <t>5528393R</t>
  </si>
  <si>
    <t>trubka ocelová podélně svařovaná konstrukční hladká jakost S235JR 45x2mm</t>
  </si>
  <si>
    <t>-945611962</t>
  </si>
  <si>
    <t>3,225*4*2</t>
  </si>
  <si>
    <t>0,6*3</t>
  </si>
  <si>
    <t>243</t>
  </si>
  <si>
    <t>1455030R</t>
  </si>
  <si>
    <t>profil ocelový čtvercový svařovaný 100x100x4mm</t>
  </si>
  <si>
    <t>460196349</t>
  </si>
  <si>
    <t>244</t>
  </si>
  <si>
    <t>1455032R</t>
  </si>
  <si>
    <t>profil ocelový obdélníkový svařovaný 100x120x6mm</t>
  </si>
  <si>
    <t>-1109752291</t>
  </si>
  <si>
    <t>245</t>
  </si>
  <si>
    <t>6286136R</t>
  </si>
  <si>
    <t>Žárové zinkování ponorem dílů ocelových konstrukcí hmotnosti do 100 kg</t>
  </si>
  <si>
    <t>-1336372840</t>
  </si>
  <si>
    <t>246</t>
  </si>
  <si>
    <t>998767202</t>
  </si>
  <si>
    <t>Přesun hmot pro zámečnické konstrukce stanovený procentní sazbou (%) z ceny vodorovná dopravní vzdálenost do 50 m v objektech výšky přes 6 do 12 m</t>
  </si>
  <si>
    <t>%</t>
  </si>
  <si>
    <t>-611028159</t>
  </si>
  <si>
    <t>https://podminky.urs.cz/item/CS_URS_2022_01/998767202</t>
  </si>
  <si>
    <t>771</t>
  </si>
  <si>
    <t>Podlahy z dlaždic</t>
  </si>
  <si>
    <t>247</t>
  </si>
  <si>
    <t>771111011</t>
  </si>
  <si>
    <t>Příprava podkladu před provedením dlažby vysátí podlah</t>
  </si>
  <si>
    <t>-2039113172</t>
  </si>
  <si>
    <t>https://podminky.urs.cz/item/CS_URS_2022_01/771111011</t>
  </si>
  <si>
    <t>248</t>
  </si>
  <si>
    <t>771151024</t>
  </si>
  <si>
    <t>Příprava podkladu před provedením dlažby samonivelační stěrka min.pevnosti 30 MPa, tloušťky přes 8 do 10 mm</t>
  </si>
  <si>
    <t>879527981</t>
  </si>
  <si>
    <t>https://podminky.urs.cz/item/CS_URS_2022_01/771151024</t>
  </si>
  <si>
    <t>249</t>
  </si>
  <si>
    <t>771271124</t>
  </si>
  <si>
    <t>Montáž obkladů schodišť z dlaždic keramických kladených do malty stupnic protiskluzných nebo reliéfních, šířky přes 300 do 350 mm</t>
  </si>
  <si>
    <t>383707428</t>
  </si>
  <si>
    <t>https://podminky.urs.cz/item/CS_URS_2022_01/771271124</t>
  </si>
  <si>
    <t xml:space="preserve">11*1,1+8*1,25   </t>
  </si>
  <si>
    <t>250</t>
  </si>
  <si>
    <t>59761337</t>
  </si>
  <si>
    <t>schodovka protiskluzná šířky 300x600mm</t>
  </si>
  <si>
    <t>1623668501</t>
  </si>
  <si>
    <t xml:space="preserve">22,1/0,6*1,1   </t>
  </si>
  <si>
    <t>251</t>
  </si>
  <si>
    <t>771271232</t>
  </si>
  <si>
    <t>Montáž obkladů schodišť z dlaždic keramických kladených do malty podstupnic hladkých, výšky přes 150 do 200 mm</t>
  </si>
  <si>
    <t>-18227898</t>
  </si>
  <si>
    <t>https://podminky.urs.cz/item/CS_URS_2022_01/771271232</t>
  </si>
  <si>
    <t>252</t>
  </si>
  <si>
    <t>59761255</t>
  </si>
  <si>
    <t>obklad keramický hladký přes 35 do 45ks/m2</t>
  </si>
  <si>
    <t>-1616166332</t>
  </si>
  <si>
    <t xml:space="preserve">40,57*0,15*1,1   </t>
  </si>
  <si>
    <t>253</t>
  </si>
  <si>
    <t>771471114</t>
  </si>
  <si>
    <t>Montáž soklů z dlaždic keramických kladených do malty rovných, výšky přes 120 do 150 mm</t>
  </si>
  <si>
    <t>-1053302048</t>
  </si>
  <si>
    <t>https://podminky.urs.cz/item/CS_URS_2022_01/771471114</t>
  </si>
  <si>
    <t>254</t>
  </si>
  <si>
    <t>59761416</t>
  </si>
  <si>
    <t>sokl-dlažba keramická slinutá hladká do interiéru i exteriéru 300x80mm</t>
  </si>
  <si>
    <t>1226339005</t>
  </si>
  <si>
    <t xml:space="preserve">24/0,3*1,1   </t>
  </si>
  <si>
    <t>255</t>
  </si>
  <si>
    <t>771474112</t>
  </si>
  <si>
    <t>Montáž soklů z dlaždic keramických lepených flexibilním lepidlem rovných, výšky přes 65 do 90 mm</t>
  </si>
  <si>
    <t>-445813562</t>
  </si>
  <si>
    <t>https://podminky.urs.cz/item/CS_URS_2022_01/771474112</t>
  </si>
  <si>
    <t>256</t>
  </si>
  <si>
    <t>59761271</t>
  </si>
  <si>
    <t>sokl-dlažba keramická slinutá hladká do interiéru i exteriéru 600x72mm</t>
  </si>
  <si>
    <t>-1438098559</t>
  </si>
  <si>
    <t>38,0/0,6*1,1</t>
  </si>
  <si>
    <t>257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</si>
  <si>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</si>
  <si>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</si>
  <si>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-1362952394</t>
  </si>
  <si>
    <t>https://podminky.urs.cz/item/CS_URS_2022_01/771574262</t>
  </si>
  <si>
    <t>258</t>
  </si>
  <si>
    <t>59761420</t>
  </si>
  <si>
    <t>dlažba velkoformátová keramická slinutá protiskluzná do interiéru i exteriéru pro vysoké mechanické namáhání přes 4 do 6ks/m2</t>
  </si>
  <si>
    <t>476925373</t>
  </si>
  <si>
    <t>62,32*1,15 "Přepočtené koeficientem množství</t>
  </si>
  <si>
    <t>259</t>
  </si>
  <si>
    <t>771591111</t>
  </si>
  <si>
    <t>Nátěr penetrační na podlahu</t>
  </si>
  <si>
    <t>-287844605</t>
  </si>
  <si>
    <t>260</t>
  </si>
  <si>
    <t>771591112</t>
  </si>
  <si>
    <t>Izolace podlahy pod dlažbu nátěrem nebo stěrkou ve dvou vrstvách</t>
  </si>
  <si>
    <t>-303665624</t>
  </si>
  <si>
    <t>https://podminky.urs.cz/item/CS_URS_2022_01/771591112</t>
  </si>
  <si>
    <t>261</t>
  </si>
  <si>
    <t>771591223</t>
  </si>
  <si>
    <t>Izolace podlahy pod dlažbu fólií v pásech celoplošně lepená proti kročejovému hluku</t>
  </si>
  <si>
    <t>719494120</t>
  </si>
  <si>
    <t>https://podminky.urs.cz/item/CS_URS_2022_01/771591223</t>
  </si>
  <si>
    <t>262</t>
  </si>
  <si>
    <t>771151022</t>
  </si>
  <si>
    <t>Příprava podkladu před provedením dlažby samonivelační stěrka min.pevnosti 30 MPa, tloušťky přes 3 do 5 mm</t>
  </si>
  <si>
    <t>454147914</t>
  </si>
  <si>
    <t>https://podminky.urs.cz/item/CS_URS_2022_01/771151022</t>
  </si>
  <si>
    <t>263</t>
  </si>
  <si>
    <t>771591264</t>
  </si>
  <si>
    <t>Izolace podlahy pod dlažbu těsnícími izolačními pásy mezi podlahou a stěnu</t>
  </si>
  <si>
    <t>1253720003</t>
  </si>
  <si>
    <t>https://podminky.urs.cz/item/CS_URS_2022_01/771591264</t>
  </si>
  <si>
    <t>264</t>
  </si>
  <si>
    <t>998771102</t>
  </si>
  <si>
    <t>Přesun hmot pro podlahy z dlaždic stanovený z hmotnosti přesunovaného materiálu vodorovná dopravní vzdálenost do 50 m v objektech výšky přes 6 do 12 m</t>
  </si>
  <si>
    <t>-1219411778</t>
  </si>
  <si>
    <t>https://podminky.urs.cz/item/CS_URS_2022_01/998771102</t>
  </si>
  <si>
    <t>265</t>
  </si>
  <si>
    <t>998771181</t>
  </si>
  <si>
    <t>Přesun hmot pro podlahy z dlaždic stanovený z hmotnosti přesunovaného materiálu Příplatek k ceně za přesun prováděný bez použití mechanizace pro jakoukoliv výšku objektu</t>
  </si>
  <si>
    <t>-79112941</t>
  </si>
  <si>
    <t>https://podminky.urs.cz/item/CS_URS_2022_01/998771181</t>
  </si>
  <si>
    <t>266</t>
  </si>
  <si>
    <t>776111111</t>
  </si>
  <si>
    <t>Příprava podkladu broušení podlah nového podkladu anhydritového</t>
  </si>
  <si>
    <t>-1350850734</t>
  </si>
  <si>
    <t>https://podminky.urs.cz/item/CS_URS_2022_01/776111111</t>
  </si>
  <si>
    <t>267</t>
  </si>
  <si>
    <t>776111311</t>
  </si>
  <si>
    <t>Příprava podkladu vysátí podlah</t>
  </si>
  <si>
    <t>-181932924</t>
  </si>
  <si>
    <t>https://podminky.urs.cz/item/CS_URS_2022_01/776111311</t>
  </si>
  <si>
    <t>268</t>
  </si>
  <si>
    <t>776121112</t>
  </si>
  <si>
    <t>Příprava podkladu penetrace vodou ředitelná podlah</t>
  </si>
  <si>
    <t>1922185297</t>
  </si>
  <si>
    <t>https://podminky.urs.cz/item/CS_URS_2022_01/776121112</t>
  </si>
  <si>
    <t>269</t>
  </si>
  <si>
    <t>776141112</t>
  </si>
  <si>
    <t>Příprava podkladu vyrovnání samonivelační stěrkou podlah min.pevnosti 20 MPa, tloušťky přes 3 do 5 mm</t>
  </si>
  <si>
    <t>-525253701</t>
  </si>
  <si>
    <t>https://podminky.urs.cz/item/CS_URS_2022_01/776141112</t>
  </si>
  <si>
    <t>270</t>
  </si>
  <si>
    <t>776221111</t>
  </si>
  <si>
    <t>Montáž podlahovin z PVC lepením standardním lepidlem z pásů standardních</t>
  </si>
  <si>
    <t>-594156411</t>
  </si>
  <si>
    <t>https://podminky.urs.cz/item/CS_URS_2022_01/776221111</t>
  </si>
  <si>
    <t>271</t>
  </si>
  <si>
    <t>28411141</t>
  </si>
  <si>
    <t xml:space="preserve">PVC vinyl homogenní protiskluzná se vsypem a výztuž. vrstvou tl 2.00mm nášlapná vrstva 2.00mm, hořlavost Bfl-s1, třída zátěže 34/43, útlum 7dB, bodová zátěž  ≤ 0.10mm, protiskluznost R10</t>
  </si>
  <si>
    <t>1820010173</t>
  </si>
  <si>
    <t>141,9*1,1 "Přepočtené koeficientem množství</t>
  </si>
  <si>
    <t>272</t>
  </si>
  <si>
    <t>7762611.R</t>
  </si>
  <si>
    <t>D+M čistící zóna - Rohož z hliníkových profilů šířky 27 mm spojená nerezovým lankem a odděleny pryžovými mezikroužky. Rozměr 2,0x1,34 m</t>
  </si>
  <si>
    <t>-1426364291</t>
  </si>
  <si>
    <t>"vnitřní část" 1,3*1</t>
  </si>
  <si>
    <t>"venkovní část" 1,3*1</t>
  </si>
  <si>
    <t>273</t>
  </si>
  <si>
    <t>776411111</t>
  </si>
  <si>
    <t>Montáž soklíků lepením obvodových, výšky do 80 mm</t>
  </si>
  <si>
    <t>-2118532213</t>
  </si>
  <si>
    <t>https://podminky.urs.cz/item/CS_URS_2022_01/776411111</t>
  </si>
  <si>
    <t>274</t>
  </si>
  <si>
    <t>28411009</t>
  </si>
  <si>
    <t>lišta soklová PVC 18x80mm</t>
  </si>
  <si>
    <t>1049790300</t>
  </si>
  <si>
    <t>164,86*1,02 "Přepočtené koeficientem množství</t>
  </si>
  <si>
    <t>275</t>
  </si>
  <si>
    <t>998776202</t>
  </si>
  <si>
    <t>Přesun hmot pro podlahy povlakové stanovený procentní sazbou (%) z ceny vodorovná dopravní vzdálenost do 50 m v objektech výšky přes 6 do 12 m</t>
  </si>
  <si>
    <t>-1905309243</t>
  </si>
  <si>
    <t>https://podminky.urs.cz/item/CS_URS_2022_01/998776202</t>
  </si>
  <si>
    <t>276</t>
  </si>
  <si>
    <t>998776292</t>
  </si>
  <si>
    <t>Přesun hmot pro podlahy povlakové stanovený procentní sazbou (%) z ceny Příplatek k cenám za zvětšený přesun přes vymezenou největší dopravní vzdálenost do 100 m</t>
  </si>
  <si>
    <t>1092515706</t>
  </si>
  <si>
    <t>https://podminky.urs.cz/item/CS_URS_2022_01/998776292</t>
  </si>
  <si>
    <t>781</t>
  </si>
  <si>
    <t>Dokončovací práce - obklady</t>
  </si>
  <si>
    <t>277</t>
  </si>
  <si>
    <t>781111011</t>
  </si>
  <si>
    <t>Příprava podkladu před provedením obkladu oprášení (ometení) stěny</t>
  </si>
  <si>
    <t>226667492</t>
  </si>
  <si>
    <t>https://podminky.urs.cz/item/CS_URS_2022_01/781111011</t>
  </si>
  <si>
    <t>278</t>
  </si>
  <si>
    <t>781121011</t>
  </si>
  <si>
    <t>Příprava podkladu před provedením obkladu nátěr penetrační na stěnu</t>
  </si>
  <si>
    <t>1567900267</t>
  </si>
  <si>
    <t>https://podminky.urs.cz/item/CS_URS_2022_01/781121011</t>
  </si>
  <si>
    <t>279</t>
  </si>
  <si>
    <t>781131112</t>
  </si>
  <si>
    <t>Izolace stěny pod obklad izolace nátěrem nebo stěrkou ve dvou vrstvách</t>
  </si>
  <si>
    <t>1920131417</t>
  </si>
  <si>
    <t>https://podminky.urs.cz/item/CS_URS_2022_01/781131112</t>
  </si>
  <si>
    <t>4,17*4*2,1+3,6*4*2,1+1,6*2*2,1-0,6*1,97*2-0,9*1,97*4+1,4*2*2,1-0,8*1,97-1,0*2,1</t>
  </si>
  <si>
    <t>2,1*2*2,1+1,45*4-0,6*1,97*2-0,8*1,97</t>
  </si>
  <si>
    <t>2,05*2,1*2+0,88*2,1</t>
  </si>
  <si>
    <t>1,725*8*2,1+2,77*4*2,1-0,7*1,97*6</t>
  </si>
  <si>
    <t>280</t>
  </si>
  <si>
    <t>781151031</t>
  </si>
  <si>
    <t>Příprava podkladu před provedením obkladu celoplošné vyrovnání podkladu stěrkou, tloušťky 3 mm</t>
  </si>
  <si>
    <t>1893986833</t>
  </si>
  <si>
    <t>https://podminky.urs.cz/item/CS_URS_2022_01/781151031</t>
  </si>
  <si>
    <t>281</t>
  </si>
  <si>
    <t>781151041</t>
  </si>
  <si>
    <t>Příprava podkladu před provedením obkladu celoplošné vyrovnání podkladu příplatek za každý další 1 mm tloušťky přes 3 mm</t>
  </si>
  <si>
    <t>-1184433449</t>
  </si>
  <si>
    <t>https://podminky.urs.cz/item/CS_URS_2022_01/781151041</t>
  </si>
  <si>
    <t>282</t>
  </si>
  <si>
    <t>781161021</t>
  </si>
  <si>
    <t>Příprava podkladu před provedením obkladu montáž profilu ukončujícího profilu rohového, vanového</t>
  </si>
  <si>
    <t>1177272668</t>
  </si>
  <si>
    <t>https://podminky.urs.cz/item/CS_URS_2022_01/781161021</t>
  </si>
  <si>
    <t>283</t>
  </si>
  <si>
    <t>59054132</t>
  </si>
  <si>
    <t>profil ukončovací pro vnější hrany obkladů hliník leskle eloxovaný chromem 8x2500mm</t>
  </si>
  <si>
    <t>-1940371439</t>
  </si>
  <si>
    <t>70*1,1 "Přepočtené koeficientem množství</t>
  </si>
  <si>
    <t>284</t>
  </si>
  <si>
    <t>781474111</t>
  </si>
  <si>
    <t>Montáž obkladů vnitřních stěn z dlaždic keramických lepených flexibilním lepidlem maloformátových hladkých přes 6 do 9 ks/m2</t>
  </si>
  <si>
    <t>173176488</t>
  </si>
  <si>
    <t>https://podminky.urs.cz/item/CS_URS_2022_01/781474111</t>
  </si>
  <si>
    <t>285</t>
  </si>
  <si>
    <t>59761026</t>
  </si>
  <si>
    <t>obklad keramický hladký do 12ks/m2</t>
  </si>
  <si>
    <t>-1798815561</t>
  </si>
  <si>
    <t>129,848*1,1 "Přepočtené koeficientem množství</t>
  </si>
  <si>
    <t>286</t>
  </si>
  <si>
    <t>781491011</t>
  </si>
  <si>
    <t>Montáž zrcadel lepených silikonovým tmelem na podkladní omítku, plochy do 1 m2</t>
  </si>
  <si>
    <t>-1478668047</t>
  </si>
  <si>
    <t>https://podminky.urs.cz/item/CS_URS_2022_01/781491011</t>
  </si>
  <si>
    <t>3*0,6</t>
  </si>
  <si>
    <t>287</t>
  </si>
  <si>
    <t>63465124</t>
  </si>
  <si>
    <t>zrcadlo nemontované čiré tl 4mm max rozměr 3210x2250mm</t>
  </si>
  <si>
    <t>324794066</t>
  </si>
  <si>
    <t>1,8*1,1 "Přepočtené koeficientem množství</t>
  </si>
  <si>
    <t>288</t>
  </si>
  <si>
    <t>781495115</t>
  </si>
  <si>
    <t>Obklad - dokončující práce ostatní práce spárování silikonem</t>
  </si>
  <si>
    <t>38113559</t>
  </si>
  <si>
    <t>https://podminky.urs.cz/item/CS_URS_2022_01/781495115</t>
  </si>
  <si>
    <t>289</t>
  </si>
  <si>
    <t>781495141</t>
  </si>
  <si>
    <t>Obklad - dokončující práce průnik obkladem kruhový, bez izolace do DN 30</t>
  </si>
  <si>
    <t>-153672514</t>
  </si>
  <si>
    <t>https://podminky.urs.cz/item/CS_URS_2022_01/781495141</t>
  </si>
  <si>
    <t>290</t>
  </si>
  <si>
    <t>998781102</t>
  </si>
  <si>
    <t>Přesun hmot pro obklady keramické stanovený z hmotnosti přesunovaného materiálu vodorovná dopravní vzdálenost do 50 m v objektech výšky přes 6 do 12 m</t>
  </si>
  <si>
    <t>1639125248</t>
  </si>
  <si>
    <t>https://podminky.urs.cz/item/CS_URS_2022_01/998781102</t>
  </si>
  <si>
    <t>291</t>
  </si>
  <si>
    <t>998781181</t>
  </si>
  <si>
    <t>Přesun hmot pro obklady keramické stanovený z hmotnosti přesunovaného materiálu Příplatek k cenám za přesun prováděný bez použití mechanizace pro jakoukoliv výšku objektu</t>
  </si>
  <si>
    <t>527074168</t>
  </si>
  <si>
    <t>https://podminky.urs.cz/item/CS_URS_2022_01/998781181</t>
  </si>
  <si>
    <t>783</t>
  </si>
  <si>
    <t>Dokončovací práce - nátěry</t>
  </si>
  <si>
    <t>292</t>
  </si>
  <si>
    <t>783201201</t>
  </si>
  <si>
    <t>Příprava podkladu tesařských konstrukcí před provedením nátěru broušení</t>
  </si>
  <si>
    <t>342856638</t>
  </si>
  <si>
    <t>https://podminky.urs.cz/item/CS_URS_2022_01/783201201</t>
  </si>
  <si>
    <t>"nátěr přeshu střešní konstrukce</t>
  </si>
  <si>
    <t>(16,3*2+11,81*2)*0,8</t>
  </si>
  <si>
    <t>16*(4*(0,8*0,15))+(4*0,15)*(3,56*4+5,079*2)+(4*0,15)*(3,98*4)+14*(4*(0,5*0,15))+4*(4*(0,52*0,15))</t>
  </si>
  <si>
    <t>293</t>
  </si>
  <si>
    <t>783201401</t>
  </si>
  <si>
    <t>Příprava podkladu tesařských konstrukcí před provedením nátěru ometení</t>
  </si>
  <si>
    <t>-1647049500</t>
  </si>
  <si>
    <t>https://podminky.urs.cz/item/CS_URS_2022_01/783201401</t>
  </si>
  <si>
    <t xml:space="preserve">82,295 </t>
  </si>
  <si>
    <t>294</t>
  </si>
  <si>
    <t>783213111</t>
  </si>
  <si>
    <t>Preventivní napouštěcí nátěr tesařských prvků proti dřevokazným houbám, hmyzu a plísním zabudovaných do konstrukce jednonásobný syntetický</t>
  </si>
  <si>
    <t>-2079078762</t>
  </si>
  <si>
    <t>https://podminky.urs.cz/item/CS_URS_2022_01/783213111</t>
  </si>
  <si>
    <t>295</t>
  </si>
  <si>
    <t>-1989158212</t>
  </si>
  <si>
    <t>296</t>
  </si>
  <si>
    <t>783214101</t>
  </si>
  <si>
    <t>Základní nátěr tesařských konstrukcí jednonásobný syntetický</t>
  </si>
  <si>
    <t>-1673333581</t>
  </si>
  <si>
    <t>https://podminky.urs.cz/item/CS_URS_2022_01/783214101</t>
  </si>
  <si>
    <t>297</t>
  </si>
  <si>
    <t>783217101</t>
  </si>
  <si>
    <t>Krycí nátěr tesařských konstrukcí jednonásobný syntetický</t>
  </si>
  <si>
    <t>-533137836</t>
  </si>
  <si>
    <t>https://podminky.urs.cz/item/CS_URS_2022_01/783217101</t>
  </si>
  <si>
    <t>298</t>
  </si>
  <si>
    <t>783301311</t>
  </si>
  <si>
    <t>Příprava podkladu zámečnických konstrukcí před provedením nátěru odmaštění odmašťovačem vodou ředitelným</t>
  </si>
  <si>
    <t>-1619409195</t>
  </si>
  <si>
    <t>https://podminky.urs.cz/item/CS_URS_2022_01/783301311</t>
  </si>
  <si>
    <t xml:space="preserve">1,3*(6+5,6)+0,826*(6,2+6,1)+0,82*8*2+0,7*(6,4*2+9,4*2)+0,98*(3,24+3,2+3,1)   </t>
  </si>
  <si>
    <t>299</t>
  </si>
  <si>
    <t>783314101</t>
  </si>
  <si>
    <t>Základní nátěr zámečnických konstrukcí jednonásobný syntetický</t>
  </si>
  <si>
    <t>-659828268</t>
  </si>
  <si>
    <t>https://podminky.urs.cz/item/CS_URS_2022_01/783314101</t>
  </si>
  <si>
    <t>300</t>
  </si>
  <si>
    <t>783337101</t>
  </si>
  <si>
    <t>Krycí nátěr (email) zámečnických konstrukcí jednonásobný epoxidový</t>
  </si>
  <si>
    <t>296754196</t>
  </si>
  <si>
    <t>https://podminky.urs.cz/item/CS_URS_2022_01/783337101</t>
  </si>
  <si>
    <t xml:space="preserve">0,98*(3,24+3,2+3,1)   </t>
  </si>
  <si>
    <t>301</t>
  </si>
  <si>
    <t>783826655</t>
  </si>
  <si>
    <t>Hydrofobizační nátěr omítek silikonový, transparentní, povrchů hladkých lícového zdiva</t>
  </si>
  <si>
    <t>1255203699</t>
  </si>
  <si>
    <t>https://podminky.urs.cz/item/CS_URS_2022_01/783826655</t>
  </si>
  <si>
    <t>784</t>
  </si>
  <si>
    <t>Dokončovací práce - malby a tapety</t>
  </si>
  <si>
    <t>302</t>
  </si>
  <si>
    <t>784111001</t>
  </si>
  <si>
    <t>Oprášení (ometení) podkladu v místnostech výšky do 3,80 m</t>
  </si>
  <si>
    <t>-1898141085</t>
  </si>
  <si>
    <t>https://podminky.urs.cz/item/CS_URS_2022_01/784111001</t>
  </si>
  <si>
    <t>303</t>
  </si>
  <si>
    <t>784121001</t>
  </si>
  <si>
    <t>Oškrabání malby v místnostech výšky do 3,80 m</t>
  </si>
  <si>
    <t>330344277</t>
  </si>
  <si>
    <t>https://podminky.urs.cz/item/CS_URS_2022_01/784121001</t>
  </si>
  <si>
    <t>304</t>
  </si>
  <si>
    <t>784121007</t>
  </si>
  <si>
    <t>Oškrabání malby na schodišti o výšce podlaží do 3,80 m</t>
  </si>
  <si>
    <t>-1678854281</t>
  </si>
  <si>
    <t>https://podminky.urs.cz/item/CS_URS_2022_01/784121007</t>
  </si>
  <si>
    <t>305</t>
  </si>
  <si>
    <t>784121011</t>
  </si>
  <si>
    <t>Rozmývání podkladu po oškrabání malby v místnostech výšky do 3,80 m</t>
  </si>
  <si>
    <t>-800750367</t>
  </si>
  <si>
    <t>https://podminky.urs.cz/item/CS_URS_2022_01/784121011</t>
  </si>
  <si>
    <t>306</t>
  </si>
  <si>
    <t>784121017</t>
  </si>
  <si>
    <t>Rozmývání podkladu po oškrabání malby na schodišti o výšce podlaží do 3,80 m</t>
  </si>
  <si>
    <t>-1659838950</t>
  </si>
  <si>
    <t>https://podminky.urs.cz/item/CS_URS_2022_01/784121017</t>
  </si>
  <si>
    <t xml:space="preserve">10,9*6,8   </t>
  </si>
  <si>
    <t>307</t>
  </si>
  <si>
    <t>784161201</t>
  </si>
  <si>
    <t>Lokální vyrovnání podkladu sádrovou stěrkou, tloušťky do 3 mm, plochy do 0,1 m2 v místnostech výšky do 3,80 m</t>
  </si>
  <si>
    <t>-2092755715</t>
  </si>
  <si>
    <t>https://podminky.urs.cz/item/CS_URS_2022_01/784161201</t>
  </si>
  <si>
    <t>308</t>
  </si>
  <si>
    <t>784161207</t>
  </si>
  <si>
    <t>Lokální vyrovnání podkladu sádrovou stěrkou, tloušťky do 3 mm, plochy do 0,1 m2 na schodišti o výšce podlaží do 3,80 m</t>
  </si>
  <si>
    <t>901414381</t>
  </si>
  <si>
    <t>https://podminky.urs.cz/item/CS_URS_2022_01/784161207</t>
  </si>
  <si>
    <t>309</t>
  </si>
  <si>
    <t>784171111</t>
  </si>
  <si>
    <t>Zakrytí nemalovaných ploch (materiál ve specifikaci) včetně pozdějšího odkrytí svislých ploch např. stěn, oken, dveří v místnostech výšky do 3,80</t>
  </si>
  <si>
    <t>-249552734</t>
  </si>
  <si>
    <t>https://podminky.urs.cz/item/CS_URS_2022_01/784171111</t>
  </si>
  <si>
    <t>310</t>
  </si>
  <si>
    <t>581248420</t>
  </si>
  <si>
    <t>fólie pro malířské potřeby zakrývací tl 7µ 4x5m</t>
  </si>
  <si>
    <t>-1896671929</t>
  </si>
  <si>
    <t xml:space="preserve">305,26 * 1,05   </t>
  </si>
  <si>
    <t>311</t>
  </si>
  <si>
    <t>784181101</t>
  </si>
  <si>
    <t>Penetrace podkladu jednonásobná základní akrylátová bezbarvá v místnostech výšky do 3,80 m</t>
  </si>
  <si>
    <t>978856894</t>
  </si>
  <si>
    <t>https://podminky.urs.cz/item/CS_URS_2022_01/784181101</t>
  </si>
  <si>
    <t>312</t>
  </si>
  <si>
    <t>784211101</t>
  </si>
  <si>
    <t>Malby z malířských směsí oděruvzdorných za mokra dvojnásobné, bílé za mokra oděruvzdorné výborně v místnostech výšky do 3,80 m</t>
  </si>
  <si>
    <t>1549501448</t>
  </si>
  <si>
    <t>https://podminky.urs.cz/item/CS_URS_2022_01/784211101</t>
  </si>
  <si>
    <t>313</t>
  </si>
  <si>
    <t>784211107</t>
  </si>
  <si>
    <t>Malby z malířských směsí oděruvzdorných za mokra dvojnásobné, bílé za mokra oděruvzdorné výborně na schodišti o výšce podlaží do 3,80 m</t>
  </si>
  <si>
    <t>-2136726095</t>
  </si>
  <si>
    <t>https://podminky.urs.cz/item/CS_URS_2022_01/784211107</t>
  </si>
  <si>
    <t>314</t>
  </si>
  <si>
    <t>784221133</t>
  </si>
  <si>
    <t>Malby z malířských směsí otěruvzdorných za sucha Příplatek k cenám dvojnásobných maleb za zvýšenou pracnost při provádění styku 2 barev</t>
  </si>
  <si>
    <t>1765437565</t>
  </si>
  <si>
    <t>https://podminky.urs.cz/item/CS_URS_2022_01/784221133</t>
  </si>
  <si>
    <t xml:space="preserve">8,2*2+5,2*2+6   </t>
  </si>
  <si>
    <t>315</t>
  </si>
  <si>
    <t>784221155</t>
  </si>
  <si>
    <t>Malby z malířských směsí otěruvzdorných za sucha Příplatek k cenám dvojnásobných maleb na tónovacích automatech, v odstínu sytém</t>
  </si>
  <si>
    <t>938806601</t>
  </si>
  <si>
    <t>https://podminky.urs.cz/item/CS_URS_2022_01/784221155</t>
  </si>
  <si>
    <t xml:space="preserve">8,8*2*3+5,2*2*3+2,2*3*7+1,35*3*2   </t>
  </si>
  <si>
    <t>SO 01 - 03 - ZTI, ÚT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</si>
  <si>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</si>
  <si>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</si>
  <si>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</si>
  <si>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</si>
  <si>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</si>
  <si>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</si>
  <si>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</si>
  <si>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</si>
  <si>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</si>
  <si>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</si>
  <si>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</si>
  <si>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132312111</t>
  </si>
  <si>
    <t>Hloubení rýh šířky do 800 mm ručně zapažených i nezapažených, s urovnáním dna do předepsaného profilu a spádu v hornině třídy těžitelnosti II skupiny 4 soudržných</t>
  </si>
  <si>
    <t>-608199118</t>
  </si>
  <si>
    <t>https://podminky.urs.cz/item/CS_URS_2021_02/132312111</t>
  </si>
  <si>
    <t>0,7*1,3*13</t>
  </si>
  <si>
    <t>133311011</t>
  </si>
  <si>
    <t>Hloubení šachet při překopech inženýrských sítí ručně zapažených i nezapažených objemu do 10 m3 v hornině třídy těžitelnosti II skupiny 4 soudržných</t>
  </si>
  <si>
    <t>1189441600</t>
  </si>
  <si>
    <t>https://podminky.urs.cz/item/CS_URS_2022_01/133311011</t>
  </si>
  <si>
    <t>3,14*0,6*0,6*1,6</t>
  </si>
  <si>
    <t>139001101</t>
  </si>
  <si>
    <t>Příplatek k cenám hloubených vykopávek za ztížení vykopávky v blízkosti podzemního vedení nebo výbušnin pro jakoukoliv třídu horniny</t>
  </si>
  <si>
    <t>-1453729845</t>
  </si>
  <si>
    <t>https://podminky.urs.cz/item/CS_URS_2022_01/139001101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</si>
  <si>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</si>
  <si>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</si>
  <si>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161522615</t>
  </si>
  <si>
    <t>https://podminky.urs.cz/item/CS_URS_2022_01/139911121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</si>
  <si>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</si>
  <si>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</si>
  <si>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-1122962386</t>
  </si>
  <si>
    <t>https://podminky.urs.cz/item/CS_URS_2022_01/162211211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</si>
  <si>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</si>
  <si>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</si>
  <si>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-764486217</t>
  </si>
  <si>
    <t>https://podminky.urs.cz/item/CS_URS_2022_01/162751137</t>
  </si>
  <si>
    <t>167111102</t>
  </si>
  <si>
    <t>Nakládání, skládání a překládání neulehlého výkopku nebo sypaniny ručně nakládání, z hornin třídy těžitelnosti II, skupiny 4 a 5</t>
  </si>
  <si>
    <t>761156377</t>
  </si>
  <si>
    <t>https://podminky.urs.cz/item/CS_URS_2022_01/167111102</t>
  </si>
  <si>
    <t>174111101</t>
  </si>
  <si>
    <t>Zásyp sypaninou z jakékoliv horniny ručně s uložením výkopku ve vrstvách se zhutněním jam, šachet, rýh nebo kolem objektů v těchto vykopávkách</t>
  </si>
  <si>
    <t>-2138498440</t>
  </si>
  <si>
    <t>https://podminky.urs.cz/item/CS_URS_2022_01/174111101</t>
  </si>
  <si>
    <t>1,809+11,83-4,193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</si>
  <si>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</si>
  <si>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</si>
  <si>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-129082554</t>
  </si>
  <si>
    <t>https://podminky.urs.cz/item/CS_URS_2022_01/175111101</t>
  </si>
  <si>
    <t>0,4*0,7*13+(3,14*0,6*0,6*1,6-3,14*0,5*0,5*1,6)</t>
  </si>
  <si>
    <t>58337310</t>
  </si>
  <si>
    <t>štěrkopísek frakce 0/4</t>
  </si>
  <si>
    <t>1227301639</t>
  </si>
  <si>
    <t>4,193*2 "Přepočtené koeficientem množství</t>
  </si>
  <si>
    <t>1554748564</t>
  </si>
  <si>
    <t>Trubní vedení</t>
  </si>
  <si>
    <t>721173403</t>
  </si>
  <si>
    <t>Potrubí z trub PVC SN4 svodné (ležaté) DN 160</t>
  </si>
  <si>
    <t>-1113929687</t>
  </si>
  <si>
    <t>https://podminky.urs.cz/item/CS_URS_2022_01/721173403</t>
  </si>
  <si>
    <t>894811213</t>
  </si>
  <si>
    <t>Revizní šachta z tvrdého PVC v otevřeném výkopu typ pravý/přímý/levý (DN šachty/DN trubního vedení) DN 315/160, hloubka od 1360 do 1730 mm</t>
  </si>
  <si>
    <t>1981329958</t>
  </si>
  <si>
    <t>https://podminky.urs.cz/item/CS_URS_2022_01/894811213</t>
  </si>
  <si>
    <t>-1730705934</t>
  </si>
  <si>
    <t>287540390</t>
  </si>
  <si>
    <t>953943211</t>
  </si>
  <si>
    <t>Osazování drobných kovových předmětů kotvených do stěny hasicího přístroje</t>
  </si>
  <si>
    <t>1453011909</t>
  </si>
  <si>
    <t>https://podminky.urs.cz/item/CS_URS_2022_01/953943211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</si>
  <si>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</si>
  <si>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</si>
  <si>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-1033829136</t>
  </si>
  <si>
    <t>https://podminky.urs.cz/item/CS_URS_2022_01/971033151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</si>
  <si>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</si>
  <si>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</si>
  <si>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1070630859</t>
  </si>
  <si>
    <t>https://podminky.urs.cz/item/CS_URS_2022_01/971033251</t>
  </si>
  <si>
    <t>972054241</t>
  </si>
  <si>
    <t>Vybourání otvorů ve stropech nebo klenbách železobetonových bez odstranění podlahy a násypu, plochy do 0,09 m2, tl. do 150 mm</t>
  </si>
  <si>
    <t>1616735913</t>
  </si>
  <si>
    <t>https://podminky.urs.cz/item/CS_URS_2022_01/972054241</t>
  </si>
  <si>
    <t>974031153</t>
  </si>
  <si>
    <t>Vysekání rýh ve zdivu cihelném na maltu vápennou nebo vápenocementovou do hl. 100 mm a šířky do 100 mm</t>
  </si>
  <si>
    <t>-702947174</t>
  </si>
  <si>
    <t>https://podminky.urs.cz/item/CS_URS_2022_01/974031153</t>
  </si>
  <si>
    <t>997013213</t>
  </si>
  <si>
    <t>Vnitrostaveništní doprava suti a vybouraných hmot vodorovně do 50 m svisle ručně pro budovy a haly výšky přes 9 do 12 m</t>
  </si>
  <si>
    <t>-764012196</t>
  </si>
  <si>
    <t>https://podminky.urs.cz/item/CS_URS_2022_01/997013213</t>
  </si>
  <si>
    <t>1837836617</t>
  </si>
  <si>
    <t>-372711031</t>
  </si>
  <si>
    <t>3,755*30 "Přepočtené koeficientem množství</t>
  </si>
  <si>
    <t>-1839684779</t>
  </si>
  <si>
    <t>997013655</t>
  </si>
  <si>
    <t>2013920358</t>
  </si>
  <si>
    <t>https://podminky.urs.cz/item/CS_URS_2022_01/997013655</t>
  </si>
  <si>
    <t>997221612</t>
  </si>
  <si>
    <t>Nakládání na dopravní prostředky pro vodorovnou dopravu vybouraných hmot</t>
  </si>
  <si>
    <t>1113866893</t>
  </si>
  <si>
    <t>https://podminky.urs.cz/item/CS_URS_2022_01/997221612</t>
  </si>
  <si>
    <t>-1220180272</t>
  </si>
  <si>
    <t>721</t>
  </si>
  <si>
    <t>Zdravotechnika - vnitřní kanalizace</t>
  </si>
  <si>
    <t>721174026</t>
  </si>
  <si>
    <t>Potrubí z trub polypropylenových odpadní (svislé) DN 125</t>
  </si>
  <si>
    <t>476868032</t>
  </si>
  <si>
    <t>https://podminky.urs.cz/item/CS_URS_2022_01/721174026</t>
  </si>
  <si>
    <t>721174027</t>
  </si>
  <si>
    <t>Potrubí z trub polypropylenových odpadní (svislé) DN 160</t>
  </si>
  <si>
    <t>-11550512</t>
  </si>
  <si>
    <t>https://podminky.urs.cz/item/CS_URS_2022_01/721174027</t>
  </si>
  <si>
    <t>721174043</t>
  </si>
  <si>
    <t>Potrubí z trub polypropylenových připojovací DN 50</t>
  </si>
  <si>
    <t>-1879007415</t>
  </si>
  <si>
    <t>https://podminky.urs.cz/item/CS_URS_2022_01/721174043</t>
  </si>
  <si>
    <t>721174044</t>
  </si>
  <si>
    <t>Potrubí z trub polypropylenových připojovací DN 75</t>
  </si>
  <si>
    <t>2071225854</t>
  </si>
  <si>
    <t>https://podminky.urs.cz/item/CS_URS_2022_01/721174044</t>
  </si>
  <si>
    <t>721174045</t>
  </si>
  <si>
    <t>Potrubí z trub polypropylenových připojovací DN 110</t>
  </si>
  <si>
    <t>-1371795882</t>
  </si>
  <si>
    <t>https://podminky.urs.cz/item/CS_URS_2022_01/721174045</t>
  </si>
  <si>
    <t>721290113</t>
  </si>
  <si>
    <t>Zkouška těsnosti kanalizace v objektech vodou DN 250 nebo DN 300</t>
  </si>
  <si>
    <t>1125685197</t>
  </si>
  <si>
    <t>https://podminky.urs.cz/item/CS_URS_2022_01/721290113</t>
  </si>
  <si>
    <t>13+5,5+7+29+13,5+19</t>
  </si>
  <si>
    <t>998721202</t>
  </si>
  <si>
    <t>Přesun hmot pro vnitřní kanalizace stanovený procentní sazbou (%) z ceny vodorovná dopravní vzdálenost do 50 m v objektech výšky přes 6 do 12 m</t>
  </si>
  <si>
    <t>1620218563</t>
  </si>
  <si>
    <t>https://podminky.urs.cz/item/CS_URS_2022_01/998721202</t>
  </si>
  <si>
    <t>722</t>
  </si>
  <si>
    <t>Zdravotechnika - vnitřní vodovod</t>
  </si>
  <si>
    <t>722174002</t>
  </si>
  <si>
    <t>Potrubí z plastových trubek z polypropylenu PPR svařovaných polyfúzně PN 16 (SDR 7,4) D 20 x 2,8</t>
  </si>
  <si>
    <t>918984590</t>
  </si>
  <si>
    <t>https://podminky.urs.cz/item/CS_URS_2022_01/722174002</t>
  </si>
  <si>
    <t>722174003</t>
  </si>
  <si>
    <t>Potrubí z plastových trubek z polypropylenu PPR svařovaných polyfúzně PN 16 (SDR 7,4) D 25 x 3,5</t>
  </si>
  <si>
    <t>269043246</t>
  </si>
  <si>
    <t>https://podminky.urs.cz/item/CS_URS_2022_01/722174003</t>
  </si>
  <si>
    <t>722174022</t>
  </si>
  <si>
    <t>Potrubí z plastových trubek z polypropylenu PPR svařovaných polyfúzně PN 20 (SDR 6) D 20 x 3,4</t>
  </si>
  <si>
    <t>-1649139117</t>
  </si>
  <si>
    <t>https://podminky.urs.cz/item/CS_URS_2022_01/722174022</t>
  </si>
  <si>
    <t>14+6+12 +10</t>
  </si>
  <si>
    <t>722174023</t>
  </si>
  <si>
    <t>Potrubí z plastových trubek z polypropylenu PPR svařovaných polyfúzně PN 20 (SDR 6) D 25 x 4,2</t>
  </si>
  <si>
    <t>-468355283</t>
  </si>
  <si>
    <t>https://podminky.urs.cz/item/CS_URS_2022_01/722174023</t>
  </si>
  <si>
    <t>722174024</t>
  </si>
  <si>
    <t>Potrubí z plastových trubek z polypropylenu PPR svařovaných polyfúzně PN 20 (SDR 6) D 32 x 5,4</t>
  </si>
  <si>
    <t>43536738</t>
  </si>
  <si>
    <t>https://podminky.urs.cz/item/CS_URS_2022_01/722174024</t>
  </si>
  <si>
    <t>722181111</t>
  </si>
  <si>
    <t>Ochrana potrubí plstěnými pásy DN do 20 mm</t>
  </si>
  <si>
    <t>1972479212</t>
  </si>
  <si>
    <t>https://podminky.urs.cz/item/CS_URS_2022_01/722181111</t>
  </si>
  <si>
    <t>722262.R</t>
  </si>
  <si>
    <t>Úpravna vody - filtr pevných částic, změkčovač vody</t>
  </si>
  <si>
    <t>235258266</t>
  </si>
  <si>
    <t>722270101</t>
  </si>
  <si>
    <t>Vodoměrové sestavy závitové G 3/4"</t>
  </si>
  <si>
    <t>soubor</t>
  </si>
  <si>
    <t>-945702074</t>
  </si>
  <si>
    <t>https://podminky.urs.cz/item/CS_URS_2022_01/722270101</t>
  </si>
  <si>
    <t>722290215</t>
  </si>
  <si>
    <t>Zkoušky, proplach a desinfekce vodovodního potrubí zkoušky těsnosti vodovodního potrubí hrdlového nebo přírubového do DN 100</t>
  </si>
  <si>
    <t>1394221945</t>
  </si>
  <si>
    <t>https://podminky.urs.cz/item/CS_URS_2022_01/722290215</t>
  </si>
  <si>
    <t>722290234</t>
  </si>
  <si>
    <t>Zkoušky, proplach a desinfekce vodovodního potrubí proplach a desinfekce vodovodního potrubí do DN 80</t>
  </si>
  <si>
    <t>1401728434</t>
  </si>
  <si>
    <t>https://podminky.urs.cz/item/CS_URS_2022_01/722290234</t>
  </si>
  <si>
    <t>998722202</t>
  </si>
  <si>
    <t>Přesun hmot pro vnitřní vodovod stanovený procentní sazbou (%) z ceny vodorovná dopravní vzdálenost do 50 m v objektech výšky přes 6 do 12 m</t>
  </si>
  <si>
    <t>658545145</t>
  </si>
  <si>
    <t>https://podminky.urs.cz/item/CS_URS_2022_01/998722202</t>
  </si>
  <si>
    <t>725</t>
  </si>
  <si>
    <t>Zdravotechnika - zařizovací předměty</t>
  </si>
  <si>
    <t>725110811</t>
  </si>
  <si>
    <t>Demontáž klozetů splachovacích s nádrží nebo tlakovým splachovačem</t>
  </si>
  <si>
    <t>-95777868</t>
  </si>
  <si>
    <t>https://podminky.urs.cz/item/CS_URS_2022_01/725110811</t>
  </si>
  <si>
    <t>725112022</t>
  </si>
  <si>
    <t>Zařízení záchodů klozety keramické závěsné na nosné stěny s hlubokým splachováním odpad vodorovný</t>
  </si>
  <si>
    <t>1827020931</t>
  </si>
  <si>
    <t>https://podminky.urs.cz/item/CS_URS_2022_01/725112022</t>
  </si>
  <si>
    <t>725119125</t>
  </si>
  <si>
    <t>Zařízení záchodů montáž klozetových mís závěsných na nosné stěny</t>
  </si>
  <si>
    <t>-1498407666</t>
  </si>
  <si>
    <t>https://podminky.urs.cz/item/CS_URS_2022_01/725119125</t>
  </si>
  <si>
    <t>64236051</t>
  </si>
  <si>
    <t>klozet keramický bílý závěsný hluboké splachování pro handicapované</t>
  </si>
  <si>
    <t>243483044</t>
  </si>
  <si>
    <t>725121525</t>
  </si>
  <si>
    <t>Pisoárové záchodky keramické automatické s radarovým senzorem</t>
  </si>
  <si>
    <t>649781297</t>
  </si>
  <si>
    <t>https://podminky.urs.cz/item/CS_URS_2022_01/725121525</t>
  </si>
  <si>
    <t>725210821</t>
  </si>
  <si>
    <t>Demontáž umyvadel bez výtokových armatur umyvadel</t>
  </si>
  <si>
    <t>1957915817</t>
  </si>
  <si>
    <t>https://podminky.urs.cz/item/CS_URS_2022_01/725210821</t>
  </si>
  <si>
    <t>725211602</t>
  </si>
  <si>
    <t>Umyvadla keramická bílá bez výtokových armatur připevněná na stěnu šrouby bez sloupu nebo krytu na sifon, šířka umyvadla 550 mm</t>
  </si>
  <si>
    <t>70382670</t>
  </si>
  <si>
    <t>https://podminky.urs.cz/item/CS_URS_2022_01/725211602</t>
  </si>
  <si>
    <t>725211681</t>
  </si>
  <si>
    <t>Umyvadla keramická bílá bez výtokových armatur připevněná na stěnu šrouby zdravotní, šířka umyvadla 640 mm</t>
  </si>
  <si>
    <t>-259705868</t>
  </si>
  <si>
    <t>https://podminky.urs.cz/item/CS_URS_2022_01/725211681</t>
  </si>
  <si>
    <t>725220842</t>
  </si>
  <si>
    <t>Demontáž van ocelových volně stojících</t>
  </si>
  <si>
    <t>-741107136</t>
  </si>
  <si>
    <t>https://podminky.urs.cz/item/CS_URS_2022_01/725220842</t>
  </si>
  <si>
    <t>725240811</t>
  </si>
  <si>
    <t>Demontáž sprchových kabin a vaniček bez výtokových armatur kabin</t>
  </si>
  <si>
    <t>-988892470</t>
  </si>
  <si>
    <t>https://podminky.urs.cz/item/CS_URS_2022_01/725240811</t>
  </si>
  <si>
    <t>725241222</t>
  </si>
  <si>
    <t>Sprchové vaničky z litého polymermramoru čtvrtkruhové 800x800 mm</t>
  </si>
  <si>
    <t>-510756758</t>
  </si>
  <si>
    <t>https://podminky.urs.cz/item/CS_URS_2022_01/725241222</t>
  </si>
  <si>
    <t>725245161</t>
  </si>
  <si>
    <t>Sprchové vaničky, boxy, kouty a zástěny zástěny sprchové do výšky 2000 mm dveře zásuvné třídílné se dvěma posuvnými díly, šířky 800 mm</t>
  </si>
  <si>
    <t>165687142</t>
  </si>
  <si>
    <t>72529164.R</t>
  </si>
  <si>
    <t>Doplňky zařízení koupelen a záchodů nerezové madlo</t>
  </si>
  <si>
    <t>991352015</t>
  </si>
  <si>
    <t>72529172.R</t>
  </si>
  <si>
    <t>Doplňky zařízení koupelen a záchodů nerezové madlo krakorcové sklopné</t>
  </si>
  <si>
    <t>1689176458</t>
  </si>
  <si>
    <t>725331111</t>
  </si>
  <si>
    <t>Výlevky bez výtokových armatur a splachovací nádrže keramické se sklopnou plastovou mřížkou 425 mm</t>
  </si>
  <si>
    <t>-1660256506</t>
  </si>
  <si>
    <t>https://podminky.urs.cz/item/CS_URS_2022_01/725331111</t>
  </si>
  <si>
    <t>725539202</t>
  </si>
  <si>
    <t>Elektrické ohřívače zásobníkové montáž tlakových ohřívačů závěsných (svislých nebo vodorovných) přes 15 do 50 l</t>
  </si>
  <si>
    <t>1377337141</t>
  </si>
  <si>
    <t>https://podminky.urs.cz/item/CS_URS_2022_01/725539202</t>
  </si>
  <si>
    <t>54132284</t>
  </si>
  <si>
    <t>ohřívač vody elektrický závěsný akumulační svislý příkon 15L 2kW</t>
  </si>
  <si>
    <t>1637293214</t>
  </si>
  <si>
    <t>725539205</t>
  </si>
  <si>
    <t>Elektrické ohřívače zásobníkové montáž tlakových ohřívačů závěsných (svislých nebo vodorovných) přes 125 do 160 l</t>
  </si>
  <si>
    <t>-539351343</t>
  </si>
  <si>
    <t>https://podminky.urs.cz/item/CS_URS_2022_01/725539205</t>
  </si>
  <si>
    <t>DZD.1106108101</t>
  </si>
  <si>
    <t>ohřívač vody zásobníkový OKCE 160 závěsný, svislý objem 160l</t>
  </si>
  <si>
    <t>-751723430</t>
  </si>
  <si>
    <t>725813111</t>
  </si>
  <si>
    <t>Ventily rohové bez připojovací trubičky nebo flexi hadičky G 1/2"</t>
  </si>
  <si>
    <t>855554578</t>
  </si>
  <si>
    <t>https://podminky.urs.cz/item/CS_URS_2022_01/725813111</t>
  </si>
  <si>
    <t>5*2+2+3+1</t>
  </si>
  <si>
    <t>725821312</t>
  </si>
  <si>
    <t>Baterie dřezové nástěnné pákové s otáčivým kulatým ústím a délkou ramínka 300 mm</t>
  </si>
  <si>
    <t>-1397017994</t>
  </si>
  <si>
    <t>https://podminky.urs.cz/item/CS_URS_2022_01/725821312</t>
  </si>
  <si>
    <t>725829121</t>
  </si>
  <si>
    <t>Baterie umyvadlové montáž ostatních typů nástěnných pákových nebo klasických</t>
  </si>
  <si>
    <t>922151843</t>
  </si>
  <si>
    <t>https://podminky.urs.cz/item/CS_URS_2022_01/725829121</t>
  </si>
  <si>
    <t>55145719</t>
  </si>
  <si>
    <t>baterie dřezová páková stojánková s pákou (lékařská)</t>
  </si>
  <si>
    <t>203628275</t>
  </si>
  <si>
    <t>725829132</t>
  </si>
  <si>
    <t>Baterie umyvadlové montáž ostatních typů stojánkových automatických senzorových</t>
  </si>
  <si>
    <t>719869826</t>
  </si>
  <si>
    <t>https://podminky.urs.cz/item/CS_URS_2022_01/725829132</t>
  </si>
  <si>
    <t>55144104</t>
  </si>
  <si>
    <t>baterie umyvadlová senzorová stojánková 230/12V chrom</t>
  </si>
  <si>
    <t>17997232</t>
  </si>
  <si>
    <t>725841353</t>
  </si>
  <si>
    <t>Baterie sprchové automatické se směšovací baterií a sprchovou růžicí</t>
  </si>
  <si>
    <t>1860599611</t>
  </si>
  <si>
    <t>https://podminky.urs.cz/item/CS_URS_2022_01/725841353</t>
  </si>
  <si>
    <t>725869101</t>
  </si>
  <si>
    <t>Zápachové uzávěrky zařizovacích předmětů montáž zápachových uzávěrek umyvadlových do DN 40</t>
  </si>
  <si>
    <t>728670863</t>
  </si>
  <si>
    <t>https://podminky.urs.cz/item/CS_URS_2022_01/725869101</t>
  </si>
  <si>
    <t>551613100C</t>
  </si>
  <si>
    <t>sifon umyvadlový s výpustí s mřížkou a zátkou DN 40</t>
  </si>
  <si>
    <t>27164225</t>
  </si>
  <si>
    <t>725869203</t>
  </si>
  <si>
    <t>Zápachové uzávěrky zařizovacích předmětů montáž zápachových uzávěrek dřezových jednodílných DN 40</t>
  </si>
  <si>
    <t>232813905</t>
  </si>
  <si>
    <t>https://podminky.urs.cz/item/CS_URS_2022_01/725869203</t>
  </si>
  <si>
    <t>998725202</t>
  </si>
  <si>
    <t>Přesun hmot pro zařizovací předměty stanovený procentní sazbou (%) z ceny vodorovná dopravní vzdálenost do 50 m v objektech výšky přes 6 do 12 m</t>
  </si>
  <si>
    <t>-380424336</t>
  </si>
  <si>
    <t>https://podminky.urs.cz/item/CS_URS_2022_01/998725202</t>
  </si>
  <si>
    <t>998725292</t>
  </si>
  <si>
    <t>Přesun hmot pro zařizovací předměty stanovený procentní sazbou (%) z ceny Příplatek k cenám za zvětšený přesun přes vymezenou největší dopravní vzdálenost do 100 m</t>
  </si>
  <si>
    <t>1398455658</t>
  </si>
  <si>
    <t>https://podminky.urs.cz/item/CS_URS_2022_01/998725292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</si>
  <si>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</si>
  <si>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</si>
  <si>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</si>
  <si>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</si>
  <si>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-1279800506</t>
  </si>
  <si>
    <t>https://podminky.urs.cz/item/CS_URS_2022_01/726111031</t>
  </si>
  <si>
    <t>726191001</t>
  </si>
  <si>
    <t>Ostatní příslušenství instalačních systémů zvukoizolační souprava pro WC a bidet</t>
  </si>
  <si>
    <t>289920104</t>
  </si>
  <si>
    <t>https://podminky.urs.cz/item/CS_URS_2022_01/726191001</t>
  </si>
  <si>
    <t>726191002</t>
  </si>
  <si>
    <t>Ostatní příslušenství instalačních systémů souprava pro předstěnovou montáž</t>
  </si>
  <si>
    <t>-170398075</t>
  </si>
  <si>
    <t>https://podminky.urs.cz/item/CS_URS_2022_01/726191002</t>
  </si>
  <si>
    <t>998726212</t>
  </si>
  <si>
    <t>Přesun hmot pro instalační prefabrikáty stanovený procentní sazbou (%) z ceny vodorovná dopravní vzdálenost do 50 m v objektech výšky přes 6 do 12 m</t>
  </si>
  <si>
    <t>-1479356880</t>
  </si>
  <si>
    <t>https://podminky.urs.cz/item/CS_URS_2022_01/998726212</t>
  </si>
  <si>
    <t>727</t>
  </si>
  <si>
    <t>Zdravotechnika - požární ochrana</t>
  </si>
  <si>
    <t>727111002</t>
  </si>
  <si>
    <t>Protipožární trubní ucpávky ocelového potrubí bez izolace prostup stěnou tloušťky 100 mm požární odolnost EI 120 DN 32</t>
  </si>
  <si>
    <t>306458062</t>
  </si>
  <si>
    <t>https://podminky.urs.cz/item/CS_URS_2022_01/727111002</t>
  </si>
  <si>
    <t>727111003</t>
  </si>
  <si>
    <t>Protipožární trubní ucpávky ocelového potrubí bez izolace prostup stěnou tloušťky 100 mm požární odolnost EI 120 DN 50</t>
  </si>
  <si>
    <t>-1696470664</t>
  </si>
  <si>
    <t>https://podminky.urs.cz/item/CS_URS_2022_01/727111003</t>
  </si>
  <si>
    <t>732</t>
  </si>
  <si>
    <t>Ústřední vytápění - strojovny</t>
  </si>
  <si>
    <t>732111143</t>
  </si>
  <si>
    <t>Rozdělovače a sběrače tělesa rozdělovačů a sběračů z ocelových trub bezešvých DN 300</t>
  </si>
  <si>
    <t>1120965966</t>
  </si>
  <si>
    <t>https://podminky.urs.cz/item/CS_URS_2022_01/732111143</t>
  </si>
  <si>
    <t>732199100</t>
  </si>
  <si>
    <t>Montáž štítků orientačních</t>
  </si>
  <si>
    <t>1206621392</t>
  </si>
  <si>
    <t>https://podminky.urs.cz/item/CS_URS_2022_01/732199100</t>
  </si>
  <si>
    <t>732331616</t>
  </si>
  <si>
    <t>Nádoby expanzní tlakové pro topné a chladicí soustavy s membránou bez pojistného ventilu se závitovým připojením PN 0,6 o objemu 50 l</t>
  </si>
  <si>
    <t>-1974199569</t>
  </si>
  <si>
    <t>https://podminky.urs.cz/item/CS_URS_2022_01/732331616</t>
  </si>
  <si>
    <t>732332301a</t>
  </si>
  <si>
    <t>Řídící jednotka základní nádoby 90/1, 230V s jedním kompresorem</t>
  </si>
  <si>
    <t>-1315597891</t>
  </si>
  <si>
    <t>732421421</t>
  </si>
  <si>
    <t>Čerpadla teplovodní závitová mokroběžná oběhová pro teplovodní vytápění (elektronicky řízená) PN 10, do 110°C DN přípojky/dopravní výška H (m) - čerpací výkon Q (m3/h) DN 25 / do 10,0 m / 4,3 m3/h</t>
  </si>
  <si>
    <t>-880618545</t>
  </si>
  <si>
    <t>https://podminky.urs.cz/item/CS_URS_2022_01/732421421</t>
  </si>
  <si>
    <t>732421474</t>
  </si>
  <si>
    <t>Čerpadla teplovodní závitová mokroběžná oběhová pro teplovodní vytápění (elektronicky řízená) PN 10, do 110°C DN přípojky/dopravní výška H (m) - čerpací výkon Q (m3/h) DN 32 / do 10,0 m / 4,5 m3/h</t>
  </si>
  <si>
    <t>-857790742</t>
  </si>
  <si>
    <t>https://podminky.urs.cz/item/CS_URS_2022_01/732421474</t>
  </si>
  <si>
    <t>732511123</t>
  </si>
  <si>
    <t>Primární potrubí solárních systémů vlnovcové z nerezové oceli AISI 304 PN 10, T= -50 až +150°C předizolované dvoutrubkové tl. izolace 13 mm DN 20</t>
  </si>
  <si>
    <t>-598963028</t>
  </si>
  <si>
    <t>https://podminky.urs.cz/item/CS_URS_2022_01/732511123</t>
  </si>
  <si>
    <t>732522119</t>
  </si>
  <si>
    <t>Tepelná čerpadla vzduch/voda venkovní jednotka topný výkon/příkon 13,0/5,11 kW</t>
  </si>
  <si>
    <t>1822282300</t>
  </si>
  <si>
    <t>https://podminky.urs.cz/item/CS_URS_2022_01/732522119</t>
  </si>
  <si>
    <t>732522132</t>
  </si>
  <si>
    <t>Tepelná čerpadla vzduch/voda vnitřní jednotka s vestavným zásobníkem o objemu a výkonu 185/9,0 kW</t>
  </si>
  <si>
    <t>-1873216229</t>
  </si>
  <si>
    <t>https://podminky.urs.cz/item/CS_URS_2022_01/732522132</t>
  </si>
  <si>
    <t>R6551256</t>
  </si>
  <si>
    <t>Ohřev odvodu 1m KVR 10-10/6-16 kW kondenzátu tep.čerpadel F2040</t>
  </si>
  <si>
    <t>sada</t>
  </si>
  <si>
    <t>-430637946</t>
  </si>
  <si>
    <t>65651546</t>
  </si>
  <si>
    <t>Konzola na zem pro F2040-12/16</t>
  </si>
  <si>
    <t>1505779644</t>
  </si>
  <si>
    <t>998732202</t>
  </si>
  <si>
    <t>Přesun hmot pro strojovny stanovený procentní sazbou (%) z ceny vodorovná dopravní vzdálenost do 50 m v objektech výšky přes 6 do 12 m</t>
  </si>
  <si>
    <t>888185236</t>
  </si>
  <si>
    <t>https://podminky.urs.cz/item/CS_URS_2022_01/998732202</t>
  </si>
  <si>
    <t>733</t>
  </si>
  <si>
    <t>Ústřední vytápění - rozvodné potrubí</t>
  </si>
  <si>
    <t>733223301</t>
  </si>
  <si>
    <t>Potrubí z trubek měděných tvrdých spojovaných lisováním PN 16, T= +110°C Ø 15/1</t>
  </si>
  <si>
    <t>38214418</t>
  </si>
  <si>
    <t>https://podminky.urs.cz/item/CS_URS_2022_01/733223301</t>
  </si>
  <si>
    <t xml:space="preserve">0,5+2*3+0,5+0,5+4*2+3*2+5*2+0,5   </t>
  </si>
  <si>
    <t xml:space="preserve">1+0,5+4,5*2+0,5+0,5+1+0,5   </t>
  </si>
  <si>
    <t xml:space="preserve">1+0,5+3*2+1,5*2+0,5+0,5+0,5+0,5+0,5+0,5+6*2   </t>
  </si>
  <si>
    <t>733223303</t>
  </si>
  <si>
    <t>Potrubí z trubek měděných tvrdých spojovaných lisováním PN 16, T= +110°C Ø 22/1</t>
  </si>
  <si>
    <t>-596447462</t>
  </si>
  <si>
    <t>https://podminky.urs.cz/item/CS_URS_2022_01/733223303</t>
  </si>
  <si>
    <t xml:space="preserve">13*2   </t>
  </si>
  <si>
    <t xml:space="preserve">3,5*2+3*2   </t>
  </si>
  <si>
    <t xml:space="preserve">22*2   </t>
  </si>
  <si>
    <t>733223304</t>
  </si>
  <si>
    <t>Potrubí z trubek měděných tvrdých spojovaných lisováním PN 16, T= +110°C Ø 28/1,5</t>
  </si>
  <si>
    <t>-2018687511</t>
  </si>
  <si>
    <t>https://podminky.urs.cz/item/CS_URS_2022_01/733223304</t>
  </si>
  <si>
    <t xml:space="preserve">2,6+2*11+3*2  +16</t>
  </si>
  <si>
    <t>5*2+7*2 +14</t>
  </si>
  <si>
    <t xml:space="preserve">8*2   </t>
  </si>
  <si>
    <t>733223305</t>
  </si>
  <si>
    <t>Potrubí z trubek měděných tvrdých spojovaných lisováním PN 16, T= +110°C Ø 35/1,5</t>
  </si>
  <si>
    <t>-1970488323</t>
  </si>
  <si>
    <t>https://podminky.urs.cz/item/CS_URS_2022_01/733223305</t>
  </si>
  <si>
    <t>5*2*2+4,5*2+4*2 +8*2+11,5*2</t>
  </si>
  <si>
    <t>733223307</t>
  </si>
  <si>
    <t>Potrubí z trubek měděných tvrdých spojovaných lisováním PN 16, T= +110°C Ø 54/2</t>
  </si>
  <si>
    <t>-648624237</t>
  </si>
  <si>
    <t>https://podminky.urs.cz/item/CS_URS_2022_01/733223307</t>
  </si>
  <si>
    <t>733231115</t>
  </si>
  <si>
    <t>Kompenzátory pro měděné potrubí tvaru U s hladkými ohyby s konci na vnitřní pájení D 28</t>
  </si>
  <si>
    <t>-1571040449</t>
  </si>
  <si>
    <t>https://podminky.urs.cz/item/CS_URS_2022_01/733231115</t>
  </si>
  <si>
    <t>733390404</t>
  </si>
  <si>
    <t>Manžety prostupové pro potrubí primárních okruhů tepelných čerpadel průměru D 32 - 40</t>
  </si>
  <si>
    <t>-1668953099</t>
  </si>
  <si>
    <t>https://podminky.urs.cz/item/CS_URS_2022_01/733390404</t>
  </si>
  <si>
    <t>733811212</t>
  </si>
  <si>
    <t>Ochrana potrubí termoizolačními trubicemi z pěnového polyetylenu PE přilepenými v příčných a podélných spojích, tloušťky izolace do 6 mm, vnitřního průměru izolace DN přes 22 do 32 mm</t>
  </si>
  <si>
    <t>-583979291</t>
  </si>
  <si>
    <t>https://podminky.urs.cz/item/CS_URS_2022_01/733811212</t>
  </si>
  <si>
    <t>733811213</t>
  </si>
  <si>
    <t>Ochrana potrubí termoizolačními trubicemi z pěnového polyetylenu PE přilepenými v příčných a podélných spojích, tloušťky izolace do 6 mm, vnitřního průměru izolace DN přes 32 mm</t>
  </si>
  <si>
    <t>-252295026</t>
  </si>
  <si>
    <t>https://podminky.urs.cz/item/CS_URS_2022_01/733811213</t>
  </si>
  <si>
    <t>998733202</t>
  </si>
  <si>
    <t>Přesun hmot pro rozvody potrubí stanovený procentní sazbou z ceny vodorovná dopravní vzdálenost do 50 m v objektech výšky přes 6 do 12 m</t>
  </si>
  <si>
    <t>1341456569</t>
  </si>
  <si>
    <t>https://podminky.urs.cz/item/CS_URS_2022_01/998733202</t>
  </si>
  <si>
    <t>734</t>
  </si>
  <si>
    <t>Ústřední vytápění - armatury</t>
  </si>
  <si>
    <t>734209103</t>
  </si>
  <si>
    <t>Montáž závitových armatur s 1 závitem G 1/2 (DN 15)</t>
  </si>
  <si>
    <t>1366678207</t>
  </si>
  <si>
    <t>https://podminky.urs.cz/item/CS_URS_2022_01/734209103</t>
  </si>
  <si>
    <t>55124385</t>
  </si>
  <si>
    <t>kohout vypouštěcí kulový s hadicovou vývodkou a zátkou PN 10 T 110°C 3/8"</t>
  </si>
  <si>
    <t>-1708148739</t>
  </si>
  <si>
    <t>734209115</t>
  </si>
  <si>
    <t>Montáž závitových armatur se 2 závity G 1 (DN 25)</t>
  </si>
  <si>
    <t>-1430960662</t>
  </si>
  <si>
    <t>https://podminky.urs.cz/item/CS_URS_2022_01/734209115</t>
  </si>
  <si>
    <t>734211120</t>
  </si>
  <si>
    <t>Ventily odvzdušňovací závitové automatické PN 14 do 120°C G 1/2</t>
  </si>
  <si>
    <t>-271235473</t>
  </si>
  <si>
    <t>https://podminky.urs.cz/item/CS_URS_2022_01/734211120</t>
  </si>
  <si>
    <t>734221546</t>
  </si>
  <si>
    <t>Ventily regulační závitové termostatické, bez hlavice ovládání PN 16 do 110°C přímé jednoregulační G 3/4</t>
  </si>
  <si>
    <t>826147895</t>
  </si>
  <si>
    <t>https://podminky.urs.cz/item/CS_URS_2022_01/734221546</t>
  </si>
  <si>
    <t>734222812</t>
  </si>
  <si>
    <t>Ventily regulační závitové termostatické, s hlavicí ručního ovládání PN 16 do 110°C přímé chromované G 1/2</t>
  </si>
  <si>
    <t>1785457887</t>
  </si>
  <si>
    <t>https://podminky.urs.cz/item/CS_URS_2022_01/734222812</t>
  </si>
  <si>
    <t>734292715</t>
  </si>
  <si>
    <t>Ostatní armatury kulové kohouty PN 42 do 185°C přímé vnitřní závit G 1</t>
  </si>
  <si>
    <t>-1283074870</t>
  </si>
  <si>
    <t>https://podminky.urs.cz/item/CS_URS_2022_01/734292715</t>
  </si>
  <si>
    <t>734412113</t>
  </si>
  <si>
    <t>Teploměry technické kompaktní měřiče tepla jmenovitý průtok Qn (m3/h) 2,5 3/4"</t>
  </si>
  <si>
    <t>622892166</t>
  </si>
  <si>
    <t>https://podminky.urs.cz/item/CS_URS_2022_01/734412113</t>
  </si>
  <si>
    <t>734421101</t>
  </si>
  <si>
    <t>Tlakoměry s pevným stonkem a zpětnou klapkou spodní připojení (radiální) tlaku 0–16 bar průměru 50 mm</t>
  </si>
  <si>
    <t>1368903232</t>
  </si>
  <si>
    <t>https://podminky.urs.cz/item/CS_URS_2022_01/734421101</t>
  </si>
  <si>
    <t>998734202</t>
  </si>
  <si>
    <t>Přesun hmot pro armatury stanovený procentní sazbou (%) z ceny vodorovná dopravní vzdálenost do 50 m v objektech výšky přes 6 do 12 m</t>
  </si>
  <si>
    <t>-485427942</t>
  </si>
  <si>
    <t>https://podminky.urs.cz/item/CS_URS_2022_01/998734202</t>
  </si>
  <si>
    <t>735</t>
  </si>
  <si>
    <t>Ústřední vytápění - otopná tělesa</t>
  </si>
  <si>
    <t>735152471</t>
  </si>
  <si>
    <t>Otopná tělesa panelová VK dvoudesková PN 1,0 MPa, T do 110°C s jednou přídavnou přestupní plochou výšky tělesa 600 mm stavební délky / výkonu 400 mm / 515 W</t>
  </si>
  <si>
    <t>-1383384767</t>
  </si>
  <si>
    <t>https://podminky.urs.cz/item/CS_URS_2022_01/735152471</t>
  </si>
  <si>
    <t>735152474</t>
  </si>
  <si>
    <t>Otopná tělesa panelová VK dvoudesková PN 1,0 MPa, T do 110°C s jednou přídavnou přestupní plochou výšky tělesa 600 mm stavební délky / výkonu 700 mm / 902 W</t>
  </si>
  <si>
    <t>1856254558</t>
  </si>
  <si>
    <t>https://podminky.urs.cz/item/CS_URS_2022_01/735152474</t>
  </si>
  <si>
    <t>735152475</t>
  </si>
  <si>
    <t>Otopná tělesa panelová VK dvoudesková PN 1,0 MPa, T do 110°C s jednou přídavnou přestupní plochou výšky tělesa 600 mm stavební délky / výkonu 800 mm / 1030 W</t>
  </si>
  <si>
    <t>-699450987</t>
  </si>
  <si>
    <t>https://podminky.urs.cz/item/CS_URS_2022_01/735152475</t>
  </si>
  <si>
    <t>735152476</t>
  </si>
  <si>
    <t>Otopná tělesa panelová VK dvoudesková PN 1,0 MPa, T do 110°C s jednou přídavnou přestupní plochou výšky tělesa 600 mm stavební délky / výkonu 900 mm / 1159 W</t>
  </si>
  <si>
    <t>570710172</t>
  </si>
  <si>
    <t>https://podminky.urs.cz/item/CS_URS_2022_01/735152476</t>
  </si>
  <si>
    <t>735152477</t>
  </si>
  <si>
    <t>Otopná tělesa panelová VK dvoudesková PN 1,0 MPa, T do 110°C s jednou přídavnou přestupní plochou výšky tělesa 600 mm stavební délky / výkonu 1000 mm / 1288 W</t>
  </si>
  <si>
    <t>-834818534</t>
  </si>
  <si>
    <t>https://podminky.urs.cz/item/CS_URS_2022_01/735152477</t>
  </si>
  <si>
    <t>735152480</t>
  </si>
  <si>
    <t>Otopná tělesa panelová VK dvoudesková PN 1,0 MPa, T do 110°C s jednou přídavnou přestupní plochou výšky tělesa 600 mm stavební délky / výkonu 1400 mm / 1803 W</t>
  </si>
  <si>
    <t>448427979</t>
  </si>
  <si>
    <t>https://podminky.urs.cz/item/CS_URS_2022_01/735152480</t>
  </si>
  <si>
    <t>735152575</t>
  </si>
  <si>
    <t>Otopná tělesa panelová VK dvoudesková PN 1,0 MPa, T do 110°C se dvěma přídavnými přestupními plochami výšky tělesa 600 mm stavební délky / výkonu 800 mm / 1343 W</t>
  </si>
  <si>
    <t>434912715</t>
  </si>
  <si>
    <t>https://podminky.urs.cz/item/CS_URS_2022_01/735152575</t>
  </si>
  <si>
    <t>735152620</t>
  </si>
  <si>
    <t>Otopná tělesa panelová VK třídesková PN 1,0 MPa, T do 110°C se třemi přídavnými přestupními plochami výšky tělesa 300 mm stavební délky / výkonu 1400 mm / 1931 W</t>
  </si>
  <si>
    <t>1148404346</t>
  </si>
  <si>
    <t>https://podminky.urs.cz/item/CS_URS_2022_01/735152620</t>
  </si>
  <si>
    <t>735164262</t>
  </si>
  <si>
    <t>Otopná tělesa trubková přímotopná elektrická na stěnu výšky tělesa 1500 mm, délky 745 mm</t>
  </si>
  <si>
    <t>1986750719</t>
  </si>
  <si>
    <t>https://podminky.urs.cz/item/CS_URS_2022_01/735164262</t>
  </si>
  <si>
    <t>998735202</t>
  </si>
  <si>
    <t>Přesun hmot pro otopná tělesa stanovený procentní sazbou (%) z ceny vodorovná dopravní vzdálenost do 50 m v objektech výšky přes 6 do 12 m</t>
  </si>
  <si>
    <t>-599111490</t>
  </si>
  <si>
    <t>https://podminky.urs.cz/item/CS_URS_2022_01/998735202</t>
  </si>
  <si>
    <t>734221683</t>
  </si>
  <si>
    <t>Ventily regulační závitové hlavice termostatické, pro ovládání ventilů PN 10 do 110 st.C kapalinové s vestavěným čidlem</t>
  </si>
  <si>
    <t>-2140739309</t>
  </si>
  <si>
    <t>HZS</t>
  </si>
  <si>
    <t>Hodinové zúčtovací sazby</t>
  </si>
  <si>
    <t>HZS22.R2</t>
  </si>
  <si>
    <t>UTZ - tlakové nádoby (prohlídka právníckou osobou, vydání potokolu UTZ)</t>
  </si>
  <si>
    <t>791645859</t>
  </si>
  <si>
    <t>HZS2212</t>
  </si>
  <si>
    <t>Hodinové zúčtovací sazby profesí PSV provádění stavebních instalací instalatér odborný</t>
  </si>
  <si>
    <t>hod</t>
  </si>
  <si>
    <t>262144</t>
  </si>
  <si>
    <t>-863724814</t>
  </si>
  <si>
    <t>https://podminky.urs.cz/item/CS_URS_2022_01/HZS2212</t>
  </si>
  <si>
    <t>HZS22.R1</t>
  </si>
  <si>
    <t>Topná zkouška systému vč. seřízení topného systému</t>
  </si>
  <si>
    <t>-1211714811</t>
  </si>
  <si>
    <t>HZS22.R</t>
  </si>
  <si>
    <t>Rozbor vody pro kolaudační řízení</t>
  </si>
  <si>
    <t>-161050008</t>
  </si>
  <si>
    <t>041903000</t>
  </si>
  <si>
    <t>Dozor jiné osoby</t>
  </si>
  <si>
    <t>soub.</t>
  </si>
  <si>
    <t>706703582</t>
  </si>
  <si>
    <t>https://podminky.urs.cz/item/CS_URS_2021_02/041903000</t>
  </si>
  <si>
    <t>042903000</t>
  </si>
  <si>
    <t>Ostatní posudky - schválení instalace TČ NIBE</t>
  </si>
  <si>
    <t>-1587461509</t>
  </si>
  <si>
    <t>https://podminky.urs.cz/item/CS_URS_2021_02/042903000</t>
  </si>
  <si>
    <t>043203000</t>
  </si>
  <si>
    <t>Měření, monitoring, rozbory bez rozlišení</t>
  </si>
  <si>
    <t>-1027629569</t>
  </si>
  <si>
    <t>https://podminky.urs.cz/item/CS_URS_2021_02/043203000</t>
  </si>
  <si>
    <t>SO 01 - 04 - VZT</t>
  </si>
  <si>
    <t xml:space="preserve">    751 - Vzduchotechnika</t>
  </si>
  <si>
    <t xml:space="preserve">      2 - Zakládání</t>
  </si>
  <si>
    <t xml:space="preserve">        713 - Izolace tepelné</t>
  </si>
  <si>
    <t>751</t>
  </si>
  <si>
    <t>Vzduchotechnika</t>
  </si>
  <si>
    <t>751122011</t>
  </si>
  <si>
    <t>Montáž ventilátoru radiálního nízkotlakého nástěnného základního, průměru do 100 mm</t>
  </si>
  <si>
    <t>-411363389</t>
  </si>
  <si>
    <t>https://podminky.urs.cz/item/CS_URS_2022_01/751122011</t>
  </si>
  <si>
    <t>42914515</t>
  </si>
  <si>
    <t>ventilátor radiální potrubní úsporný ocelový IP44 výkon 60-100W D 100mm</t>
  </si>
  <si>
    <t>1061083936</t>
  </si>
  <si>
    <t xml:space="preserve">okruh č.VZ1  větrání m.č. OP04A, OP04B  1.NP</t>
  </si>
  <si>
    <t>751133031</t>
  </si>
  <si>
    <t>Montáž ventilátoru diagonálního nízkotlakého střešního základního odvod i přívod, průměru do 100 mm</t>
  </si>
  <si>
    <t>-526062142</t>
  </si>
  <si>
    <t>https://podminky.urs.cz/item/CS_URS_2022_01/751133031</t>
  </si>
  <si>
    <t>42972R01</t>
  </si>
  <si>
    <t xml:space="preserve">Kruhový přívodní/ odvodní ventil   DN 100  s nastavitelným středovým kuželem s možností fixace polohy pomocí kontramatice, včetně redukce prop napojení na DN 80</t>
  </si>
  <si>
    <t>-208564303</t>
  </si>
  <si>
    <t xml:space="preserve">okruh č.VZ2  větrání m.č. OP06, OP06A, OP06B,OP07   1.NP</t>
  </si>
  <si>
    <t xml:space="preserve">okruh č.VZ4  větrání m.č. 1P05, 1P 06, 1P05A 2.NP</t>
  </si>
  <si>
    <t xml:space="preserve">okruh č.VZ6  větrání 1.PP </t>
  </si>
  <si>
    <t>751398051</t>
  </si>
  <si>
    <t>Montáž ostatních zařízení protidešťové žaluzie nebo žaluziové klapky na čtyřhranné potrubí, průřezu do 0,150 m2</t>
  </si>
  <si>
    <t>-502196795</t>
  </si>
  <si>
    <t>https://podminky.urs.cz/item/CS_URS_2022_01/751398051</t>
  </si>
  <si>
    <t>42972916</t>
  </si>
  <si>
    <t>žaluzie protidešťová s pevnými lamelami, pozink, pro potrubí 250x250mm</t>
  </si>
  <si>
    <t>-2126024614</t>
  </si>
  <si>
    <t>751398101</t>
  </si>
  <si>
    <t>Montáž ostatních zařízení uzavírací klapky do kruhového potrubí bez příruby, průměru do 100 mm</t>
  </si>
  <si>
    <t>1343974991</t>
  </si>
  <si>
    <t>https://podminky.urs.cz/item/CS_URS_2022_01/751398101</t>
  </si>
  <si>
    <t>42971019</t>
  </si>
  <si>
    <t>klapka kruhová zpětná Pz D 100mm</t>
  </si>
  <si>
    <t>-607345224</t>
  </si>
  <si>
    <t>751122391</t>
  </si>
  <si>
    <t>Montáž ventilátoru radiálního středotlakého potrubního základního, průřezu do 0,035 m2</t>
  </si>
  <si>
    <t>-1207686446</t>
  </si>
  <si>
    <t>https://podminky.urs.cz/item/CS_URS_2022_01/751122391</t>
  </si>
  <si>
    <t>42917R02</t>
  </si>
  <si>
    <t xml:space="preserve">ventilátor radiální potrubní </t>
  </si>
  <si>
    <t>1914531935</t>
  </si>
  <si>
    <t>210112R03</t>
  </si>
  <si>
    <t>Doběhové relé-spínač</t>
  </si>
  <si>
    <t>1767397646</t>
  </si>
  <si>
    <t>42917520</t>
  </si>
  <si>
    <t>spona rychloupínací D 100mm</t>
  </si>
  <si>
    <t>-783685146</t>
  </si>
  <si>
    <t>751344111</t>
  </si>
  <si>
    <t>Montáž tlumičů hluku pro kruhové potrubí, průměru do 100 mm</t>
  </si>
  <si>
    <t>939264733</t>
  </si>
  <si>
    <t>https://podminky.urs.cz/item/CS_URS_2022_01/751344111</t>
  </si>
  <si>
    <t>42976001</t>
  </si>
  <si>
    <t>tlumič hluku kruhový Pz, D 100mm, l=1000mm</t>
  </si>
  <si>
    <t>-1348452324</t>
  </si>
  <si>
    <t>751111011</t>
  </si>
  <si>
    <t>Montáž ventilátoru axiálního nízkotlakého nástěnného základního, průměru do 100 mm</t>
  </si>
  <si>
    <t>-990666434</t>
  </si>
  <si>
    <t>https://podminky.urs.cz/item/CS_URS_2022_01/751111011</t>
  </si>
  <si>
    <t>42914133</t>
  </si>
  <si>
    <t>ventilátor axiální stěnový skříň z plastu průtok 180m3/h IP44 13W D 100mm</t>
  </si>
  <si>
    <t>1406935690</t>
  </si>
  <si>
    <t>42972915</t>
  </si>
  <si>
    <t>žaluzie protidešťová s pevnými lamelami, pozink, pro potrubí 200x200mm</t>
  </si>
  <si>
    <t>946645302</t>
  </si>
  <si>
    <t xml:space="preserve">okruh č.VZ3  větrání m.č.OP 11, 1P 02, 2P 05   1., 2., 3.NP</t>
  </si>
  <si>
    <t>751398102</t>
  </si>
  <si>
    <t>Montáž ostatních zařízení uzavírací klapky do kruhového potrubí bez příruby, průměru přes 100 do 200 mm</t>
  </si>
  <si>
    <t>-2133695833</t>
  </si>
  <si>
    <t>https://podminky.urs.cz/item/CS_URS_2022_01/751398102</t>
  </si>
  <si>
    <t>42971003</t>
  </si>
  <si>
    <t>klapka kruhová uzavírací Pz D 125mm</t>
  </si>
  <si>
    <t>-961939651</t>
  </si>
  <si>
    <t>751122012</t>
  </si>
  <si>
    <t>Montáž ventilátoru radiálního nízkotlakého nástěnného základního, průměru přes 100 do 200 mm</t>
  </si>
  <si>
    <t>1094374179</t>
  </si>
  <si>
    <t>https://podminky.urs.cz/item/CS_URS_2022_01/751122012</t>
  </si>
  <si>
    <t>751122392</t>
  </si>
  <si>
    <t>Montáž ventilátoru radiálního středotlakého potrubního základního, průřezu přes 0,035 do 0,070 m2</t>
  </si>
  <si>
    <t>206475270</t>
  </si>
  <si>
    <t>https://podminky.urs.cz/item/CS_URS_2022_01/751122392</t>
  </si>
  <si>
    <t>42917R04</t>
  </si>
  <si>
    <t>ventilátor radiální potrubní D 125mm</t>
  </si>
  <si>
    <t>-1825254322</t>
  </si>
  <si>
    <t>42917521</t>
  </si>
  <si>
    <t>spona rychloupínací D 125mm</t>
  </si>
  <si>
    <t>400776917</t>
  </si>
  <si>
    <t>751344112</t>
  </si>
  <si>
    <t>Montáž tlumičů hluku pro kruhové potrubí, průměru přes 100 do 200 mm</t>
  </si>
  <si>
    <t>666753251</t>
  </si>
  <si>
    <t>https://podminky.urs.cz/item/CS_URS_2022_01/751344112</t>
  </si>
  <si>
    <t>42976002</t>
  </si>
  <si>
    <t>tlumič hluku kruhový Pz, D 125mm, l=1000mm</t>
  </si>
  <si>
    <t>-2107756263</t>
  </si>
  <si>
    <t>42972698</t>
  </si>
  <si>
    <t>výustka komfortní jednořadá Al 1000x200mm</t>
  </si>
  <si>
    <t>2041843152</t>
  </si>
  <si>
    <t>741330R05</t>
  </si>
  <si>
    <t xml:space="preserve">EC-vent ovladač se zabudovaným čidlem teploty </t>
  </si>
  <si>
    <t>-2112247490</t>
  </si>
  <si>
    <t>741210R06</t>
  </si>
  <si>
    <t>EC vent rozvaděč</t>
  </si>
  <si>
    <t>-1838624083</t>
  </si>
  <si>
    <t>751526736</t>
  </si>
  <si>
    <t>Montáž protidešťové stříšky nebo výfukové hlavice do plastového potrubí kruhové s přírubou, průměru přes 100 do 200 mm</t>
  </si>
  <si>
    <t>1995223849</t>
  </si>
  <si>
    <t>https://podminky.urs.cz/item/CS_URS_2022_01/751526736</t>
  </si>
  <si>
    <t>42981021</t>
  </si>
  <si>
    <t>výfuková hlavice Pz D 125mm</t>
  </si>
  <si>
    <t>-1219664379</t>
  </si>
  <si>
    <t>212751103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</si>
  <si>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</si>
  <si>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-1390801264</t>
  </si>
  <si>
    <t>https://podminky.urs.cz/item/CS_URS_2022_01/212751103</t>
  </si>
  <si>
    <t>751510041</t>
  </si>
  <si>
    <t>Vzduchotechnické potrubí z pozinkovaného plechu kruhové, trouba spirálně vinutá bez příruby, průměru do 100 mm</t>
  </si>
  <si>
    <t>-454065483</t>
  </si>
  <si>
    <t>https://podminky.urs.cz/item/CS_URS_2022_01/751510041</t>
  </si>
  <si>
    <t>751510042</t>
  </si>
  <si>
    <t>Vzduchotechnické potrubí z pozinkovaného plechu kruhové, trouba spirálně vinutá bez příruby, průměru přes 100 do 200 mm</t>
  </si>
  <si>
    <t>-901731697</t>
  </si>
  <si>
    <t>https://podminky.urs.cz/item/CS_URS_2022_01/751510042</t>
  </si>
  <si>
    <t>713411121</t>
  </si>
  <si>
    <t>Montáž izolace tepelné potrubí a ohybů pásy nebo rohožemi s povrchovou úpravou hliníkovou fólií připevněnými ocelovým drátem potrubí jednovrstvá</t>
  </si>
  <si>
    <t>439387526</t>
  </si>
  <si>
    <t>https://podminky.urs.cz/item/CS_URS_2022_01/713411121</t>
  </si>
  <si>
    <t>63150980</t>
  </si>
  <si>
    <t>rohož izolační z minerální vlny lamelová s Al fólií 25-40kg/m3 tl 20mm</t>
  </si>
  <si>
    <t>-1660181022</t>
  </si>
  <si>
    <t>45*1,05 "Přepočtené koeficientem množství</t>
  </si>
  <si>
    <t>SO 01 - 05 - rozvody elektro a uzemnění, EPS</t>
  </si>
  <si>
    <t>01 - Dodávka materiálu</t>
  </si>
  <si>
    <t>02 - Montáž materiálu</t>
  </si>
  <si>
    <t>03 - Kabelové rozvody včetně montáže</t>
  </si>
  <si>
    <t>04 - Demontáže</t>
  </si>
  <si>
    <t xml:space="preserve">    05 - Uzemnění a hromosvod</t>
  </si>
  <si>
    <t xml:space="preserve">      06 - EZS+DATA+Ukazatele času</t>
  </si>
  <si>
    <t>HSV - HSV</t>
  </si>
  <si>
    <t>OST - Ostatní</t>
  </si>
  <si>
    <t>01</t>
  </si>
  <si>
    <t>Dodávka materiálu</t>
  </si>
  <si>
    <t>74940000-R1</t>
  </si>
  <si>
    <t>Rozvodnicové a rozváděčové skříně Distri Rozváděčové skříně Nástěnné (IP65)-oceloplechové krytí IP65, V x Š x H 1000 x 800 x 400</t>
  </si>
  <si>
    <t>-1878881821</t>
  </si>
  <si>
    <t>7494000-R2</t>
  </si>
  <si>
    <t>437183646</t>
  </si>
  <si>
    <t>7494000-R3</t>
  </si>
  <si>
    <t>563140702</t>
  </si>
  <si>
    <t>7494010346-R</t>
  </si>
  <si>
    <t>Přístroje pro spínání a ovládání Měřící přístroje, elektroměry Elektroměry ED310.DR.14Z302-00, 3 x 230/400 V, 0,2-63 A</t>
  </si>
  <si>
    <t>-547440495</t>
  </si>
  <si>
    <t>35822404</t>
  </si>
  <si>
    <t>jistič 3-pólový 32 A vypínací charakteristika B vypínací schopnost 10 kA</t>
  </si>
  <si>
    <t>1634334260</t>
  </si>
  <si>
    <t>7494010196-R</t>
  </si>
  <si>
    <t>Přístroje pro spínání a ovládání Ovladače, signálky Ovladače, signálky - příslušenství Spínací jednotka 1Z pro ovladače</t>
  </si>
  <si>
    <t>-479693642</t>
  </si>
  <si>
    <t>7493102230-R</t>
  </si>
  <si>
    <t>Venkovní osvětlení Rozvaděče pro napájení osvětlení železničních prostranství Rozšíření rozvaděče osvětlení o venkovní zásuvky, 1x 32A/3f , 1x 16A/1f</t>
  </si>
  <si>
    <t>1367327692</t>
  </si>
  <si>
    <t>34562200</t>
  </si>
  <si>
    <t>svornice řadová šroubovací nízkého napětí a průřezem vodiče 10mm2</t>
  </si>
  <si>
    <t>-1379204507</t>
  </si>
  <si>
    <t>34562230</t>
  </si>
  <si>
    <t>svornice řadová šroubovací nízkého napětí a průřezem vodiče 16mm2</t>
  </si>
  <si>
    <t>419654381</t>
  </si>
  <si>
    <t>7494010098-R1</t>
  </si>
  <si>
    <t>Přístroje pro spínání a ovládání Ovladače, signálky Ovladače Ovládací tlačítko nouzového zastavení kompletní 1Z, 1R, červené</t>
  </si>
  <si>
    <t>-127165082</t>
  </si>
  <si>
    <t>7493100010-R1</t>
  </si>
  <si>
    <t>Venkovní osvětlení Osvětlovací stožáry sklopné výšky do 6 m, žárově zinkovaný, vč. výstroje, stožár nesmí mít dvířka (z důvodu neoprávněného vstupu)</t>
  </si>
  <si>
    <t>-104600507</t>
  </si>
  <si>
    <t>7493100650-R1</t>
  </si>
  <si>
    <t>Venkovní osvětlení Svítidla pro železnici LED svítidlo o příkonu 26 - 35 W určené pro osvětlení venkovních prostor veřejnosti přístupných (nástupiště, přechody kolejiště) na ŽDC.</t>
  </si>
  <si>
    <t>-124504561</t>
  </si>
  <si>
    <t>7493100640-R1</t>
  </si>
  <si>
    <t>Silnoproudá zařízení Venkovní osvětlení Svítidla pro železnici LED svítidlo o příkonu do 25 W určené pro osvětlení venkovních prostor veřejnosti přístupných (nástupiště, přechody kolejiště) na ŽDC.</t>
  </si>
  <si>
    <t>1332218574</t>
  </si>
  <si>
    <t>749310199-R1</t>
  </si>
  <si>
    <t>Venkovní osvětlení Svítidla pro montáž na strop nebo stěnu Svítidlo 100W IP44</t>
  </si>
  <si>
    <t>1753682557</t>
  </si>
  <si>
    <t>749310199-R2</t>
  </si>
  <si>
    <t>302764245</t>
  </si>
  <si>
    <t>749310199-R3</t>
  </si>
  <si>
    <t>-2131021690</t>
  </si>
  <si>
    <t>749120617-R4</t>
  </si>
  <si>
    <t>Elektroinstalační materiál Svítidla instalační základní FALCON-458-BAP-EP, 4x58W - el.předřadník</t>
  </si>
  <si>
    <t>-9422927</t>
  </si>
  <si>
    <t>749120617-R5</t>
  </si>
  <si>
    <t>113859631</t>
  </si>
  <si>
    <t>749120617-R6</t>
  </si>
  <si>
    <t>708773228</t>
  </si>
  <si>
    <t>34535000</t>
  </si>
  <si>
    <t>spínač kompletní, zápustný, jednopólový, řazení 1, šroubové svorky</t>
  </si>
  <si>
    <t>-127023957</t>
  </si>
  <si>
    <t>34535002</t>
  </si>
  <si>
    <t>přepínač sériový kompletní, zápustný, řazení 5, šroubové svorky</t>
  </si>
  <si>
    <t>1887548647</t>
  </si>
  <si>
    <t>34535003</t>
  </si>
  <si>
    <t>přepínač střídavý kompletní, zápustný, řazení 6, šroubové svorky</t>
  </si>
  <si>
    <t>1209492800</t>
  </si>
  <si>
    <t>34535007</t>
  </si>
  <si>
    <t>přepínač střídavý dvojitý kompletní, zápustný, řazení 6+6(6+1), šroubové svorky</t>
  </si>
  <si>
    <t>-1132073950</t>
  </si>
  <si>
    <t>34535098</t>
  </si>
  <si>
    <t>spínač trojpólový páčkový zapuštěný, řazení 3</t>
  </si>
  <si>
    <t>515084625</t>
  </si>
  <si>
    <t>34555202</t>
  </si>
  <si>
    <t>zásuvka zápustná jednonásobná chráněná, šroubové svorky</t>
  </si>
  <si>
    <t>-1511475020</t>
  </si>
  <si>
    <t>34535023</t>
  </si>
  <si>
    <t>ovládač nástěnný zapínací, řazení 1/0, IP44, šroubové svorky</t>
  </si>
  <si>
    <t>-2062769097</t>
  </si>
  <si>
    <t>34555229</t>
  </si>
  <si>
    <t>zásuvka nástěnná jednonásobná s víčkem, IP44, šroubové svorky</t>
  </si>
  <si>
    <t>1076748553</t>
  </si>
  <si>
    <t>7491206610-R</t>
  </si>
  <si>
    <t>Elektroinstalační materiál Elektrické přímotopy Panel AEG WKL 2503 U 2500W</t>
  </si>
  <si>
    <t>247915677</t>
  </si>
  <si>
    <t>42914102</t>
  </si>
  <si>
    <t>ventilátor axiální potrubní skříň z plastu průtok 110m3/h IP44 13W D100mm</t>
  </si>
  <si>
    <t>-1503127972</t>
  </si>
  <si>
    <t>40461010</t>
  </si>
  <si>
    <t>čidlo prostorové relativní vlhkosti RH</t>
  </si>
  <si>
    <t>257910177</t>
  </si>
  <si>
    <t>02</t>
  </si>
  <si>
    <t>Montáž materiálu</t>
  </si>
  <si>
    <t>742360151</t>
  </si>
  <si>
    <t>Montáž systému pacient-sestra signalizačních prvků tlačítka nouzového volání</t>
  </si>
  <si>
    <t>1859536013</t>
  </si>
  <si>
    <t>https://podminky.urs.cz/item/CS_URS_2022_01/742360151</t>
  </si>
  <si>
    <t>741320175</t>
  </si>
  <si>
    <t>Montáž jističů se zapojením vodičů třípólových nn do 63 A ve skříni</t>
  </si>
  <si>
    <t>638275672</t>
  </si>
  <si>
    <t>https://podminky.urs.cz/item/CS_URS_2022_01/741320175</t>
  </si>
  <si>
    <t>741310561</t>
  </si>
  <si>
    <t>Montáž spínačů tří nebo čtyřpólových vypínačů výkonových pojistkových, do 63 A</t>
  </si>
  <si>
    <t>-1908486286</t>
  </si>
  <si>
    <t>https://podminky.urs.cz/item/CS_URS_2022_01/741310561</t>
  </si>
  <si>
    <t>210160682</t>
  </si>
  <si>
    <t>Montáž měřicích přístrojů, bez zapojení vodičů elektroměru třífázového</t>
  </si>
  <si>
    <t>-959835675</t>
  </si>
  <si>
    <t>https://podminky.urs.cz/item/CS_URS_2022_01/210160682</t>
  </si>
  <si>
    <t>741210003</t>
  </si>
  <si>
    <t>Montáž rozvodnic oceloplechových nebo plastových bez zapojení vodičů běžných, hmotnosti do 100 kg</t>
  </si>
  <si>
    <t>-72357284</t>
  </si>
  <si>
    <t>https://podminky.urs.cz/item/CS_URS_2022_01/741210003</t>
  </si>
  <si>
    <t>210204011</t>
  </si>
  <si>
    <t>Montáž stožárů osvětlení ocelových samostatně stojících, délky do 12 m</t>
  </si>
  <si>
    <t>-2036367670</t>
  </si>
  <si>
    <t>https://podminky.urs.cz/item/CS_URS_2022_01/210204011</t>
  </si>
  <si>
    <t>210202013</t>
  </si>
  <si>
    <t>Montáž svítidel výbojkových se zapojením vodičů průmyslových nebo venkovních na výložník</t>
  </si>
  <si>
    <t>935920910</t>
  </si>
  <si>
    <t>https://podminky.urs.cz/item/CS_URS_2022_01/210202013</t>
  </si>
  <si>
    <t>210204201</t>
  </si>
  <si>
    <t>Montáž elektrovýzbroje stožárů osvětlení 1 okruh</t>
  </si>
  <si>
    <t>969824167</t>
  </si>
  <si>
    <t>https://podminky.urs.cz/item/CS_URS_2022_01/210204201</t>
  </si>
  <si>
    <t>741372114</t>
  </si>
  <si>
    <t>Montáž svítidel s integrovaným zdrojem LED se zapojením vodičů interiérových vestavných stěnových orientačních</t>
  </si>
  <si>
    <t>-1779946689</t>
  </si>
  <si>
    <t>https://podminky.urs.cz/item/CS_URS_2022_01/741372114</t>
  </si>
  <si>
    <t>7491555025-R</t>
  </si>
  <si>
    <t>Montáž svítidel základních instalačních zářivkových s krytem se 2 zdroji 1x36 W nebo 1x58 W, IP20 - včetně zapojení a osazení, s klasickým nebo elektronickým předřadníkem, včetně montáže zářivky</t>
  </si>
  <si>
    <t>-686154844</t>
  </si>
  <si>
    <t>741310001</t>
  </si>
  <si>
    <t>Montáž spínačů jedno nebo dvoupólových nástěnných se zapojením vodičů, pro prostředí normální spínačů, řazení 1-jednopólových</t>
  </si>
  <si>
    <t>1286205538</t>
  </si>
  <si>
    <t>https://podminky.urs.cz/item/CS_URS_2022_01/741310001</t>
  </si>
  <si>
    <t>741310022</t>
  </si>
  <si>
    <t>Montáž spínačů jedno nebo dvoupólových nástěnných se zapojením vodičů, pro prostředí normální přepínačů, řazení 6-střídavých</t>
  </si>
  <si>
    <t>1060362390</t>
  </si>
  <si>
    <t>https://podminky.urs.cz/item/CS_URS_2022_01/741310022</t>
  </si>
  <si>
    <t>741313041</t>
  </si>
  <si>
    <t>Montáž zásuvek domovních se zapojením vodičů šroubové připojení polozapuštěných nebo zapuštěných 10/16 A, provedení 2P + PE</t>
  </si>
  <si>
    <t>-419607372</t>
  </si>
  <si>
    <t>https://podminky.urs.cz/item/CS_URS_2022_01/741313041</t>
  </si>
  <si>
    <t>7491253060-R</t>
  </si>
  <si>
    <t>Montáž přístrojů spínacích instalačních přípojek sporákových 20A/400V, IP20, se signalizační doutnavkou - včetně zapojení a osazení</t>
  </si>
  <si>
    <t>1263766897</t>
  </si>
  <si>
    <t>7491256010-R</t>
  </si>
  <si>
    <t>Montáž elektrických přímotopů konvektorů přímotopných s termostatem do 3000 W - včetně zapojení a osazení</t>
  </si>
  <si>
    <t>-1457006701</t>
  </si>
  <si>
    <t>751111131</t>
  </si>
  <si>
    <t>Montáž ventilátoru axiálního nízkotlakého potrubního základního, průměru do 200 mm</t>
  </si>
  <si>
    <t>-1227539792</t>
  </si>
  <si>
    <t>https://podminky.urs.cz/item/CS_URS_2022_01/751111131</t>
  </si>
  <si>
    <t>03</t>
  </si>
  <si>
    <t>Kabelové rozvody včetně montáže</t>
  </si>
  <si>
    <t>34113267</t>
  </si>
  <si>
    <t>kabel Instalační flexibilní jádro Cu lanované izolace pryž plášť pryž chloroprenová 450/750V (H07RN-F) 4x25mm2</t>
  </si>
  <si>
    <t>-2058159374</t>
  </si>
  <si>
    <t>34111100</t>
  </si>
  <si>
    <t>kabel instalační jádro Cu plné izolace PVC plášť PVC 450/750V (CYKY) 5x6mm2</t>
  </si>
  <si>
    <t>-963849567</t>
  </si>
  <si>
    <t>34111098</t>
  </si>
  <si>
    <t>kabel instalační jádro Cu plné izolace PVC plášť PVC 450/750V (CYKY) 5x4mm2</t>
  </si>
  <si>
    <t>706112290</t>
  </si>
  <si>
    <t>34111036</t>
  </si>
  <si>
    <t>kabel instalační jádro Cu plné izolace PVC plášť PVC 450/750V (CYKY) 3x2,5mm2</t>
  </si>
  <si>
    <t>1723288138</t>
  </si>
  <si>
    <t>34111030</t>
  </si>
  <si>
    <t>kabel instalační jádro Cu plné izolace PVC plášť PVC 450/750V (CYKY) 3x1,5mm2</t>
  </si>
  <si>
    <t>-2065423970</t>
  </si>
  <si>
    <t>34109513</t>
  </si>
  <si>
    <t>kabel instalační plochý jádro Cu plné izolace PVC plášť PVC 450/750V (CYKYLo) 3x1,5mm2</t>
  </si>
  <si>
    <t>-339980980</t>
  </si>
  <si>
    <t>34111090</t>
  </si>
  <si>
    <t>kabel instalační jádro Cu plné izolace PVC plášť PVC 450/750V (CYKY) 5x1,5mm2</t>
  </si>
  <si>
    <t>1706114924</t>
  </si>
  <si>
    <t>34143231</t>
  </si>
  <si>
    <t>kabel ovládací flexibilní stíněný Cu opletením jádro Cu lanované izolace PVC plášť PVC 300/500V (CMFM) 19x1,50mm2</t>
  </si>
  <si>
    <t>1621365014</t>
  </si>
  <si>
    <t>35671245</t>
  </si>
  <si>
    <t>kabel UTP pro vnitřní rozvod ethernetu a RS-485</t>
  </si>
  <si>
    <t>-875978898</t>
  </si>
  <si>
    <t>34113150</t>
  </si>
  <si>
    <t>kabel ovládací průmyslový stíněný laminovanou Al fólií s příložným Cu drátem jádro Cu plné izolace PVC plášť PVC 250V (JYTY) 4x1,00mm2</t>
  </si>
  <si>
    <t>-335788101</t>
  </si>
  <si>
    <t>7492554010-R</t>
  </si>
  <si>
    <t>Montáž kabelů 4- a 5-žílových Cu do 16 mm2 - uložení do země, chráničky, na rošty, pod omítku apod.</t>
  </si>
  <si>
    <t>2121953229</t>
  </si>
  <si>
    <t>7492554012-R</t>
  </si>
  <si>
    <t>Montáž kabelů 4- a 5-žílových Cu do 25 mm2 - uložení do země, chráničky, na rošty, pod omítku apod.</t>
  </si>
  <si>
    <t>320607793</t>
  </si>
  <si>
    <t>7492553010-R</t>
  </si>
  <si>
    <t>Montáž kabelů 2- a 3-žílových Cu do 16 mm2 - uložení do země, chráničky, na rošty, pod omítku apod.</t>
  </si>
  <si>
    <t>-215542689</t>
  </si>
  <si>
    <t>7492555014-R</t>
  </si>
  <si>
    <t>Montáž kabelů vícežílových Cu 19 - 24 x 1,5 mm2 - uložení do země, chráničky, na rošty, pod omítku apod.</t>
  </si>
  <si>
    <t>1337986240</t>
  </si>
  <si>
    <t>742121001</t>
  </si>
  <si>
    <t>Montáž kabelů sdělovacích pro vnitřní rozvody počtu žil do 15</t>
  </si>
  <si>
    <t>-413261386</t>
  </si>
  <si>
    <t>https://podminky.urs.cz/item/CS_URS_2022_01/742121001</t>
  </si>
  <si>
    <t>34140850</t>
  </si>
  <si>
    <t>vodič propojovací jádro Cu lanované izolace PVC 450/750V (H07V-R) 1x25mm2</t>
  </si>
  <si>
    <t>10744846</t>
  </si>
  <si>
    <t>34141142</t>
  </si>
  <si>
    <t>vodič propojovací jádro Cu lanované izolace PVC 450/750V (H07V-R) 1x16mm2</t>
  </si>
  <si>
    <t>-1287293417</t>
  </si>
  <si>
    <t>34141044</t>
  </si>
  <si>
    <t>vodič propojovací jádro Cu plné dvojitá izolace PVC 450/750V (CYY) 1x6mm2</t>
  </si>
  <si>
    <t>-1221585522</t>
  </si>
  <si>
    <t>741120003</t>
  </si>
  <si>
    <t>Montáž vodičů izolovaných měděných bez ukončení uložených pod omítku plných a laněných (např. CY), průřezu žíly 10 až 16 mm2</t>
  </si>
  <si>
    <t>-422894899</t>
  </si>
  <si>
    <t>https://podminky.urs.cz/item/CS_URS_2022_01/741120003</t>
  </si>
  <si>
    <t>741120007</t>
  </si>
  <si>
    <t>Montáž vodičů izolovaných měděných bez ukončení uložených pod omítku plných a laněných (např. CY), průřezu žíly 50 mm2</t>
  </si>
  <si>
    <t>1714503554</t>
  </si>
  <si>
    <t>https://podminky.urs.cz/item/CS_URS_2022_01/741120007</t>
  </si>
  <si>
    <t>34571063</t>
  </si>
  <si>
    <t>trubka elektroinstalační ohebná z PVC (ČSN) 2323</t>
  </si>
  <si>
    <t>378765047</t>
  </si>
  <si>
    <t>741110001</t>
  </si>
  <si>
    <t>Montáž trubek elektroinstalačních s nasunutím nebo našroubováním do krabic plastových tuhých, uložených pevně, vnější Ø přes 16 do 23 mm</t>
  </si>
  <si>
    <t>1932201578</t>
  </si>
  <si>
    <t>https://podminky.urs.cz/item/CS_URS_2022_01/741110001</t>
  </si>
  <si>
    <t>34571004</t>
  </si>
  <si>
    <t>lišta elektroinstalační hranatá PVC 20x20mm</t>
  </si>
  <si>
    <t>-429891721</t>
  </si>
  <si>
    <t>741110511</t>
  </si>
  <si>
    <t>Montáž lišt a kanálků elektroinstalačních se spojkami, ohyby a rohy a s nasunutím do krabic vkládacích s víčkem, šířky do 60 mm</t>
  </si>
  <si>
    <t>-335466367</t>
  </si>
  <si>
    <t>https://podminky.urs.cz/item/CS_URS_2022_01/741110511</t>
  </si>
  <si>
    <t>34571450</t>
  </si>
  <si>
    <t>krabice pod omítku PVC přístrojová kruhová D 70mm</t>
  </si>
  <si>
    <t>-566742050</t>
  </si>
  <si>
    <t>741112001</t>
  </si>
  <si>
    <t>Montáž krabic elektroinstalačních bez napojení na trubky a lišty, demontáže a montáže víčka a přístroje protahovacích nebo odbočných zapuštěných plastových kruhových</t>
  </si>
  <si>
    <t>512170719</t>
  </si>
  <si>
    <t>https://podminky.urs.cz/item/CS_URS_2022_01/741112001</t>
  </si>
  <si>
    <t>59042125</t>
  </si>
  <si>
    <t>sádra šedá</t>
  </si>
  <si>
    <t>1085741221</t>
  </si>
  <si>
    <t>04</t>
  </si>
  <si>
    <t>Demontáže</t>
  </si>
  <si>
    <t>7491171010-R1</t>
  </si>
  <si>
    <t>Demontáže elektroinstalace stávajících trubkových rozvodů</t>
  </si>
  <si>
    <t>-23228667</t>
  </si>
  <si>
    <t>7491271010-R2</t>
  </si>
  <si>
    <t>Demontáže elektroinstalace stávající elektroinstalace - kabely, svítidla, vypínače, zásuvky, krabice apod.</t>
  </si>
  <si>
    <t>1988010464</t>
  </si>
  <si>
    <t>7491471010-R3</t>
  </si>
  <si>
    <t>Demontáže elektroinstalace stávajících roštů nebo žlabů včetně kabelů, výložníků a stojin - včetně kabelových vedení umístěných na roštu</t>
  </si>
  <si>
    <t>344902783</t>
  </si>
  <si>
    <t>7491671010-R4</t>
  </si>
  <si>
    <t>Demontáž stávajícího uzemnění vnitřního - pásku, vodičů, podpěr, svorek apod.</t>
  </si>
  <si>
    <t>-718259856</t>
  </si>
  <si>
    <t>05</t>
  </si>
  <si>
    <t>Uzemnění a hromosvod</t>
  </si>
  <si>
    <t>35441077</t>
  </si>
  <si>
    <t>drát D 8mm AlMgSi</t>
  </si>
  <si>
    <t>530120169</t>
  </si>
  <si>
    <t>35441073</t>
  </si>
  <si>
    <t>drát D 10mm FeZn</t>
  </si>
  <si>
    <t>-300058526</t>
  </si>
  <si>
    <t>35441830</t>
  </si>
  <si>
    <t>úhelník ochranný na ochranu svodu - 1700mm, FeZn</t>
  </si>
  <si>
    <t>-1168369756</t>
  </si>
  <si>
    <t>35441858</t>
  </si>
  <si>
    <t>držák jímače a ochranné trubky s vrutem - 260mm, nerez</t>
  </si>
  <si>
    <t>-190399357</t>
  </si>
  <si>
    <t>35442062</t>
  </si>
  <si>
    <t>pás zemnící 30x4mm FeZn</t>
  </si>
  <si>
    <t>288352594</t>
  </si>
  <si>
    <t>35442131</t>
  </si>
  <si>
    <t xml:space="preserve">tyč zemnící  T profilu 2 m FeZn se svorkou</t>
  </si>
  <si>
    <t>-1879204818</t>
  </si>
  <si>
    <t>35442222</t>
  </si>
  <si>
    <t xml:space="preserve">tyč izolační GFK pro jímací tyč, uchycení v ose tyče, nerez  680 mm</t>
  </si>
  <si>
    <t>278883743</t>
  </si>
  <si>
    <t>35442201</t>
  </si>
  <si>
    <t xml:space="preserve">držák oddáleného hromosvodu  FeZn na trubku pr. 44-50 mm (1 1/2")</t>
  </si>
  <si>
    <t>-646864873</t>
  </si>
  <si>
    <t>35442210</t>
  </si>
  <si>
    <t xml:space="preserve">tyč izolační  GFK pro vodič, příložky a spoj. mat. FeZn 680 mm</t>
  </si>
  <si>
    <t>-340318178</t>
  </si>
  <si>
    <t>35442153</t>
  </si>
  <si>
    <t>tyč jímací s rovným koncem 16/10 3000 (2000/1000)mm AlMgSi</t>
  </si>
  <si>
    <t>241168869</t>
  </si>
  <si>
    <t>7491600950-R</t>
  </si>
  <si>
    <t>Uzemnění Hromosvodné vedení Podložka 38/8 pro PV17,PV1h,DUD,DJD</t>
  </si>
  <si>
    <t>1677119726</t>
  </si>
  <si>
    <t>35431014</t>
  </si>
  <si>
    <t>svorka uzemnění AlMgSi zkušební, 81 mm</t>
  </si>
  <si>
    <t>432075845</t>
  </si>
  <si>
    <t>7491601490-R</t>
  </si>
  <si>
    <t>Uzemnění Hromosvodné vedení Svorka SS</t>
  </si>
  <si>
    <t>1647520506</t>
  </si>
  <si>
    <t>7491601380-R</t>
  </si>
  <si>
    <t>Uzemnění Hromosvodné vedení Svorka SO C</t>
  </si>
  <si>
    <t>1449957687</t>
  </si>
  <si>
    <t>7491601520-R</t>
  </si>
  <si>
    <t>Uzemnění Hromosvodné vedení Svorka ST s páskem nerez.</t>
  </si>
  <si>
    <t>-1090576140</t>
  </si>
  <si>
    <t>7491601300-R</t>
  </si>
  <si>
    <t>Uzemnění Hromosvodné vedení Stojan SJ pro jímací tyč</t>
  </si>
  <si>
    <t>-1675738387</t>
  </si>
  <si>
    <t>741410021</t>
  </si>
  <si>
    <t>Montáž uzemňovacího vedení s upevněním, propojením a připojením pomocí svorek v zemi s izolací spojů pásku průřezu do 120 mm2 v městské zástavbě</t>
  </si>
  <si>
    <t>460170690</t>
  </si>
  <si>
    <t>https://podminky.urs.cz/item/CS_URS_2022_01/741410021</t>
  </si>
  <si>
    <t>741420001</t>
  </si>
  <si>
    <t>Montáž hromosvodného vedení svodových drátů nebo lan s podpěrami, Ø do 10 mm</t>
  </si>
  <si>
    <t>-1825245057</t>
  </si>
  <si>
    <t>https://podminky.urs.cz/item/CS_URS_2022_01/741420001</t>
  </si>
  <si>
    <t>7491654040-R</t>
  </si>
  <si>
    <t>Montáž svorek tvarování prvků jímacího vedení</t>
  </si>
  <si>
    <t>-85677935</t>
  </si>
  <si>
    <t>7491652080-R</t>
  </si>
  <si>
    <t>Montáž vnějšího uzemnění ostatní práce obsyp uzemňovacího vedení Bentonitem (2 kg/m) - příprava a uložení do výkopů</t>
  </si>
  <si>
    <t>512</t>
  </si>
  <si>
    <t>1841419742</t>
  </si>
  <si>
    <t>7491652084-R</t>
  </si>
  <si>
    <t>Montáž vnějšího uzemnění ostatní práce spoj uzemňovacích vodičů svařováním vč. zaizolování - včetně přípravy a svařování vč. zaizolování spoje</t>
  </si>
  <si>
    <t>-1802418500</t>
  </si>
  <si>
    <t>7491654010-R</t>
  </si>
  <si>
    <t>Montáž svorek spojovacích se 2 šrouby (typ SS, SO, SR03, aj.)</t>
  </si>
  <si>
    <t>-491658115</t>
  </si>
  <si>
    <t>7491654012-R</t>
  </si>
  <si>
    <t>Montáž svorek spojovacích se 3 a více šrouby (typ ST, SJ, SK, SZ, SR01, 02, aj.)</t>
  </si>
  <si>
    <t>1672929133</t>
  </si>
  <si>
    <t>06</t>
  </si>
  <si>
    <t>EZS+DATA+Ukazatele času</t>
  </si>
  <si>
    <t>7596610005-R</t>
  </si>
  <si>
    <t>Hodinová zařízení Hlavní hodiny hlavní mikroprocesorové hodiny se střadačem, možno připojit přijímač DCF, krytí IP 65</t>
  </si>
  <si>
    <t>598889531</t>
  </si>
  <si>
    <t>7596620105-R</t>
  </si>
  <si>
    <t>Hodinová zařízení Doplňky k hlavním hodinám Přijímač satelitního signálu včetně antény, výstup signál DCF 77</t>
  </si>
  <si>
    <t>1316304001</t>
  </si>
  <si>
    <t>7596620030-R</t>
  </si>
  <si>
    <t>Hodinová zařízení Interiérové hodiny ručičkové podružné, jednostranné 30+</t>
  </si>
  <si>
    <t>1123213975</t>
  </si>
  <si>
    <t>7596620035-R</t>
  </si>
  <si>
    <t>Hodinová zařízení Interiérové hodiny ručičkové podružné, dvoustranné 30+D</t>
  </si>
  <si>
    <t>-507976021</t>
  </si>
  <si>
    <t>220320003</t>
  </si>
  <si>
    <t>Montáž přijímače signálu DCF</t>
  </si>
  <si>
    <t>1196589382</t>
  </si>
  <si>
    <t>https://podminky.urs.cz/item/CS_URS_2022_01/220320003</t>
  </si>
  <si>
    <t>7598095649-R</t>
  </si>
  <si>
    <t>Vyhotovení revizní správy HZ - hodinové zařízení - vykonání prohlídky a zkoušky pro napájení elektrického zařízení včetně vyhotovení revizní zprávy podle vyhl. 100/1995 Sb. a norem ČSN</t>
  </si>
  <si>
    <t>1578712254</t>
  </si>
  <si>
    <t>742340002</t>
  </si>
  <si>
    <t>Montáž jednotného času hodin nástěnných</t>
  </si>
  <si>
    <t>-1710885512</t>
  </si>
  <si>
    <t>https://podminky.urs.cz/item/CS_URS_2022_01/742340002</t>
  </si>
  <si>
    <t>220320042</t>
  </si>
  <si>
    <t>Montáž hodin včetně montáže na připravené úchytné body, připojení přívodů, přezkoušení hodin a signalizace, seřízení na jednotný čas podružných oboustranných transparentních na tyčovém závěsu</t>
  </si>
  <si>
    <t>-20582642</t>
  </si>
  <si>
    <t>https://podminky.urs.cz/item/CS_URS_2022_01/220320042</t>
  </si>
  <si>
    <t>742340801</t>
  </si>
  <si>
    <t>Demontáž jednotného času hodin závěsných oboustranných nebo nástěných</t>
  </si>
  <si>
    <t>1087678954</t>
  </si>
  <si>
    <t>https://podminky.urs.cz/item/CS_URS_2022_01/742340801</t>
  </si>
  <si>
    <t>7496701960-R</t>
  </si>
  <si>
    <t>R110 kV, měnírny, TNS, spínací stanice DŘT, SKŘ, Elektrodispečink, DDTS Elektrodispečink Ostatní Datová zásuvka LAN kompletní</t>
  </si>
  <si>
    <t>-739690927</t>
  </si>
  <si>
    <t>220490847</t>
  </si>
  <si>
    <t>Montáž příslušenství pro telefonní přístroje zásuvky pro 1 datový port</t>
  </si>
  <si>
    <t>-1702942911</t>
  </si>
  <si>
    <t>https://podminky.urs.cz/item/CS_URS_2022_01/220490847</t>
  </si>
  <si>
    <t>7596410010-R</t>
  </si>
  <si>
    <t>Ústředny Ústředna analogová - 256 adres</t>
  </si>
  <si>
    <t>1603085769</t>
  </si>
  <si>
    <t>7596410095-R</t>
  </si>
  <si>
    <t>Ústředny Deska komunikace pro síťování ústředen MHU 115</t>
  </si>
  <si>
    <t>-96407197</t>
  </si>
  <si>
    <t>59081506</t>
  </si>
  <si>
    <t>siréna adresná, IP66, 2 tóny</t>
  </si>
  <si>
    <t>1161383867</t>
  </si>
  <si>
    <t>7596000085-R</t>
  </si>
  <si>
    <t xml:space="preserve">Rádiová zařízení Akumulátor Li-ion, anténa, klips, poutko a rychlonabíječ Baterie TC700   2100 mAh Li-Ion</t>
  </si>
  <si>
    <t>-1271902477</t>
  </si>
  <si>
    <t>7597110352-R</t>
  </si>
  <si>
    <t>EZS Systémový Ethernet (TCP/IP) komunikátor bez krytu, nové HW provedení</t>
  </si>
  <si>
    <t>576770325</t>
  </si>
  <si>
    <t>7597110882-R</t>
  </si>
  <si>
    <t>EZS PIR detektor pro dloudé chodby s dosahem 30m</t>
  </si>
  <si>
    <t>799239910</t>
  </si>
  <si>
    <t>7597110996-R</t>
  </si>
  <si>
    <t>EZS Kloubový držák na stěnu</t>
  </si>
  <si>
    <t>1343022938</t>
  </si>
  <si>
    <t>7597111063-R</t>
  </si>
  <si>
    <t>EZS MG kontakt povrchový se dvěmi svorkami, podložkami a krytkou šroubů</t>
  </si>
  <si>
    <t>-724677908</t>
  </si>
  <si>
    <t>7597111255-R</t>
  </si>
  <si>
    <t>EZS Kombinovaný detektor kouře a teplot s drátovým připojením</t>
  </si>
  <si>
    <t>135897105</t>
  </si>
  <si>
    <t>7597110338-R</t>
  </si>
  <si>
    <t>EZS LCD klávesnice pro ústředny GD</t>
  </si>
  <si>
    <t>-1487123782</t>
  </si>
  <si>
    <t>220322010</t>
  </si>
  <si>
    <t>Uvedení do provozu systém pro EZS naprogramování ústředny EZS</t>
  </si>
  <si>
    <t>1459672379</t>
  </si>
  <si>
    <t>https://podminky.urs.cz/item/CS_URS_2022_01/220322010</t>
  </si>
  <si>
    <t>7598045015-R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</si>
  <si>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</si>
  <si>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1841970407</t>
  </si>
  <si>
    <t>7598045020-R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</si>
  <si>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</si>
  <si>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-1623624370</t>
  </si>
  <si>
    <t>7597115035-R</t>
  </si>
  <si>
    <t>Montáž ústředny konvenční do 48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</si>
  <si>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2092104257</t>
  </si>
  <si>
    <t>741751001</t>
  </si>
  <si>
    <t>Montáž akumulátorových baterií pro fotovoltaické systémy olověných s pracovním napětím 12 V, kapacity do 20 Ah</t>
  </si>
  <si>
    <t>900232004</t>
  </si>
  <si>
    <t>https://podminky.urs.cz/item/CS_URS_2022_01/741751001</t>
  </si>
  <si>
    <t>7597135010-R</t>
  </si>
  <si>
    <t>Montáž prvku pro EZS (čidlo, snímač, siréna)</t>
  </si>
  <si>
    <t>131921571</t>
  </si>
  <si>
    <t>7598045005-R</t>
  </si>
  <si>
    <t>Měření smyčky - přezkoušení funkce poplachové smyčky, všech koncových čidel, jejich nastavení i dovážení, odstranění případné poruchy, vystavení protokolu a odevzdání do provozu</t>
  </si>
  <si>
    <t>1135694321</t>
  </si>
  <si>
    <t>7597125010-R</t>
  </si>
  <si>
    <t>Montáž příšlušenství pro EZS klávesnice (tabla) - včetně připojení, seřízení a přezkoušení funkce</t>
  </si>
  <si>
    <t>-1784516773</t>
  </si>
  <si>
    <t>1320010001-R1</t>
  </si>
  <si>
    <t>Výkop a odkop zeminy ke stávajícím kabelům ručně, zabezpečení výkopu</t>
  </si>
  <si>
    <t>-766861219</t>
  </si>
  <si>
    <t>1320010011-R2</t>
  </si>
  <si>
    <t>Ochrana štěrkového lože kolejí při souběžné trase s kolejemi</t>
  </si>
  <si>
    <t>639021214</t>
  </si>
  <si>
    <t>1320010021-R3</t>
  </si>
  <si>
    <t>Opětovné zřízení kabelového lože z prosáté zeminy ve stávající kabelové trase</t>
  </si>
  <si>
    <t>1917111184</t>
  </si>
  <si>
    <t>1320010031-R4</t>
  </si>
  <si>
    <t>Pokládka výstražné folie ve stávající kabelové trase</t>
  </si>
  <si>
    <t>-1844605235</t>
  </si>
  <si>
    <t>1320010041-R5</t>
  </si>
  <si>
    <t>Zához osazené kabelové trasy ručně včetně hutnění</t>
  </si>
  <si>
    <t>1732289746</t>
  </si>
  <si>
    <t>16320010051-R6</t>
  </si>
  <si>
    <t>Povrchová úprava po záhozu ve stávající kabelové trase</t>
  </si>
  <si>
    <t>429823000</t>
  </si>
  <si>
    <t>974001000-R1</t>
  </si>
  <si>
    <t>Drážky pro kabel nebo trubku do zdiva, velikosti do 50/50 mm</t>
  </si>
  <si>
    <t>1929370425</t>
  </si>
  <si>
    <t>974001000-R2</t>
  </si>
  <si>
    <t>Drážky pro kabel nebo trubku do zdiva, velikosti do 50/50-150 mm</t>
  </si>
  <si>
    <t>-1113741568</t>
  </si>
  <si>
    <t>974002000-R3</t>
  </si>
  <si>
    <t>Úpravy povrchu po drážkování</t>
  </si>
  <si>
    <t>1180082192</t>
  </si>
  <si>
    <t>OST</t>
  </si>
  <si>
    <t>Ostatní</t>
  </si>
  <si>
    <t>741810003</t>
  </si>
  <si>
    <t>Zkoušky a prohlídky elektrických rozvodů a zařízení celková prohlídka a vyhotovení revizní zprávy pro objem montážních prací přes 500 do 1000 tis. Kč</t>
  </si>
  <si>
    <t>-569095851</t>
  </si>
  <si>
    <t>https://podminky.urs.cz/item/CS_URS_2022_01/741810003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</si>
  <si>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</si>
  <si>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</si>
  <si>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-1141117501</t>
  </si>
  <si>
    <t>https://podminky.urs.cz/item/CS_URS_2022_01/741810011</t>
  </si>
  <si>
    <t>7498151020-R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</si>
  <si>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</si>
  <si>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-257352553</t>
  </si>
  <si>
    <t>7498151025-R</t>
  </si>
  <si>
    <t>Provedení technické prohlídky a zkoušky na silnoproudém zařízení, zařízení TV, zařízení NS, transformoven, EPZ příplatek za každých dalších i započatých 500 000 Kč přes 1 000 000 Kč</t>
  </si>
  <si>
    <t>1000781872</t>
  </si>
  <si>
    <t>210280101</t>
  </si>
  <si>
    <t>Zkoušky a prohlídky rozvodných zařízení kontrola rozváděčů nn, (1 pole) silových, hmotnosti do 200 kg</t>
  </si>
  <si>
    <t>1134348873</t>
  </si>
  <si>
    <t>https://podminky.urs.cz/item/CS_URS_2022_01/210280101</t>
  </si>
  <si>
    <t>7498351010-R</t>
  </si>
  <si>
    <t>Vydání průkazu způsobilosti pro funkční celek, provizorní stav - vyhotovení dokladu o silnoproudých zařízeních a vydání průkazu způsobilosti</t>
  </si>
  <si>
    <t>-126109815</t>
  </si>
  <si>
    <t>580106010</t>
  </si>
  <si>
    <t>Měření při revizích zemního přechodového odporu uzemnění ochranného nebo pracovního</t>
  </si>
  <si>
    <t>měření</t>
  </si>
  <si>
    <t>1352694044</t>
  </si>
  <si>
    <t>https://podminky.urs.cz/item/CS_URS_2022_01/580106010</t>
  </si>
  <si>
    <t>220111765</t>
  </si>
  <si>
    <t>Měření zemního odporu včetně zhodnocení výsledných hodnot zemního odporu, zápisu hodnot do měřicího protokolu pro montáž uzemnění</t>
  </si>
  <si>
    <t>-775032472</t>
  </si>
  <si>
    <t>https://podminky.urs.cz/item/CS_URS_2022_01/220111765</t>
  </si>
  <si>
    <t>210280712</t>
  </si>
  <si>
    <t>Zkoušky a prohlídky osvětlovacího zařízení měření intenzity osvětlení</t>
  </si>
  <si>
    <t>2028384465</t>
  </si>
  <si>
    <t>https://podminky.urs.cz/item/CS_URS_2022_01/210280712</t>
  </si>
  <si>
    <t>7499151010-R1</t>
  </si>
  <si>
    <t>Dokončovací práce na elektrickém zařízení - uvádění zařízení do provozu, drobné montážní práce v rozvaděčích, koordinaci se zhotoviteli souvisejících zařízení apod.</t>
  </si>
  <si>
    <t>1117495245</t>
  </si>
  <si>
    <t>7499151020-R2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</si>
  <si>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</si>
  <si>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-884405015</t>
  </si>
  <si>
    <t>7499151030-R3</t>
  </si>
  <si>
    <t>Dokončovací práce zkušební provoz - včetně prokázání technických a kvalitativních parametrů zařízení</t>
  </si>
  <si>
    <t>2021393304</t>
  </si>
  <si>
    <t>7499151040-R4</t>
  </si>
  <si>
    <t>Dokončovací práce zaškolení obsluhy - seznámení obsluhy s funkcemi zařízení včetně odevzdání dokumentace skutečného provedení</t>
  </si>
  <si>
    <t>-1157324987</t>
  </si>
  <si>
    <t>7499151050-R5</t>
  </si>
  <si>
    <t>Dokončovací práce manipulace na zařízeních prováděné provozovatelem - manipulace nutné pro další práce zhotovitele na technologickém souboru</t>
  </si>
  <si>
    <t>622581315</t>
  </si>
  <si>
    <t>7499251010-R6</t>
  </si>
  <si>
    <t>Dodávka a montáž bezpečnostní tabulky výstražné nebo označovací</t>
  </si>
  <si>
    <t>-1749484097</t>
  </si>
  <si>
    <t>SO 01 - 06 - stavební práce pro elektromontáže</t>
  </si>
  <si>
    <t xml:space="preserve">    5 - Komunikace pozemní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</si>
  <si>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</si>
  <si>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</si>
  <si>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751097771</t>
  </si>
  <si>
    <t>https://podminky.urs.cz/item/CS_URS_2022_01/113106023</t>
  </si>
  <si>
    <t>Komunikace pozemní</t>
  </si>
  <si>
    <t>565131111</t>
  </si>
  <si>
    <t>Vyrovnání povrchu dosavadních podkladů s rozprostřením hmot a zhutněním obalovaným kamenivem ACP (OK) tl. 50 mm</t>
  </si>
  <si>
    <t>-759015951</t>
  </si>
  <si>
    <t>https://podminky.urs.cz/item/CS_URS_2022_01/565131111</t>
  </si>
  <si>
    <t>566901121</t>
  </si>
  <si>
    <t>Vyspravení podkladu po překopech inženýrských sítí plochy do 15 m2 s rozprostřením a zhutněním štěrkopískem tl. 100 mm</t>
  </si>
  <si>
    <t>1522388337</t>
  </si>
  <si>
    <t>https://podminky.urs.cz/item/CS_URS_2022_01/566901121</t>
  </si>
  <si>
    <t>637211111</t>
  </si>
  <si>
    <t>Okapový chodník z dlaždic betonových se zalitím spár cementovou maltou do cementové malty MC-10, tl. dlaždic 40 mm</t>
  </si>
  <si>
    <t>660225427</t>
  </si>
  <si>
    <t>https://podminky.urs.cz/item/CS_URS_2022_01/637211111</t>
  </si>
  <si>
    <t>637211122</t>
  </si>
  <si>
    <t>Okapový chodník z dlaždic betonových se zalitím spár cementovou maltou do písku, tl. dlaždic 60 mm</t>
  </si>
  <si>
    <t>-326858448</t>
  </si>
  <si>
    <t>https://podminky.urs.cz/item/CS_URS_2022_01/637211122</t>
  </si>
  <si>
    <t>-898115035</t>
  </si>
  <si>
    <t>-1426620193</t>
  </si>
  <si>
    <t>707875049</t>
  </si>
  <si>
    <t>-1862388028</t>
  </si>
  <si>
    <t>998229111</t>
  </si>
  <si>
    <t>Přesun hmot ruční pro pozemní komunikace s naložením a složením na vzdálenost do 50 m, s krytem z kameniva, monolitickým betonovým nebo živičným</t>
  </si>
  <si>
    <t>583106958</t>
  </si>
  <si>
    <t>https://podminky.urs.cz/item/CS_URS_2022_01/998229111</t>
  </si>
  <si>
    <t>SO 01 - 07 - Mobiliář + stavební připravenost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</si>
  <si>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</si>
  <si>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</si>
  <si>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</si>
  <si>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27 - Zakládání - základy</t>
  </si>
  <si>
    <t>MI - MOBILIÁŘ - dodávka+montáž zhotovitel</t>
  </si>
  <si>
    <t>Zemní práce - hloubené vykopávky</t>
  </si>
  <si>
    <t>133151101</t>
  </si>
  <si>
    <t>Hloubení nezapažených šachet strojně v hornině třídy těžitelnosti I skupiny 1 a 2 do 20 m3</t>
  </si>
  <si>
    <t>1422993755</t>
  </si>
  <si>
    <t>https://podminky.urs.cz/item/CS_URS_2022_01/133151101</t>
  </si>
  <si>
    <t>"dle technických podkladů výrobce"</t>
  </si>
  <si>
    <t>"pro kolostav"((0,35*0,35*0,35)*2)*4</t>
  </si>
  <si>
    <t>"koš B2"(0,35*0,3*0,5)*4</t>
  </si>
  <si>
    <t>"lavička A.2"((0,24*0,2*0,8)*2)*4</t>
  </si>
  <si>
    <t>"prístrešek pro dva kontejnery dle tech.listu"</t>
  </si>
  <si>
    <t>((0,3*0,6*0,3)*6)*2</t>
  </si>
  <si>
    <t>-743827034</t>
  </si>
  <si>
    <t>"koš B3"(0,35*0,3*1,69)*1</t>
  </si>
  <si>
    <t>"lavička A.3"((0,24*0,2*0,6)*2)*2</t>
  </si>
  <si>
    <t>Zemní práce - přemístění výkopku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</si>
  <si>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</si>
  <si>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</si>
  <si>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408882455</t>
  </si>
  <si>
    <t>https://podminky.urs.cz/item/CS_URS_2022_01/162751117</t>
  </si>
  <si>
    <t>1,508+0,292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</si>
  <si>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</si>
  <si>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</si>
  <si>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-443968333</t>
  </si>
  <si>
    <t>https://podminky.urs.cz/item/CS_URS_2022_01/162751119</t>
  </si>
  <si>
    <t>1,8*10</t>
  </si>
  <si>
    <t>Zemní práce - konstrukce ze zemin</t>
  </si>
  <si>
    <t>171201201</t>
  </si>
  <si>
    <t>1525416439</t>
  </si>
  <si>
    <t>https://podminky.urs.cz/item/CS_URS_2022_01/171201201</t>
  </si>
  <si>
    <t>1,8</t>
  </si>
  <si>
    <t>-1361695232</t>
  </si>
  <si>
    <t>1,8*1,7</t>
  </si>
  <si>
    <t>Zakládání - základy</t>
  </si>
  <si>
    <t>275313711</t>
  </si>
  <si>
    <t>Základy z betonu prostého patky a bloky z betonu kamenem neprokládaného tř. C 20/25</t>
  </si>
  <si>
    <t>1549864561</t>
  </si>
  <si>
    <t>https://podminky.urs.cz/item/CS_URS_2022_01/275313711</t>
  </si>
  <si>
    <t>"dle techcnických podkladů výrobce"</t>
  </si>
  <si>
    <t>"koš B2"(0,35*0,3*0,5)*3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</si>
  <si>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</si>
  <si>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</si>
  <si>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844741351</t>
  </si>
  <si>
    <t>https://podminky.urs.cz/item/CS_URS_2022_01/998012021</t>
  </si>
  <si>
    <t>MI</t>
  </si>
  <si>
    <t>MOBILIÁŘ - dodávka+montáž zhotovitel</t>
  </si>
  <si>
    <t>KONTEJNER.Rpříst2</t>
  </si>
  <si>
    <t>Přístřešek na dva kontejnery se zelenou střechou 1702x3060x2390 mm - kompletní dodávka + montáž dle výkresu a přílohy ZTP ( mimo zemní a betonářské práce)</t>
  </si>
  <si>
    <t>kpl</t>
  </si>
  <si>
    <t>R-položka</t>
  </si>
  <si>
    <t>1113464011</t>
  </si>
  <si>
    <t>"pro směs+sklo"1</t>
  </si>
  <si>
    <t>"pro plast + papír"1</t>
  </si>
  <si>
    <t>MINCOVNIRPR.R</t>
  </si>
  <si>
    <t>Stavební připravenost pro instalaci mincovníku ( vybourání otvoru+zednické zapravení+napojení na elektoinstalaci a slaboproud dle technického podkladu výrobce v ZTP+elektrozámek+samozavírač)</t>
  </si>
  <si>
    <t>-679171635</t>
  </si>
  <si>
    <t>SO 01 - 08 - Orientační a informační systém</t>
  </si>
  <si>
    <t xml:space="preserve">    IOS - Informační a orientační systém</t>
  </si>
  <si>
    <t>IOS</t>
  </si>
  <si>
    <t>Informační a orientační systém</t>
  </si>
  <si>
    <t>IOS-K_01</t>
  </si>
  <si>
    <t xml:space="preserve">Demontáž stávajících tabulí orientačního systému </t>
  </si>
  <si>
    <t>1941608647</t>
  </si>
  <si>
    <t>IOS-K_02</t>
  </si>
  <si>
    <t>Montáž tabulí orientačního systému včetně napojení</t>
  </si>
  <si>
    <t>2134471397</t>
  </si>
  <si>
    <t>IOS-M_001</t>
  </si>
  <si>
    <t>1A prosvětlená tabule s názvem žel.stanice 2347/600</t>
  </si>
  <si>
    <t>-742576268</t>
  </si>
  <si>
    <t>P</t>
  </si>
  <si>
    <t>Poznámka k položce:_x000d_
dle TNŽ 73 6390 a PD</t>
  </si>
  <si>
    <t>IOS-M_002</t>
  </si>
  <si>
    <t>1B neprosvětlená tabule s názvem žel.stanice 2887/600</t>
  </si>
  <si>
    <t>-456278512</t>
  </si>
  <si>
    <t>IOS-M_003</t>
  </si>
  <si>
    <t>1C neprosvětlená tabule s názvem žel.stanice 2347/600</t>
  </si>
  <si>
    <t>630912082</t>
  </si>
  <si>
    <t>IOS-M_004</t>
  </si>
  <si>
    <t>2A tabule orientační s piktogramy 840/240</t>
  </si>
  <si>
    <t>-578173946</t>
  </si>
  <si>
    <t>Poznámka k položce:_x000d_
Dle směrnice SŽDC č.118, jejím grafický manuál a PD</t>
  </si>
  <si>
    <t>IOS-M_005</t>
  </si>
  <si>
    <t>2B tabule orientační s piktogramy 840/240</t>
  </si>
  <si>
    <t>-1344470883</t>
  </si>
  <si>
    <t>IOS-M_006</t>
  </si>
  <si>
    <t>3 tabulka piktogramu 240/240</t>
  </si>
  <si>
    <t>-1764318316</t>
  </si>
  <si>
    <t>IOS-M_007</t>
  </si>
  <si>
    <t>4 tabulka piktogramu 640/240</t>
  </si>
  <si>
    <t>1168730259</t>
  </si>
  <si>
    <t>IOS-M_008</t>
  </si>
  <si>
    <t>5 tabulka piktogramu 640/240</t>
  </si>
  <si>
    <t>-1367585468</t>
  </si>
  <si>
    <t>IOS-M_009</t>
  </si>
  <si>
    <t>6 tabulka piktogramu 702/240</t>
  </si>
  <si>
    <t>686283521</t>
  </si>
  <si>
    <t>IOS-M_010</t>
  </si>
  <si>
    <t>7 tabulka piktogramu 640/240</t>
  </si>
  <si>
    <t>-1551938165</t>
  </si>
  <si>
    <t>IOS-M_011</t>
  </si>
  <si>
    <t>8 hmatový štítek</t>
  </si>
  <si>
    <t>1745189003</t>
  </si>
  <si>
    <t>IOS-M_012</t>
  </si>
  <si>
    <t>9 hmatový štítek</t>
  </si>
  <si>
    <t>403522117</t>
  </si>
  <si>
    <t>IOS-M_013</t>
  </si>
  <si>
    <t>10 nálepka - piktogram</t>
  </si>
  <si>
    <t>1500856646</t>
  </si>
  <si>
    <t>IOS-M_014</t>
  </si>
  <si>
    <t>11 nálepka - piktogram</t>
  </si>
  <si>
    <t>1462072533</t>
  </si>
  <si>
    <t>Poznámka k položce:_x000d_
Dle PD - úklidová místnost</t>
  </si>
  <si>
    <t>IOS-M_015</t>
  </si>
  <si>
    <t>12 nálepka - piktogram</t>
  </si>
  <si>
    <t>-142324390</t>
  </si>
  <si>
    <t>Poznámka k položce:_x000d_
Dle PD - zákaz vstupu a služební vchod</t>
  </si>
  <si>
    <t>IOS-M_016</t>
  </si>
  <si>
    <t>13 nálepka - piktogram</t>
  </si>
  <si>
    <t>-1246683308</t>
  </si>
  <si>
    <t>Poznámka k položce:_x000d_
Dle PD - vozíčkář</t>
  </si>
  <si>
    <t>IOS-K_03</t>
  </si>
  <si>
    <t>Montáž, zapojení a nastavení oboustranného příjezdového a odjezdového monitoru</t>
  </si>
  <si>
    <t>794817460</t>
  </si>
  <si>
    <t>IOS-M_017</t>
  </si>
  <si>
    <t>LCD oboustranný příjezdový a odjezdový monitor 22" včetně konzole</t>
  </si>
  <si>
    <t>1667536524</t>
  </si>
  <si>
    <t>IOS-K_04</t>
  </si>
  <si>
    <t>-584902806</t>
  </si>
  <si>
    <t>IOS-M_018</t>
  </si>
  <si>
    <t>Vnitřní rozhlasový vysílač inform.systému zavedený pro provoz na ČD</t>
  </si>
  <si>
    <t>-1296588026</t>
  </si>
  <si>
    <t>IOS-M_019</t>
  </si>
  <si>
    <t>Venkovní rozhlasový vysílač inform.systému zavedený pro provoz na ČD</t>
  </si>
  <si>
    <t>1026382283</t>
  </si>
  <si>
    <t>IOS-K_05</t>
  </si>
  <si>
    <t>Montáž OHM - orientačních hlasových majáčků</t>
  </si>
  <si>
    <t>847038088</t>
  </si>
  <si>
    <t>IOS-M_020</t>
  </si>
  <si>
    <t>Orientační hlasový maják dle popisu v TZ</t>
  </si>
  <si>
    <t>-1359862517</t>
  </si>
  <si>
    <t>SO 02 - Kryté stání na kola a lyže</t>
  </si>
  <si>
    <t>131113101</t>
  </si>
  <si>
    <t>Hloubení jam ručně zapažených i nezapažených s urovnáním dna do předepsaného profilu a spádu v hornině třídy těžitelnosti I skupiny 1 a 2 soudržných</t>
  </si>
  <si>
    <t>-560865589</t>
  </si>
  <si>
    <t>https://podminky.urs.cz/item/CS_URS_2021_02/131113101</t>
  </si>
  <si>
    <t>"patky" 0,4*0,6*0,47</t>
  </si>
  <si>
    <t>0,3*2,1*2*1</t>
  </si>
  <si>
    <t>-1682696562</t>
  </si>
  <si>
    <t>R9362</t>
  </si>
  <si>
    <t>Stojan na lyže Z3</t>
  </si>
  <si>
    <t>1951710843</t>
  </si>
  <si>
    <t>"viz D.1.1.b.3" 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</si>
  <si>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</si>
  <si>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</si>
  <si>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-2044875051</t>
  </si>
  <si>
    <t>https://podminky.urs.cz/item/CS_URS_2022_01/998011001</t>
  </si>
  <si>
    <t>762081150</t>
  </si>
  <si>
    <t>Hoblování hraněného řeziva přímo na staveništi ve staveništní dílně</t>
  </si>
  <si>
    <t>817925364</t>
  </si>
  <si>
    <t>https://podminky.urs.cz/item/CS_URS_2022_01/762081150</t>
  </si>
  <si>
    <t>"D.1.1.b.1" 1,23</t>
  </si>
  <si>
    <t>762082130</t>
  </si>
  <si>
    <t>Profilování zhlaví trámů a ozdobných konců jednoduché seříznutí jedním řezem, plochy přes 160 do 320 cm2</t>
  </si>
  <si>
    <t>-856075587</t>
  </si>
  <si>
    <t>https://podminky.urs.cz/item/CS_URS_2022_01/762082130</t>
  </si>
  <si>
    <t>762085103</t>
  </si>
  <si>
    <t>Montáž ocelových spojovacích prostředků (materiál ve specifikaci) kotevních želez příložek, patek, táhel</t>
  </si>
  <si>
    <t>1909784204</t>
  </si>
  <si>
    <t>https://podminky.urs.cz/item/CS_URS_2022_01/762085103</t>
  </si>
  <si>
    <t>54825044</t>
  </si>
  <si>
    <t>kotevní patka pilíře stavitelná P/L závit 80x80mm</t>
  </si>
  <si>
    <t>-453615705</t>
  </si>
  <si>
    <t>762123230</t>
  </si>
  <si>
    <t>Montáž konstrukce stěn a příček vázaných z fošen, hranolů, hranolků, s použitím ocelových spojek (spojky ve specifikaci), průřezové plochy přes 144 do 224 cm2</t>
  </si>
  <si>
    <t>-93066824</t>
  </si>
  <si>
    <t>https://podminky.urs.cz/item/CS_URS_2022_01/762123230</t>
  </si>
  <si>
    <t>4,8*2+1,74*1+2,3*4+1,08*4+0,64*4</t>
  </si>
  <si>
    <t>762136114</t>
  </si>
  <si>
    <t>Montáž bednění stěn z hoblovaných latí s mezerami 40 až 60 mm</t>
  </si>
  <si>
    <t>-1255917589</t>
  </si>
  <si>
    <t>https://podminky.urs.cz/item/CS_URS_2022_01/762136114</t>
  </si>
  <si>
    <t>3,7*1,5+2,1*1,5+2,1*1,5</t>
  </si>
  <si>
    <t>60516110</t>
  </si>
  <si>
    <t>řezivo modřínové sušené tl 30mm</t>
  </si>
  <si>
    <t>-1739483144</t>
  </si>
  <si>
    <t>11,85*0,03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</si>
  <si>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</si>
  <si>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</si>
  <si>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-1985898681</t>
  </si>
  <si>
    <t>https://podminky.urs.cz/item/CS_URS_2022_01/762332133</t>
  </si>
  <si>
    <t>1,725*14</t>
  </si>
  <si>
    <t>2,43*14</t>
  </si>
  <si>
    <t>61223272</t>
  </si>
  <si>
    <t>hranol konstrukční KVH lepený průřezu 140x140-240mm pohledový</t>
  </si>
  <si>
    <t>-840044688</t>
  </si>
  <si>
    <t xml:space="preserve">"viz D 1.1.b.1" </t>
  </si>
  <si>
    <t>1,23</t>
  </si>
  <si>
    <t>762341260</t>
  </si>
  <si>
    <t>Montáž bednění střech rovných a šikmých sklonu do 60° s vyřezáním otvorů z palubek</t>
  </si>
  <si>
    <t>790983839</t>
  </si>
  <si>
    <t>https://podminky.urs.cz/item/CS_URS_2022_01/762341260</t>
  </si>
  <si>
    <t>61191173</t>
  </si>
  <si>
    <t>palubky obkladové smrk profil klasický 19x121mm jakost A/B</t>
  </si>
  <si>
    <t>1503461731</t>
  </si>
  <si>
    <t>16,905*1,1 "Přepočtené koeficientem množství</t>
  </si>
  <si>
    <t>203907752</t>
  </si>
  <si>
    <t>1,725*4,9*2</t>
  </si>
  <si>
    <t>-1003396532</t>
  </si>
  <si>
    <t>6*4,8*2*0,04*0,06</t>
  </si>
  <si>
    <t>1,725*14*0,04*0,06</t>
  </si>
  <si>
    <t>998762101</t>
  </si>
  <si>
    <t>Přesun hmot pro konstrukce tesařské stanovený z hmotnosti přesunovaného materiálu vodorovná dopravní vzdálenost do 50 m v objektech výšky do 6 m</t>
  </si>
  <si>
    <t>551857480</t>
  </si>
  <si>
    <t>https://podminky.urs.cz/item/CS_URS_2022_01/998762101</t>
  </si>
  <si>
    <t>764101141</t>
  </si>
  <si>
    <t>Montáž krytiny z plechu s úpravou u okapů, prostupů a výčnělků střechy rovné z taškových tabulí, sklon střechy do 30°</t>
  </si>
  <si>
    <t>-1397469512</t>
  </si>
  <si>
    <t>https://podminky.urs.cz/item/CS_URS_2022_01/764101141</t>
  </si>
  <si>
    <t>55350183</t>
  </si>
  <si>
    <t>krytina střešní profilovaný Pz plech tl 0,5mm do š 1,1m s povrchovou úpravou</t>
  </si>
  <si>
    <t>-1885401207</t>
  </si>
  <si>
    <t>16,905*1,3 "Přepočtené koeficientem množství</t>
  </si>
  <si>
    <t>764201115</t>
  </si>
  <si>
    <t>Montáž oplechování střešních prvků hřebene nevětraného s použitím hřebenového plechu</t>
  </si>
  <si>
    <t>-995986920</t>
  </si>
  <si>
    <t>https://podminky.urs.cz/item/CS_URS_2022_01/764201115</t>
  </si>
  <si>
    <t>4,9</t>
  </si>
  <si>
    <t>55351106</t>
  </si>
  <si>
    <t>plech svitkový z Pz tl 0,5mm dl 1250mm s povrchovou úpravou</t>
  </si>
  <si>
    <t>-620591280</t>
  </si>
  <si>
    <t>4,9*0,4</t>
  </si>
  <si>
    <t>764202134</t>
  </si>
  <si>
    <t>Montáž oplechování střešních prvků okapu okapovým plechem rovným</t>
  </si>
  <si>
    <t>-1943141308</t>
  </si>
  <si>
    <t>https://podminky.urs.cz/item/CS_URS_2022_01/764202134</t>
  </si>
  <si>
    <t>4,9*2</t>
  </si>
  <si>
    <t>764212634</t>
  </si>
  <si>
    <t>Oplechování střešních prvků z pozinkovaného plechu s povrchovou úpravou štítu závětrnou lištou rš 330 mm</t>
  </si>
  <si>
    <t>2007745291</t>
  </si>
  <si>
    <t>https://podminky.urs.cz/item/CS_URS_2022_01/764212634</t>
  </si>
  <si>
    <t>764501103</t>
  </si>
  <si>
    <t>Montáž žlabu podokapního půlkruhového žlabu</t>
  </si>
  <si>
    <t>1503033701</t>
  </si>
  <si>
    <t>https://podminky.urs.cz/item/CS_URS_2022_01/764501103</t>
  </si>
  <si>
    <t>55350100</t>
  </si>
  <si>
    <t>žlab podokapní půlkulatý rš 280mm</t>
  </si>
  <si>
    <t>-397956295</t>
  </si>
  <si>
    <t>9,8*1,2 "Přepočtené koeficientem množství</t>
  </si>
  <si>
    <t>764501104</t>
  </si>
  <si>
    <t>Montáž žlabu podokapního půlkruhového čela</t>
  </si>
  <si>
    <t>-1145223218</t>
  </si>
  <si>
    <t>https://podminky.urs.cz/item/CS_URS_2022_01/764501104</t>
  </si>
  <si>
    <t>55350133</t>
  </si>
  <si>
    <t>čelo půlkulatého žlabu narážecí univerzální Pz barvený 125mm</t>
  </si>
  <si>
    <t>-838317743</t>
  </si>
  <si>
    <t>764501105</t>
  </si>
  <si>
    <t>Montáž žlabu podokapního půlkruhového háku</t>
  </si>
  <si>
    <t>-600939236</t>
  </si>
  <si>
    <t>https://podminky.urs.cz/item/CS_URS_2022_01/764501105</t>
  </si>
  <si>
    <t>2*6</t>
  </si>
  <si>
    <t>55350127</t>
  </si>
  <si>
    <t>hák žlabový Pz barvený 125mm dl 350mm</t>
  </si>
  <si>
    <t>365339499</t>
  </si>
  <si>
    <t>764501108</t>
  </si>
  <si>
    <t>Montáž žlabu podokapního půlkruhového kotlíku</t>
  </si>
  <si>
    <t>1227027935</t>
  </si>
  <si>
    <t>https://podminky.urs.cz/item/CS_URS_2022_01/764501108</t>
  </si>
  <si>
    <t>55350204</t>
  </si>
  <si>
    <t>kotlík žlabový oválný 280/100mm</t>
  </si>
  <si>
    <t>-848362179</t>
  </si>
  <si>
    <t>998764101</t>
  </si>
  <si>
    <t>Přesun hmot pro konstrukce klempířské stanovený z hmotnosti přesunovaného materiálu vodorovná dopravní vzdálenost do 50 m v objektech výšky do 6 m</t>
  </si>
  <si>
    <t>1919507682</t>
  </si>
  <si>
    <t>https://podminky.urs.cz/item/CS_URS_2022_01/998764101</t>
  </si>
  <si>
    <t>765191021</t>
  </si>
  <si>
    <t>Montáž pojistné hydroizolační nebo parotěsné fólie kladené ve sklonu přes 20° s lepenými přesahy na krokve</t>
  </si>
  <si>
    <t>1083911922</t>
  </si>
  <si>
    <t>https://podminky.urs.cz/item/CS_URS_2022_01/765191021</t>
  </si>
  <si>
    <t>28329036</t>
  </si>
  <si>
    <t>fólie kontaktní difuzně propustná pro doplňkovou hydroizolační vrstvu, třívrstvá mikroporézní PP 150g/m2 s integrovanou samolepící páskou</t>
  </si>
  <si>
    <t>-672750332</t>
  </si>
  <si>
    <t>998765101</t>
  </si>
  <si>
    <t>Přesun hmot pro krytiny skládané stanovený z hmotnosti přesunovaného materiálu vodorovná dopravní vzdálenost do 50 m na objektech výšky do 6 m</t>
  </si>
  <si>
    <t>190692155</t>
  </si>
  <si>
    <t>https://podminky.urs.cz/item/CS_URS_2022_01/998765101</t>
  </si>
  <si>
    <t>783218111</t>
  </si>
  <si>
    <t>Lazurovací nátěr tesařských konstrukcí dvojnásobný syntetický</t>
  </si>
  <si>
    <t>-208828413</t>
  </si>
  <si>
    <t>https://podminky.urs.cz/item/CS_URS_2022_01/783218111</t>
  </si>
  <si>
    <t>11,85</t>
  </si>
  <si>
    <t>0,16*2,3*4*4</t>
  </si>
  <si>
    <t>0,12*4*4,8</t>
  </si>
  <si>
    <t>(0,04+0,16+0,04+0,16)*2,4*14</t>
  </si>
  <si>
    <t>0,12*4*1,08*4</t>
  </si>
  <si>
    <t>0,12*4*0,64*4</t>
  </si>
  <si>
    <t>SO 03 - Zpevněné plochy</t>
  </si>
  <si>
    <t>111251101</t>
  </si>
  <si>
    <t>Odstranění křovin a stromů s odstraněním kořenů strojně průměru kmene do 100 mm v rovině nebo ve svahu sklonu terénu do 1:5, při celkové ploše do 100 m2</t>
  </si>
  <si>
    <t>-919879741</t>
  </si>
  <si>
    <t>https://podminky.urs.cz/item/CS_URS_2022_01/111251101</t>
  </si>
  <si>
    <t>111209111</t>
  </si>
  <si>
    <t>Spálení proutí, klestu z prořezávek a odstraněných křovin pro jakoukoliv dřevinu</t>
  </si>
  <si>
    <t>1261582891</t>
  </si>
  <si>
    <t>https://podminky.urs.cz/item/CS_URS_2022_01/111209111</t>
  </si>
  <si>
    <t>112151115</t>
  </si>
  <si>
    <t>Pokácení stromu směrové v celku s odřezáním kmene a s odvětvením průměru kmene přes 500 do 600 mm</t>
  </si>
  <si>
    <t>61752421</t>
  </si>
  <si>
    <t>https://podminky.urs.cz/item/CS_URS_2022_01/112151115</t>
  </si>
  <si>
    <t>112201102</t>
  </si>
  <si>
    <t>Odstranění pařezů strojně s jejich vykopáním, vytrháním nebo odstřelením průměru přes 300 do 500 mm</t>
  </si>
  <si>
    <t>-1390065248</t>
  </si>
  <si>
    <t>https://podminky.urs.cz/item/CS_URS_2022_01/112201102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</si>
  <si>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</si>
  <si>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</si>
  <si>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-1962700576</t>
  </si>
  <si>
    <t>https://podminky.urs.cz/item/CS_URS_2022_01/113106121</t>
  </si>
  <si>
    <t xml:space="preserve">10,2*1,7   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</si>
  <si>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</si>
  <si>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</si>
  <si>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1786220604</t>
  </si>
  <si>
    <t>https://podminky.urs.cz/item/CS_URS_2022_01/113107112</t>
  </si>
  <si>
    <t>"stávající zpevněné plochy</t>
  </si>
  <si>
    <t>121,0</t>
  </si>
  <si>
    <t>113201111</t>
  </si>
  <si>
    <t>Vytrhání obrub s vybouráním lože, s přemístěním hmot na skládku na vzdálenost do 3 m nebo s naložením na dopravní prostředek chodníkových ležatých</t>
  </si>
  <si>
    <t>-1329806026</t>
  </si>
  <si>
    <t>https://podminky.urs.cz/item/CS_URS_2022_01/113201111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</si>
  <si>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</si>
  <si>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</si>
  <si>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-1672463117</t>
  </si>
  <si>
    <t>https://podminky.urs.cz/item/CS_URS_2022_01/119001422</t>
  </si>
  <si>
    <t>119002121</t>
  </si>
  <si>
    <t>Pomocné konstrukce při zabezpečení výkopu vodorovné pochozí přechodová lávka délky do 2 m včetně zábradlí zřízení</t>
  </si>
  <si>
    <t>858142724</t>
  </si>
  <si>
    <t>https://podminky.urs.cz/item/CS_URS_2022_01/119002121</t>
  </si>
  <si>
    <t>119002122</t>
  </si>
  <si>
    <t>Pomocné konstrukce při zabezpečení výkopu vodorovné pochozí přechodová lávka délky do 2 m včetně zábradlí odstranění</t>
  </si>
  <si>
    <t>-325755290</t>
  </si>
  <si>
    <t>https://podminky.urs.cz/item/CS_URS_2022_01/119002122</t>
  </si>
  <si>
    <t>119003131</t>
  </si>
  <si>
    <t>Pomocné konstrukce při zabezpečení výkopu svislé výstražná páska zřízení</t>
  </si>
  <si>
    <t>-1352610849</t>
  </si>
  <si>
    <t>https://podminky.urs.cz/item/CS_URS_2022_01/119003131</t>
  </si>
  <si>
    <t>119003132</t>
  </si>
  <si>
    <t>Pomocné konstrukce při zabezpečení výkopu svislé výstražná páska odstranění</t>
  </si>
  <si>
    <t>1657454416</t>
  </si>
  <si>
    <t>https://podminky.urs.cz/item/CS_URS_2022_01/119003132</t>
  </si>
  <si>
    <t>119003141</t>
  </si>
  <si>
    <t>Pomocné konstrukce při zabezpečení výkopu svislé plastový plot zřízení</t>
  </si>
  <si>
    <t>1542953280</t>
  </si>
  <si>
    <t>https://podminky.urs.cz/item/CS_URS_2022_01/119003141</t>
  </si>
  <si>
    <t>119003142</t>
  </si>
  <si>
    <t>Pomocné konstrukce při zabezpečení výkopu svislé plastový plot odstranění</t>
  </si>
  <si>
    <t>140267813</t>
  </si>
  <si>
    <t>https://podminky.urs.cz/item/CS_URS_2022_01/119003142</t>
  </si>
  <si>
    <t>121151104</t>
  </si>
  <si>
    <t>Sejmutí ornice strojně při souvislé ploše do 100 m2, tl. vrstvy přes 200 do 250 mm</t>
  </si>
  <si>
    <t>650520556</t>
  </si>
  <si>
    <t>https://podminky.urs.cz/item/CS_URS_2022_01/121151104</t>
  </si>
  <si>
    <t>122702119</t>
  </si>
  <si>
    <t>Odkopávky a prokopávky výsypek Příplatek k cenám za lepivost zemin</t>
  </si>
  <si>
    <t>-269261347</t>
  </si>
  <si>
    <t>https://podminky.urs.cz/item/CS_URS_2022_01/122702119</t>
  </si>
  <si>
    <t>131251103</t>
  </si>
  <si>
    <t>Hloubení nezapažených jam a zářezů strojně s urovnáním dna do předepsaného profilu a spádu v hornině třídy těžitelnosti I skupiny 3 přes 50 do 100 m3</t>
  </si>
  <si>
    <t>758854676</t>
  </si>
  <si>
    <t>https://podminky.urs.cz/item/CS_URS_2022_01/131251103</t>
  </si>
  <si>
    <t>1886074729</t>
  </si>
  <si>
    <t>-400195555</t>
  </si>
  <si>
    <t>-838930127</t>
  </si>
  <si>
    <t>-1784097507</t>
  </si>
  <si>
    <t>348164619</t>
  </si>
  <si>
    <t>1056000404</t>
  </si>
  <si>
    <t>174101101</t>
  </si>
  <si>
    <t>Zásyp sypaninou z jakékoliv horniny strojně s uložením výkopku ve vrstvách se zhutněním jam, šachet, rýh nebo kolem objektů v těchto vykopávkách</t>
  </si>
  <si>
    <t>1946442780</t>
  </si>
  <si>
    <t>https://podminky.urs.cz/item/CS_URS_2022_01/174101101</t>
  </si>
  <si>
    <t xml:space="preserve">3,88*2,33*1,385   </t>
  </si>
  <si>
    <t>30,998</t>
  </si>
  <si>
    <t>174111121</t>
  </si>
  <si>
    <t>Zásyp jam po vyfrézovaných pařezech hloubky přes 200 do 500 mm v rovině nebo na svahu do 1:5</t>
  </si>
  <si>
    <t>230012132</t>
  </si>
  <si>
    <t>https://podminky.urs.cz/item/CS_URS_2022_01/174111121</t>
  </si>
  <si>
    <t>583336800</t>
  </si>
  <si>
    <t>kamenivo těžené hrubé frakce 22/63</t>
  </si>
  <si>
    <t>818320570</t>
  </si>
  <si>
    <t xml:space="preserve">5 * 0,7   </t>
  </si>
  <si>
    <t>-1206709778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</si>
  <si>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</si>
  <si>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</si>
  <si>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-1761116144</t>
  </si>
  <si>
    <t>https://podminky.urs.cz/item/CS_URS_2022_01/175111109</t>
  </si>
  <si>
    <t>180405111</t>
  </si>
  <si>
    <t>Založení trávníků ve vegetačních dlaždicích nebo prefabrikátech výsevem semene v rovině nebo na svahu do 1:5</t>
  </si>
  <si>
    <t>1290198336</t>
  </si>
  <si>
    <t>https://podminky.urs.cz/item/CS_URS_2022_01/180405111</t>
  </si>
  <si>
    <t>005724100</t>
  </si>
  <si>
    <t>osivo směs travní parková</t>
  </si>
  <si>
    <t>-910958116</t>
  </si>
  <si>
    <t xml:space="preserve">150 * 0,02   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</si>
  <si>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</si>
  <si>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</si>
  <si>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2090532229</t>
  </si>
  <si>
    <t>https://podminky.urs.cz/item/CS_URS_2022_01/181111131</t>
  </si>
  <si>
    <t>184102114</t>
  </si>
  <si>
    <t>Výsadba dřeviny s balem do předem vyhloubené jamky se zalitím v rovině nebo na svahu do 1:5, při průměru balu přes 400 do 500 mm</t>
  </si>
  <si>
    <t>-1231665547</t>
  </si>
  <si>
    <t>https://podminky.urs.cz/item/CS_URS_2022_01/184102114</t>
  </si>
  <si>
    <t>02660404</t>
  </si>
  <si>
    <t xml:space="preserve">smrk ztepilý  /Picea abies/ 80-125cm</t>
  </si>
  <si>
    <t>-1038431782</t>
  </si>
  <si>
    <t>275313511</t>
  </si>
  <si>
    <t>Základy z betonu prostého patky a bloky z betonu kamenem neprokládaného tř. C 12/15</t>
  </si>
  <si>
    <t>-931663313</t>
  </si>
  <si>
    <t>https://podminky.urs.cz/item/CS_URS_2022_01/275313511</t>
  </si>
  <si>
    <t xml:space="preserve">10*0,3*0,3*0,8   </t>
  </si>
  <si>
    <t>66918723</t>
  </si>
  <si>
    <t>(0,3*2+2*0,3)*0,8*10</t>
  </si>
  <si>
    <t>1274561763</t>
  </si>
  <si>
    <t>1765314038</t>
  </si>
  <si>
    <t>564770111</t>
  </si>
  <si>
    <t>Podklad nebo kryt z kameniva hrubého drceného vel. 16-32 mm s rozprostřením a zhutněním plochy přes 100 m2, po zhutnění tl. 250 mm</t>
  </si>
  <si>
    <t>716395957</t>
  </si>
  <si>
    <t>https://podminky.urs.cz/item/CS_URS_2022_01/564770111</t>
  </si>
  <si>
    <t>564760111</t>
  </si>
  <si>
    <t>Podklad nebo kryt z kameniva hrubého drceného vel. 16-32 mm s rozprostřením a zhutněním plochy přes 100 m2, po zhutnění tl. 200 mm</t>
  </si>
  <si>
    <t>-647187917</t>
  </si>
  <si>
    <t>https://podminky.urs.cz/item/CS_URS_2022_01/564760111</t>
  </si>
  <si>
    <t>"parkovací plochy</t>
  </si>
  <si>
    <t>235,0</t>
  </si>
  <si>
    <t>564961315</t>
  </si>
  <si>
    <t>Podklad nebo podsyp z betonového recyklátu s rozprostřením a zhutněním plochy přes 100 m2, po zhutnění tl. 200 mm</t>
  </si>
  <si>
    <t>966205154</t>
  </si>
  <si>
    <t>https://podminky.urs.cz/item/CS_URS_2022_01/564961315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</si>
  <si>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</si>
  <si>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</si>
  <si>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-1086592207</t>
  </si>
  <si>
    <t>https://podminky.urs.cz/item/CS_URS_2022_01/596212213</t>
  </si>
  <si>
    <t>235+273+23,78</t>
  </si>
  <si>
    <t>59245030</t>
  </si>
  <si>
    <t>dlažba tvar čtverec betonová 200x200x80mm přírodní</t>
  </si>
  <si>
    <t>244218663</t>
  </si>
  <si>
    <t>(531,78-34,91)*1,1</t>
  </si>
  <si>
    <t>59245226</t>
  </si>
  <si>
    <t>dlažba tvar obdélník betonová pro nevidomé 200x100x80mm barevná</t>
  </si>
  <si>
    <t>-1033854830</t>
  </si>
  <si>
    <t xml:space="preserve">33,25 * 1,05   </t>
  </si>
  <si>
    <t>599121111</t>
  </si>
  <si>
    <t>Zálivka živičná spár dlažby hloubky do 50 mm, s vyčištěním spár z drobných kostek</t>
  </si>
  <si>
    <t>-893712844</t>
  </si>
  <si>
    <t>https://podminky.urs.cz/item/CS_URS_2022_01/599121111</t>
  </si>
  <si>
    <t>912111112</t>
  </si>
  <si>
    <t>Montáž zábrany parkovací tvaru sloupku do výšky 800 mm se zabetonovanou patkou</t>
  </si>
  <si>
    <t>-1257499073</t>
  </si>
  <si>
    <t>https://podminky.urs.cz/item/CS_URS_2022_01/912111112</t>
  </si>
  <si>
    <t>74910184R</t>
  </si>
  <si>
    <t>Betonový sloupek tryskaný. Sloupek kuželovitého tvaru se čtyřhrannou podstavou 940 x 500 x 500 mm</t>
  </si>
  <si>
    <t>2010635778</t>
  </si>
  <si>
    <t>915111112</t>
  </si>
  <si>
    <t>Vodorovné dopravní značení stříkané barvou dělící čára šířky 125 mm souvislá bílá retroreflexní</t>
  </si>
  <si>
    <t>1882930834</t>
  </si>
  <si>
    <t>https://podminky.urs.cz/item/CS_URS_2022_01/915111112</t>
  </si>
  <si>
    <t xml:space="preserve">40   </t>
  </si>
  <si>
    <t>915131112</t>
  </si>
  <si>
    <t>Vodorovné dopravní značení stříkané barvou přechody pro chodce, šipky, symboly bílé retroreflexní</t>
  </si>
  <si>
    <t>1019876625</t>
  </si>
  <si>
    <t>https://podminky.urs.cz/item/CS_URS_2022_01/915131112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</si>
  <si>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</si>
  <si>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</si>
  <si>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-1919281291</t>
  </si>
  <si>
    <t>https://podminky.urs.cz/item/CS_URS_2022_01/916111123</t>
  </si>
  <si>
    <t xml:space="preserve">2*(7,9+27,39)   </t>
  </si>
  <si>
    <t>58381007</t>
  </si>
  <si>
    <t>kostka štípaná dlažební žula drobná 8/10</t>
  </si>
  <si>
    <t>-1247059457</t>
  </si>
  <si>
    <t>70,58*0,2*1,1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</si>
  <si>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</si>
  <si>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</si>
  <si>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-389151665</t>
  </si>
  <si>
    <t>https://podminky.urs.cz/item/CS_URS_2022_01/916231213</t>
  </si>
  <si>
    <t>"zpevněné plochy</t>
  </si>
  <si>
    <t>16,82+12,9+1,98*2+8,82+1,98+3,88+1,72+15,40</t>
  </si>
  <si>
    <t>7,597*2+4,1+2,2</t>
  </si>
  <si>
    <t>17,1+11,6*2+4,6+5,14+2,0+3,5</t>
  </si>
  <si>
    <t xml:space="preserve">"plocha pro NAD" </t>
  </si>
  <si>
    <t>21+2,35+22,15</t>
  </si>
  <si>
    <t>59217041</t>
  </si>
  <si>
    <t>obrubník betonový bezbariérový přímý</t>
  </si>
  <si>
    <t>-444538447</t>
  </si>
  <si>
    <t>59217040</t>
  </si>
  <si>
    <t>obrubník betonový bezbariérový náběhový</t>
  </si>
  <si>
    <t>-1550711628</t>
  </si>
  <si>
    <t>59217026</t>
  </si>
  <si>
    <t>obrubník betonový silniční 500x150x250mm</t>
  </si>
  <si>
    <t>-449502879</t>
  </si>
  <si>
    <t>BTL.0019429.URS</t>
  </si>
  <si>
    <t>obrubník betonový chodníkový ABO 13-10 100x10x25cm</t>
  </si>
  <si>
    <t>96004046</t>
  </si>
  <si>
    <t>59217016</t>
  </si>
  <si>
    <t>obrubník betonový chodníkový 1000x80x250mm</t>
  </si>
  <si>
    <t>-260521503</t>
  </si>
  <si>
    <t>2,35+22,15</t>
  </si>
  <si>
    <t>871315241</t>
  </si>
  <si>
    <t>Kanalizační potrubí z tvrdého PVC v otevřeném výkopu ve sklonu do 20 %, hladkého plnostěnného vícevrstvého, tuhost třídy SN 12 DN 150</t>
  </si>
  <si>
    <t>1443239741</t>
  </si>
  <si>
    <t>https://podminky.urs.cz/item/CS_URS_2022_01/871315241</t>
  </si>
  <si>
    <t>877265271</t>
  </si>
  <si>
    <t>Montáž tvarovek na kanalizačním potrubí z trub z plastu z tvrdého PVC nebo z polypropylenu v otevřeném výkopu lapačů střešních splavenin DN 100</t>
  </si>
  <si>
    <t>1169967191</t>
  </si>
  <si>
    <t>https://podminky.urs.cz/item/CS_URS_2022_01/877265271</t>
  </si>
  <si>
    <t>28341110</t>
  </si>
  <si>
    <t>lapače střešních splavenin okapová vpusť s klapkou+inspekční poklop z PP</t>
  </si>
  <si>
    <t>336366661</t>
  </si>
  <si>
    <t>-664050983</t>
  </si>
  <si>
    <t>91411_R</t>
  </si>
  <si>
    <t>Dodávka a montáž svislé dopravní značky do velikosti 1 m2, výška 3m dle PD vč. výkopu, osazení a patky</t>
  </si>
  <si>
    <t>1256719549</t>
  </si>
  <si>
    <t>935113211</t>
  </si>
  <si>
    <t>Osazení odvodňovacího žlabu s krycím roštem betonového šířky do 200 mm</t>
  </si>
  <si>
    <t>289497147</t>
  </si>
  <si>
    <t>https://podminky.urs.cz/item/CS_URS_2022_01/935113211</t>
  </si>
  <si>
    <t>592284300</t>
  </si>
  <si>
    <t>žlab štěrbinový betonový s průběžnou štěrbinou 400x500x2000mm</t>
  </si>
  <si>
    <t>-1727171955</t>
  </si>
  <si>
    <t>938908411</t>
  </si>
  <si>
    <t>Čištění vozovek splachováním vodou povrchu podkladu nebo krytu živičného, betonového nebo dlážděného</t>
  </si>
  <si>
    <t>-230316931</t>
  </si>
  <si>
    <t>https://podminky.urs.cz/item/CS_URS_2022_01/938908411</t>
  </si>
  <si>
    <t xml:space="preserve">200 * 10   </t>
  </si>
  <si>
    <t>998225111</t>
  </si>
  <si>
    <t>Přesun hmot pro komunikace s krytem z kameniva, monolitickým betonovým nebo živičným dopravní vzdálenost do 200 m jakékoliv délky objektu</t>
  </si>
  <si>
    <t>501684510</t>
  </si>
  <si>
    <t>https://podminky.urs.cz/item/CS_URS_2022_01/998225111</t>
  </si>
  <si>
    <t>1868909058</t>
  </si>
  <si>
    <t>SO 90-90 - Likvidace odpadů vč. dopravy</t>
  </si>
  <si>
    <t>997013111</t>
  </si>
  <si>
    <t>Vnitrostaveništní doprava suti a vybouraných hmot vodorovně do 50 m svisle s použitím mechanizace pro budovy a haly výšky do 6 m</t>
  </si>
  <si>
    <t>856100201</t>
  </si>
  <si>
    <t>https://podminky.urs.cz/item/CS_URS_2022_01/997013111</t>
  </si>
  <si>
    <t>"z SO 03"</t>
  </si>
  <si>
    <t>97,327</t>
  </si>
  <si>
    <t>1496712969</t>
  </si>
  <si>
    <t>" z SO 01-01"</t>
  </si>
  <si>
    <t>292,703</t>
  </si>
  <si>
    <t>-880934288</t>
  </si>
  <si>
    <t>-2136481147</t>
  </si>
  <si>
    <t>292,703*14</t>
  </si>
  <si>
    <t>97,327*14</t>
  </si>
  <si>
    <t>997013601</t>
  </si>
  <si>
    <t>Poplatek za uložení stavebního odpadu na skládce (skládkovné) z prostého betonu zatříděného do Katalogu odpadů pod kódem 17 01 01</t>
  </si>
  <si>
    <t>1284131716</t>
  </si>
  <si>
    <t>https://podminky.urs.cz/item/CS_URS_2022_01/997013601</t>
  </si>
  <si>
    <t>46+29</t>
  </si>
  <si>
    <t>997013602</t>
  </si>
  <si>
    <t>Poplatek za uložení stavebního odpadu na skládce (skládkovné) z armovaného betonu zatříděného do Katalogu odpadů pod kódem 17 01 01</t>
  </si>
  <si>
    <t>746240898</t>
  </si>
  <si>
    <t>https://podminky.urs.cz/item/CS_URS_2022_01/997013602</t>
  </si>
  <si>
    <t>997013603</t>
  </si>
  <si>
    <t>Poplatek za uložení stavebního odpadu na skládce (skládkovné) cihelného zatříděného do Katalogu odpadů pod kódem 17 01 02</t>
  </si>
  <si>
    <t>759715020</t>
  </si>
  <si>
    <t>https://podminky.urs.cz/item/CS_URS_2022_01/997013603</t>
  </si>
  <si>
    <t>-622192742</t>
  </si>
  <si>
    <t>292,703+97,327</t>
  </si>
  <si>
    <t>-75</t>
  </si>
  <si>
    <t>-16</t>
  </si>
  <si>
    <t>-60</t>
  </si>
  <si>
    <t>-36</t>
  </si>
  <si>
    <t>-7</t>
  </si>
  <si>
    <t>-30</t>
  </si>
  <si>
    <t>-1113086928</t>
  </si>
  <si>
    <t>997013811</t>
  </si>
  <si>
    <t>Poplatek za uložení stavebního odpadu na skládce (skládkovné) dřevěného zatříděného do Katalogu odpadů pod kódem 17 02 01</t>
  </si>
  <si>
    <t>-1277604312</t>
  </si>
  <si>
    <t>https://podminky.urs.cz/item/CS_URS_2022_01/997013811</t>
  </si>
  <si>
    <t>997013861</t>
  </si>
  <si>
    <t>Poplatek za uložení stavebního odpadu na recyklační skládce (skládkovné) z prostého betonu zatříděného do Katalogu odpadů pod kódem 17 01 01</t>
  </si>
  <si>
    <t>536489140</t>
  </si>
  <si>
    <t>https://podminky.urs.cz/item/CS_URS_2022_01/997013861</t>
  </si>
  <si>
    <t>SO 98-98 - Všeobecný objekt</t>
  </si>
  <si>
    <t>VRN - SO 98 98 - Všeobecný objekt</t>
  </si>
  <si>
    <t xml:space="preserve">    VRN1 - Všeobecný objekt</t>
  </si>
  <si>
    <t>VRN</t>
  </si>
  <si>
    <t>SO 98 98 - Všeobecný objekt</t>
  </si>
  <si>
    <t>VRN1</t>
  </si>
  <si>
    <t>012303000</t>
  </si>
  <si>
    <t>Geodetické práce po výstavbě</t>
  </si>
  <si>
    <t>1024</t>
  </si>
  <si>
    <t>-1201459079</t>
  </si>
  <si>
    <t>013254000.1</t>
  </si>
  <si>
    <t>Dokumentace skutečného provedení stavby - listinná forma</t>
  </si>
  <si>
    <t>kpt</t>
  </si>
  <si>
    <t>-1289855928</t>
  </si>
  <si>
    <t>013254000.2</t>
  </si>
  <si>
    <t>Dokumentace skutečného provedení stavby - elektronická forma</t>
  </si>
  <si>
    <t>1358906650</t>
  </si>
  <si>
    <t>04110300R</t>
  </si>
  <si>
    <t>Ostatní dokumentace - notifikace</t>
  </si>
  <si>
    <t>862986195</t>
  </si>
  <si>
    <t>04140300R</t>
  </si>
  <si>
    <t>Ostatní dokumentace - osvědčení o bezpečnosti</t>
  </si>
  <si>
    <t>1312130030</t>
  </si>
  <si>
    <t>09170400R</t>
  </si>
  <si>
    <t xml:space="preserve">Publicita Správy železnic - časosběr postupu výstavby pomocí dronu v rozsahu dle ZTP </t>
  </si>
  <si>
    <t>1484234476</t>
  </si>
  <si>
    <t>094103R</t>
  </si>
  <si>
    <t xml:space="preserve">Publicita Správy železnic v rozsahu dle ZTP </t>
  </si>
  <si>
    <t>1289136205</t>
  </si>
  <si>
    <t>VON - Vedlejší a ostatní náklady</t>
  </si>
  <si>
    <t>VRN - Všeobecný objekt</t>
  </si>
  <si>
    <t>012203000R</t>
  </si>
  <si>
    <t>Geodetické práce při provádění stavby - polohopisné a výškopisné vytýčení stavby (přístřešek)</t>
  </si>
  <si>
    <t>261379924</t>
  </si>
  <si>
    <t>03210300R.4</t>
  </si>
  <si>
    <t xml:space="preserve">Mobilní buňka po zázemí zaměstnanců SŽ - šatna, hygienické zázemí po dobu výstavby v Dopravní kanceláři ( pronájem, doprava, montáž, napojení -vykládka a nakládka, demontáž, odvoz) </t>
  </si>
  <si>
    <t>měsíc</t>
  </si>
  <si>
    <t>-421065752</t>
  </si>
  <si>
    <t>"dle potřeby ve vazbě na prováděné stavební práce, kalkulovány 2 měsíce"2</t>
  </si>
  <si>
    <t>03210300R.5</t>
  </si>
  <si>
    <t xml:space="preserve">Mobilní buňka WC pro veřejnost ženy + muži po dobu výstavby ( pronájem, doprava, montáž, napojení -vykládka a nakládka, demontáž, odvoz) včetně servisu </t>
  </si>
  <si>
    <t>742697543</t>
  </si>
  <si>
    <t>03290300R</t>
  </si>
  <si>
    <t>Vytýčení inženýrských sítí pro všechny objekty</t>
  </si>
  <si>
    <t>-1514901835</t>
  </si>
  <si>
    <t>VO.BEZP.R</t>
  </si>
  <si>
    <t>Zajištění bezpečnosti cestujících a drážní dopravy ( plné mobilní oplocení , mobilní WC pro cestující, koridor z oplocení pro přístup na nástupiště, informační tabule atd.)</t>
  </si>
  <si>
    <t>1122820005</t>
  </si>
  <si>
    <t>"0,5%"1</t>
  </si>
  <si>
    <t>VO.ZS.R</t>
  </si>
  <si>
    <t>Zařízení staveniště (ZS) po dobu výstavby( mobilní oplocení ZS, mobilní buňky, mobilní WC, napojení na inž.sítě, zřízení ZS, pronájem zařízení +doprava, pronájem ploch pro ZS , provoz ZS, zrušení ZS , osvětlení ZS)</t>
  </si>
  <si>
    <t>751942193</t>
  </si>
  <si>
    <t>"1,8%"1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</si>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</sst>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3" fillId="0" borderId="4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4" xfId="0" applyFont="1" applyBorder="1" applyAlignment="1"/>
    <xf numFmtId="0" fontId="13" fillId="0" borderId="15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6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0" borderId="21" xfId="0" applyFont="1" applyBorder="1" applyAlignment="1" applyProtection="1">
      <alignment horizontal="center" vertical="center"/>
    </xf>
    <xf numFmtId="166" fontId="25" fillId="0" borderId="21" xfId="0" applyNumberFormat="1" applyFont="1" applyBorder="1" applyAlignment="1" applyProtection="1">
      <alignment vertical="center"/>
    </xf>
    <xf numFmtId="166" fontId="25" fillId="0" borderId="22" xfId="0" applyNumberFormat="1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40" fillId="2" borderId="20" xfId="0" applyFont="1" applyFill="1" applyBorder="1" applyAlignment="1" applyProtection="1">
      <alignment horizontal="left" vertical="center"/>
      <protection locked="0"/>
    </xf>
    <xf numFmtId="0" fontId="40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113101" TargetMode="External" /><Relationship Id="rId2" Type="http://schemas.openxmlformats.org/officeDocument/2006/relationships/hyperlink" Target="https://podminky.urs.cz/item/CS_URS_2022_01/275313611" TargetMode="External" /><Relationship Id="rId3" Type="http://schemas.openxmlformats.org/officeDocument/2006/relationships/hyperlink" Target="https://podminky.urs.cz/item/CS_URS_2022_01/998011001" TargetMode="External" /><Relationship Id="rId4" Type="http://schemas.openxmlformats.org/officeDocument/2006/relationships/hyperlink" Target="https://podminky.urs.cz/item/CS_URS_2022_01/762081150" TargetMode="External" /><Relationship Id="rId5" Type="http://schemas.openxmlformats.org/officeDocument/2006/relationships/hyperlink" Target="https://podminky.urs.cz/item/CS_URS_2022_01/762082130" TargetMode="External" /><Relationship Id="rId6" Type="http://schemas.openxmlformats.org/officeDocument/2006/relationships/hyperlink" Target="https://podminky.urs.cz/item/CS_URS_2022_01/762085103" TargetMode="External" /><Relationship Id="rId7" Type="http://schemas.openxmlformats.org/officeDocument/2006/relationships/hyperlink" Target="https://podminky.urs.cz/item/CS_URS_2022_01/762123230" TargetMode="External" /><Relationship Id="rId8" Type="http://schemas.openxmlformats.org/officeDocument/2006/relationships/hyperlink" Target="https://podminky.urs.cz/item/CS_URS_2022_01/762136114" TargetMode="External" /><Relationship Id="rId9" Type="http://schemas.openxmlformats.org/officeDocument/2006/relationships/hyperlink" Target="https://podminky.urs.cz/item/CS_URS_2022_01/762332133" TargetMode="External" /><Relationship Id="rId10" Type="http://schemas.openxmlformats.org/officeDocument/2006/relationships/hyperlink" Target="https://podminky.urs.cz/item/CS_URS_2022_01/762341260" TargetMode="External" /><Relationship Id="rId11" Type="http://schemas.openxmlformats.org/officeDocument/2006/relationships/hyperlink" Target="https://podminky.urs.cz/item/CS_URS_2022_01/762342214" TargetMode="External" /><Relationship Id="rId12" Type="http://schemas.openxmlformats.org/officeDocument/2006/relationships/hyperlink" Target="https://podminky.urs.cz/item/CS_URS_2022_01/998762101" TargetMode="External" /><Relationship Id="rId13" Type="http://schemas.openxmlformats.org/officeDocument/2006/relationships/hyperlink" Target="https://podminky.urs.cz/item/CS_URS_2022_01/764101141" TargetMode="External" /><Relationship Id="rId14" Type="http://schemas.openxmlformats.org/officeDocument/2006/relationships/hyperlink" Target="https://podminky.urs.cz/item/CS_URS_2022_01/764201115" TargetMode="External" /><Relationship Id="rId15" Type="http://schemas.openxmlformats.org/officeDocument/2006/relationships/hyperlink" Target="https://podminky.urs.cz/item/CS_URS_2022_01/764202134" TargetMode="External" /><Relationship Id="rId16" Type="http://schemas.openxmlformats.org/officeDocument/2006/relationships/hyperlink" Target="https://podminky.urs.cz/item/CS_URS_2022_01/764212634" TargetMode="External" /><Relationship Id="rId17" Type="http://schemas.openxmlformats.org/officeDocument/2006/relationships/hyperlink" Target="https://podminky.urs.cz/item/CS_URS_2022_01/764501103" TargetMode="External" /><Relationship Id="rId18" Type="http://schemas.openxmlformats.org/officeDocument/2006/relationships/hyperlink" Target="https://podminky.urs.cz/item/CS_URS_2022_01/764501104" TargetMode="External" /><Relationship Id="rId19" Type="http://schemas.openxmlformats.org/officeDocument/2006/relationships/hyperlink" Target="https://podminky.urs.cz/item/CS_URS_2022_01/764501105" TargetMode="External" /><Relationship Id="rId20" Type="http://schemas.openxmlformats.org/officeDocument/2006/relationships/hyperlink" Target="https://podminky.urs.cz/item/CS_URS_2022_01/764501108" TargetMode="External" /><Relationship Id="rId21" Type="http://schemas.openxmlformats.org/officeDocument/2006/relationships/hyperlink" Target="https://podminky.urs.cz/item/CS_URS_2022_01/998764101" TargetMode="External" /><Relationship Id="rId22" Type="http://schemas.openxmlformats.org/officeDocument/2006/relationships/hyperlink" Target="https://podminky.urs.cz/item/CS_URS_2022_01/765191021" TargetMode="External" /><Relationship Id="rId23" Type="http://schemas.openxmlformats.org/officeDocument/2006/relationships/hyperlink" Target="https://podminky.urs.cz/item/CS_URS_2022_01/998765101" TargetMode="External" /><Relationship Id="rId24" Type="http://schemas.openxmlformats.org/officeDocument/2006/relationships/hyperlink" Target="https://podminky.urs.cz/item/CS_URS_2022_01/783218111" TargetMode="External" /><Relationship Id="rId2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1" TargetMode="External" /><Relationship Id="rId2" Type="http://schemas.openxmlformats.org/officeDocument/2006/relationships/hyperlink" Target="https://podminky.urs.cz/item/CS_URS_2022_01/111209111" TargetMode="External" /><Relationship Id="rId3" Type="http://schemas.openxmlformats.org/officeDocument/2006/relationships/hyperlink" Target="https://podminky.urs.cz/item/CS_URS_2022_01/112151115" TargetMode="External" /><Relationship Id="rId4" Type="http://schemas.openxmlformats.org/officeDocument/2006/relationships/hyperlink" Target="https://podminky.urs.cz/item/CS_URS_2022_01/112201102" TargetMode="External" /><Relationship Id="rId5" Type="http://schemas.openxmlformats.org/officeDocument/2006/relationships/hyperlink" Target="https://podminky.urs.cz/item/CS_URS_2022_01/113106121" TargetMode="External" /><Relationship Id="rId6" Type="http://schemas.openxmlformats.org/officeDocument/2006/relationships/hyperlink" Target="https://podminky.urs.cz/item/CS_URS_2022_01/113107112" TargetMode="External" /><Relationship Id="rId7" Type="http://schemas.openxmlformats.org/officeDocument/2006/relationships/hyperlink" Target="https://podminky.urs.cz/item/CS_URS_2022_01/113201111" TargetMode="External" /><Relationship Id="rId8" Type="http://schemas.openxmlformats.org/officeDocument/2006/relationships/hyperlink" Target="https://podminky.urs.cz/item/CS_URS_2022_01/119001422" TargetMode="External" /><Relationship Id="rId9" Type="http://schemas.openxmlformats.org/officeDocument/2006/relationships/hyperlink" Target="https://podminky.urs.cz/item/CS_URS_2022_01/119002121" TargetMode="External" /><Relationship Id="rId10" Type="http://schemas.openxmlformats.org/officeDocument/2006/relationships/hyperlink" Target="https://podminky.urs.cz/item/CS_URS_2022_01/119002122" TargetMode="External" /><Relationship Id="rId11" Type="http://schemas.openxmlformats.org/officeDocument/2006/relationships/hyperlink" Target="https://podminky.urs.cz/item/CS_URS_2022_01/119003131" TargetMode="External" /><Relationship Id="rId12" Type="http://schemas.openxmlformats.org/officeDocument/2006/relationships/hyperlink" Target="https://podminky.urs.cz/item/CS_URS_2022_01/119003132" TargetMode="External" /><Relationship Id="rId13" Type="http://schemas.openxmlformats.org/officeDocument/2006/relationships/hyperlink" Target="https://podminky.urs.cz/item/CS_URS_2022_01/119003141" TargetMode="External" /><Relationship Id="rId14" Type="http://schemas.openxmlformats.org/officeDocument/2006/relationships/hyperlink" Target="https://podminky.urs.cz/item/CS_URS_2022_01/119003142" TargetMode="External" /><Relationship Id="rId15" Type="http://schemas.openxmlformats.org/officeDocument/2006/relationships/hyperlink" Target="https://podminky.urs.cz/item/CS_URS_2022_01/121151104" TargetMode="External" /><Relationship Id="rId16" Type="http://schemas.openxmlformats.org/officeDocument/2006/relationships/hyperlink" Target="https://podminky.urs.cz/item/CS_URS_2022_01/122702119" TargetMode="External" /><Relationship Id="rId17" Type="http://schemas.openxmlformats.org/officeDocument/2006/relationships/hyperlink" Target="https://podminky.urs.cz/item/CS_URS_2022_01/131251103" TargetMode="External" /><Relationship Id="rId18" Type="http://schemas.openxmlformats.org/officeDocument/2006/relationships/hyperlink" Target="https://podminky.urs.cz/item/CS_URS_2021_02/132212111" TargetMode="External" /><Relationship Id="rId19" Type="http://schemas.openxmlformats.org/officeDocument/2006/relationships/hyperlink" Target="https://podminky.urs.cz/item/CS_URS_2022_01/162751117" TargetMode="External" /><Relationship Id="rId20" Type="http://schemas.openxmlformats.org/officeDocument/2006/relationships/hyperlink" Target="https://podminky.urs.cz/item/CS_URS_2022_01/162751119" TargetMode="External" /><Relationship Id="rId21" Type="http://schemas.openxmlformats.org/officeDocument/2006/relationships/hyperlink" Target="https://podminky.urs.cz/item/CS_URS_2022_01/167151101" TargetMode="External" /><Relationship Id="rId22" Type="http://schemas.openxmlformats.org/officeDocument/2006/relationships/hyperlink" Target="https://podminky.urs.cz/item/CS_URS_2022_01/171201221" TargetMode="External" /><Relationship Id="rId23" Type="http://schemas.openxmlformats.org/officeDocument/2006/relationships/hyperlink" Target="https://podminky.urs.cz/item/CS_URS_2022_01/171251201" TargetMode="External" /><Relationship Id="rId24" Type="http://schemas.openxmlformats.org/officeDocument/2006/relationships/hyperlink" Target="https://podminky.urs.cz/item/CS_URS_2022_01/174101101" TargetMode="External" /><Relationship Id="rId25" Type="http://schemas.openxmlformats.org/officeDocument/2006/relationships/hyperlink" Target="https://podminky.urs.cz/item/CS_URS_2022_01/174111121" TargetMode="External" /><Relationship Id="rId26" Type="http://schemas.openxmlformats.org/officeDocument/2006/relationships/hyperlink" Target="https://podminky.urs.cz/item/CS_URS_2022_01/175111101" TargetMode="External" /><Relationship Id="rId27" Type="http://schemas.openxmlformats.org/officeDocument/2006/relationships/hyperlink" Target="https://podminky.urs.cz/item/CS_URS_2022_01/175111109" TargetMode="External" /><Relationship Id="rId28" Type="http://schemas.openxmlformats.org/officeDocument/2006/relationships/hyperlink" Target="https://podminky.urs.cz/item/CS_URS_2022_01/180405111" TargetMode="External" /><Relationship Id="rId29" Type="http://schemas.openxmlformats.org/officeDocument/2006/relationships/hyperlink" Target="https://podminky.urs.cz/item/CS_URS_2022_01/181111131" TargetMode="External" /><Relationship Id="rId30" Type="http://schemas.openxmlformats.org/officeDocument/2006/relationships/hyperlink" Target="https://podminky.urs.cz/item/CS_URS_2022_01/184102114" TargetMode="External" /><Relationship Id="rId31" Type="http://schemas.openxmlformats.org/officeDocument/2006/relationships/hyperlink" Target="https://podminky.urs.cz/item/CS_URS_2022_01/275313511" TargetMode="External" /><Relationship Id="rId32" Type="http://schemas.openxmlformats.org/officeDocument/2006/relationships/hyperlink" Target="https://podminky.urs.cz/item/CS_URS_2022_01/275351121" TargetMode="External" /><Relationship Id="rId33" Type="http://schemas.openxmlformats.org/officeDocument/2006/relationships/hyperlink" Target="https://podminky.urs.cz/item/CS_URS_2022_01/275351122" TargetMode="External" /><Relationship Id="rId34" Type="http://schemas.openxmlformats.org/officeDocument/2006/relationships/hyperlink" Target="https://podminky.urs.cz/item/CS_URS_2022_01/113106121" TargetMode="External" /><Relationship Id="rId35" Type="http://schemas.openxmlformats.org/officeDocument/2006/relationships/hyperlink" Target="https://podminky.urs.cz/item/CS_URS_2022_01/564770111" TargetMode="External" /><Relationship Id="rId36" Type="http://schemas.openxmlformats.org/officeDocument/2006/relationships/hyperlink" Target="https://podminky.urs.cz/item/CS_URS_2022_01/564760111" TargetMode="External" /><Relationship Id="rId37" Type="http://schemas.openxmlformats.org/officeDocument/2006/relationships/hyperlink" Target="https://podminky.urs.cz/item/CS_URS_2022_01/564961315" TargetMode="External" /><Relationship Id="rId38" Type="http://schemas.openxmlformats.org/officeDocument/2006/relationships/hyperlink" Target="https://podminky.urs.cz/item/CS_URS_2022_01/596212213" TargetMode="External" /><Relationship Id="rId39" Type="http://schemas.openxmlformats.org/officeDocument/2006/relationships/hyperlink" Target="https://podminky.urs.cz/item/CS_URS_2022_01/599121111" TargetMode="External" /><Relationship Id="rId40" Type="http://schemas.openxmlformats.org/officeDocument/2006/relationships/hyperlink" Target="https://podminky.urs.cz/item/CS_URS_2022_01/912111112" TargetMode="External" /><Relationship Id="rId41" Type="http://schemas.openxmlformats.org/officeDocument/2006/relationships/hyperlink" Target="https://podminky.urs.cz/item/CS_URS_2022_01/915111112" TargetMode="External" /><Relationship Id="rId42" Type="http://schemas.openxmlformats.org/officeDocument/2006/relationships/hyperlink" Target="https://podminky.urs.cz/item/CS_URS_2022_01/915131112" TargetMode="External" /><Relationship Id="rId43" Type="http://schemas.openxmlformats.org/officeDocument/2006/relationships/hyperlink" Target="https://podminky.urs.cz/item/CS_URS_2022_01/916111123" TargetMode="External" /><Relationship Id="rId44" Type="http://schemas.openxmlformats.org/officeDocument/2006/relationships/hyperlink" Target="https://podminky.urs.cz/item/CS_URS_2022_01/916231213" TargetMode="External" /><Relationship Id="rId45" Type="http://schemas.openxmlformats.org/officeDocument/2006/relationships/hyperlink" Target="https://podminky.urs.cz/item/CS_URS_2022_01/871315241" TargetMode="External" /><Relationship Id="rId46" Type="http://schemas.openxmlformats.org/officeDocument/2006/relationships/hyperlink" Target="https://podminky.urs.cz/item/CS_URS_2022_01/877265271" TargetMode="External" /><Relationship Id="rId47" Type="http://schemas.openxmlformats.org/officeDocument/2006/relationships/hyperlink" Target="https://podminky.urs.cz/item/CS_URS_2022_01/894811213" TargetMode="External" /><Relationship Id="rId48" Type="http://schemas.openxmlformats.org/officeDocument/2006/relationships/hyperlink" Target="https://podminky.urs.cz/item/CS_URS_2022_01/935113211" TargetMode="External" /><Relationship Id="rId49" Type="http://schemas.openxmlformats.org/officeDocument/2006/relationships/hyperlink" Target="https://podminky.urs.cz/item/CS_URS_2022_01/938908411" TargetMode="External" /><Relationship Id="rId50" Type="http://schemas.openxmlformats.org/officeDocument/2006/relationships/hyperlink" Target="https://podminky.urs.cz/item/CS_URS_2022_01/998225111" TargetMode="External" /><Relationship Id="rId51" Type="http://schemas.openxmlformats.org/officeDocument/2006/relationships/hyperlink" Target="https://podminky.urs.cz/item/CS_URS_2022_01/998767202" TargetMode="External" /><Relationship Id="rId5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7013111" TargetMode="External" /><Relationship Id="rId2" Type="http://schemas.openxmlformats.org/officeDocument/2006/relationships/hyperlink" Target="https://podminky.urs.cz/item/CS_URS_2022_01/997013153" TargetMode="External" /><Relationship Id="rId3" Type="http://schemas.openxmlformats.org/officeDocument/2006/relationships/hyperlink" Target="https://podminky.urs.cz/item/CS_URS_2022_01/997013501" TargetMode="External" /><Relationship Id="rId4" Type="http://schemas.openxmlformats.org/officeDocument/2006/relationships/hyperlink" Target="https://podminky.urs.cz/item/CS_URS_2022_01/997013509" TargetMode="External" /><Relationship Id="rId5" Type="http://schemas.openxmlformats.org/officeDocument/2006/relationships/hyperlink" Target="https://podminky.urs.cz/item/CS_URS_2022_01/997013601" TargetMode="External" /><Relationship Id="rId6" Type="http://schemas.openxmlformats.org/officeDocument/2006/relationships/hyperlink" Target="https://podminky.urs.cz/item/CS_URS_2022_01/997013602" TargetMode="External" /><Relationship Id="rId7" Type="http://schemas.openxmlformats.org/officeDocument/2006/relationships/hyperlink" Target="https://podminky.urs.cz/item/CS_URS_2022_01/997013603" TargetMode="External" /><Relationship Id="rId8" Type="http://schemas.openxmlformats.org/officeDocument/2006/relationships/hyperlink" Target="https://podminky.urs.cz/item/CS_URS_2022_01/997013631" TargetMode="External" /><Relationship Id="rId9" Type="http://schemas.openxmlformats.org/officeDocument/2006/relationships/hyperlink" Target="https://podminky.urs.cz/item/CS_URS_2022_01/997013655" TargetMode="External" /><Relationship Id="rId10" Type="http://schemas.openxmlformats.org/officeDocument/2006/relationships/hyperlink" Target="https://podminky.urs.cz/item/CS_URS_2022_01/997013811" TargetMode="External" /><Relationship Id="rId11" Type="http://schemas.openxmlformats.org/officeDocument/2006/relationships/hyperlink" Target="https://podminky.urs.cz/item/CS_URS_2022_01/997013861" TargetMode="External" /><Relationship Id="rId12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61044111" TargetMode="External" /><Relationship Id="rId2" Type="http://schemas.openxmlformats.org/officeDocument/2006/relationships/hyperlink" Target="https://podminky.urs.cz/item/CS_URS_2022_01/962032230" TargetMode="External" /><Relationship Id="rId3" Type="http://schemas.openxmlformats.org/officeDocument/2006/relationships/hyperlink" Target="https://podminky.urs.cz/item/CS_URS_2022_01/962032641" TargetMode="External" /><Relationship Id="rId4" Type="http://schemas.openxmlformats.org/officeDocument/2006/relationships/hyperlink" Target="https://podminky.urs.cz/item/CS_URS_2022_01/962042320" TargetMode="External" /><Relationship Id="rId5" Type="http://schemas.openxmlformats.org/officeDocument/2006/relationships/hyperlink" Target="https://podminky.urs.cz/item/CS_URS_2022_01/962081131" TargetMode="External" /><Relationship Id="rId6" Type="http://schemas.openxmlformats.org/officeDocument/2006/relationships/hyperlink" Target="https://podminky.urs.cz/item/CS_URS_2022_01/963014949" TargetMode="External" /><Relationship Id="rId7" Type="http://schemas.openxmlformats.org/officeDocument/2006/relationships/hyperlink" Target="https://podminky.urs.cz/item/CS_URS_2022_01/963051113" TargetMode="External" /><Relationship Id="rId8" Type="http://schemas.openxmlformats.org/officeDocument/2006/relationships/hyperlink" Target="https://podminky.urs.cz/item/CS_URS_2022_01/963053936" TargetMode="External" /><Relationship Id="rId9" Type="http://schemas.openxmlformats.org/officeDocument/2006/relationships/hyperlink" Target="https://podminky.urs.cz/item/CS_URS_2022_01/964072231" TargetMode="External" /><Relationship Id="rId10" Type="http://schemas.openxmlformats.org/officeDocument/2006/relationships/hyperlink" Target="https://podminky.urs.cz/item/CS_URS_2022_01/965031131" TargetMode="External" /><Relationship Id="rId11" Type="http://schemas.openxmlformats.org/officeDocument/2006/relationships/hyperlink" Target="https://podminky.urs.cz/item/CS_URS_2022_01/965042141" TargetMode="External" /><Relationship Id="rId12" Type="http://schemas.openxmlformats.org/officeDocument/2006/relationships/hyperlink" Target="https://podminky.urs.cz/item/CS_URS_2022_01/965042241" TargetMode="External" /><Relationship Id="rId13" Type="http://schemas.openxmlformats.org/officeDocument/2006/relationships/hyperlink" Target="https://podminky.urs.cz/item/CS_URS_2022_01/965043341" TargetMode="External" /><Relationship Id="rId14" Type="http://schemas.openxmlformats.org/officeDocument/2006/relationships/hyperlink" Target="https://podminky.urs.cz/item/CS_URS_2022_01/965049112" TargetMode="External" /><Relationship Id="rId15" Type="http://schemas.openxmlformats.org/officeDocument/2006/relationships/hyperlink" Target="https://podminky.urs.cz/item/CS_URS_2022_01/965081213" TargetMode="External" /><Relationship Id="rId16" Type="http://schemas.openxmlformats.org/officeDocument/2006/relationships/hyperlink" Target="https://podminky.urs.cz/item/CS_URS_2022_01/965083112" TargetMode="External" /><Relationship Id="rId17" Type="http://schemas.openxmlformats.org/officeDocument/2006/relationships/hyperlink" Target="https://podminky.urs.cz/item/CS_URS_2022_01/967031734" TargetMode="External" /><Relationship Id="rId18" Type="http://schemas.openxmlformats.org/officeDocument/2006/relationships/hyperlink" Target="https://podminky.urs.cz/item/CS_URS_2022_01/968062244" TargetMode="External" /><Relationship Id="rId19" Type="http://schemas.openxmlformats.org/officeDocument/2006/relationships/hyperlink" Target="https://podminky.urs.cz/item/CS_URS_2022_01/968062246" TargetMode="External" /><Relationship Id="rId20" Type="http://schemas.openxmlformats.org/officeDocument/2006/relationships/hyperlink" Target="https://podminky.urs.cz/item/CS_URS_2022_01/968062456" TargetMode="External" /><Relationship Id="rId21" Type="http://schemas.openxmlformats.org/officeDocument/2006/relationships/hyperlink" Target="https://podminky.urs.cz/item/CS_URS_2022_01/968072455" TargetMode="External" /><Relationship Id="rId22" Type="http://schemas.openxmlformats.org/officeDocument/2006/relationships/hyperlink" Target="https://podminky.urs.cz/item/CS_URS_2022_01/968082016" TargetMode="External" /><Relationship Id="rId23" Type="http://schemas.openxmlformats.org/officeDocument/2006/relationships/hyperlink" Target="https://podminky.urs.cz/item/CS_URS_2022_01/968082017" TargetMode="External" /><Relationship Id="rId24" Type="http://schemas.openxmlformats.org/officeDocument/2006/relationships/hyperlink" Target="https://podminky.urs.cz/item/CS_URS_2022_01/971033141" TargetMode="External" /><Relationship Id="rId25" Type="http://schemas.openxmlformats.org/officeDocument/2006/relationships/hyperlink" Target="https://podminky.urs.cz/item/CS_URS_2022_01/973031151" TargetMode="External" /><Relationship Id="rId26" Type="http://schemas.openxmlformats.org/officeDocument/2006/relationships/hyperlink" Target="https://podminky.urs.cz/item/CS_URS_2022_01/973031514" TargetMode="External" /><Relationship Id="rId27" Type="http://schemas.openxmlformats.org/officeDocument/2006/relationships/hyperlink" Target="https://podminky.urs.cz/item/CS_URS_2022_01/978011161" TargetMode="External" /><Relationship Id="rId28" Type="http://schemas.openxmlformats.org/officeDocument/2006/relationships/hyperlink" Target="https://podminky.urs.cz/item/CS_URS_2022_01/978011191" TargetMode="External" /><Relationship Id="rId29" Type="http://schemas.openxmlformats.org/officeDocument/2006/relationships/hyperlink" Target="https://podminky.urs.cz/item/CS_URS_2022_01/978013161" TargetMode="External" /><Relationship Id="rId30" Type="http://schemas.openxmlformats.org/officeDocument/2006/relationships/hyperlink" Target="https://podminky.urs.cz/item/CS_URS_2022_01/978013191" TargetMode="External" /><Relationship Id="rId31" Type="http://schemas.openxmlformats.org/officeDocument/2006/relationships/hyperlink" Target="https://podminky.urs.cz/item/CS_URS_2022_01/978059541" TargetMode="External" /><Relationship Id="rId32" Type="http://schemas.openxmlformats.org/officeDocument/2006/relationships/hyperlink" Target="https://podminky.urs.cz/item/CS_URS_2022_01/711131811" TargetMode="External" /><Relationship Id="rId33" Type="http://schemas.openxmlformats.org/officeDocument/2006/relationships/hyperlink" Target="https://podminky.urs.cz/item/CS_URS_2022_01/712300843" TargetMode="External" /><Relationship Id="rId34" Type="http://schemas.openxmlformats.org/officeDocument/2006/relationships/hyperlink" Target="https://podminky.urs.cz/item/CS_URS_2022_01/712340833" TargetMode="External" /><Relationship Id="rId35" Type="http://schemas.openxmlformats.org/officeDocument/2006/relationships/hyperlink" Target="https://podminky.urs.cz/item/CS_URS_2022_01/762331811" TargetMode="External" /><Relationship Id="rId36" Type="http://schemas.openxmlformats.org/officeDocument/2006/relationships/hyperlink" Target="https://podminky.urs.cz/item/CS_URS_2022_01/762521811" TargetMode="External" /><Relationship Id="rId37" Type="http://schemas.openxmlformats.org/officeDocument/2006/relationships/hyperlink" Target="https://podminky.urs.cz/item/CS_URS_2022_01/762522811" TargetMode="External" /><Relationship Id="rId38" Type="http://schemas.openxmlformats.org/officeDocument/2006/relationships/hyperlink" Target="https://podminky.urs.cz/item/CS_URS_2022_01/764002811" TargetMode="External" /><Relationship Id="rId39" Type="http://schemas.openxmlformats.org/officeDocument/2006/relationships/hyperlink" Target="https://podminky.urs.cz/item/CS_URS_2022_01/764002871" TargetMode="External" /><Relationship Id="rId40" Type="http://schemas.openxmlformats.org/officeDocument/2006/relationships/hyperlink" Target="https://podminky.urs.cz/item/CS_URS_2022_01/764004801" TargetMode="External" /><Relationship Id="rId41" Type="http://schemas.openxmlformats.org/officeDocument/2006/relationships/hyperlink" Target="https://podminky.urs.cz/item/CS_URS_2022_01/764004861" TargetMode="External" /><Relationship Id="rId42" Type="http://schemas.openxmlformats.org/officeDocument/2006/relationships/hyperlink" Target="https://podminky.urs.cz/item/CS_URS_2022_01/764004863" TargetMode="External" /><Relationship Id="rId43" Type="http://schemas.openxmlformats.org/officeDocument/2006/relationships/hyperlink" Target="https://podminky.urs.cz/item/CS_URS_2022_01/765131801" TargetMode="External" /><Relationship Id="rId44" Type="http://schemas.openxmlformats.org/officeDocument/2006/relationships/hyperlink" Target="https://podminky.urs.cz/item/CS_URS_2022_01/765192811" TargetMode="External" /><Relationship Id="rId45" Type="http://schemas.openxmlformats.org/officeDocument/2006/relationships/hyperlink" Target="https://podminky.urs.cz/item/CS_URS_2022_01/766691914" TargetMode="External" /><Relationship Id="rId46" Type="http://schemas.openxmlformats.org/officeDocument/2006/relationships/hyperlink" Target="https://podminky.urs.cz/item/CS_URS_2022_01/776201812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12111" TargetMode="External" /><Relationship Id="rId2" Type="http://schemas.openxmlformats.org/officeDocument/2006/relationships/hyperlink" Target="https://podminky.urs.cz/item/CS_URS_2022_01/132253102" TargetMode="External" /><Relationship Id="rId3" Type="http://schemas.openxmlformats.org/officeDocument/2006/relationships/hyperlink" Target="https://podminky.urs.cz/item/CS_URS_2022_01/139751101" TargetMode="External" /><Relationship Id="rId4" Type="http://schemas.openxmlformats.org/officeDocument/2006/relationships/hyperlink" Target="https://podminky.urs.cz/item/CS_URS_2022_01/162211311" TargetMode="External" /><Relationship Id="rId5" Type="http://schemas.openxmlformats.org/officeDocument/2006/relationships/hyperlink" Target="https://podminky.urs.cz/item/CS_URS_2022_01/1671511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171251201" TargetMode="External" /><Relationship Id="rId8" Type="http://schemas.openxmlformats.org/officeDocument/2006/relationships/hyperlink" Target="https://podminky.urs.cz/item/CS_URS_2022_01/211531111" TargetMode="External" /><Relationship Id="rId9" Type="http://schemas.openxmlformats.org/officeDocument/2006/relationships/hyperlink" Target="https://podminky.urs.cz/item/CS_URS_2022_01/211971110" TargetMode="External" /><Relationship Id="rId10" Type="http://schemas.openxmlformats.org/officeDocument/2006/relationships/hyperlink" Target="https://podminky.urs.cz/item/CS_URS_2022_01/212751104" TargetMode="External" /><Relationship Id="rId11" Type="http://schemas.openxmlformats.org/officeDocument/2006/relationships/hyperlink" Target="https://podminky.urs.cz/item/CS_URS_2022_01/271532212" TargetMode="External" /><Relationship Id="rId12" Type="http://schemas.openxmlformats.org/officeDocument/2006/relationships/hyperlink" Target="https://podminky.urs.cz/item/CS_URS_2022_01/274313711" TargetMode="External" /><Relationship Id="rId13" Type="http://schemas.openxmlformats.org/officeDocument/2006/relationships/hyperlink" Target="https://podminky.urs.cz/item/CS_URS_2022_01/275313611" TargetMode="External" /><Relationship Id="rId14" Type="http://schemas.openxmlformats.org/officeDocument/2006/relationships/hyperlink" Target="https://podminky.urs.cz/item/CS_URS_2022_01/275351121" TargetMode="External" /><Relationship Id="rId15" Type="http://schemas.openxmlformats.org/officeDocument/2006/relationships/hyperlink" Target="https://podminky.urs.cz/item/CS_URS_2022_01/275351122" TargetMode="External" /><Relationship Id="rId16" Type="http://schemas.openxmlformats.org/officeDocument/2006/relationships/hyperlink" Target="https://podminky.urs.cz/item/CS_URS_2022_01/311231127" TargetMode="External" /><Relationship Id="rId17" Type="http://schemas.openxmlformats.org/officeDocument/2006/relationships/hyperlink" Target="https://podminky.urs.cz/item/CS_URS_2022_01/317168012" TargetMode="External" /><Relationship Id="rId18" Type="http://schemas.openxmlformats.org/officeDocument/2006/relationships/hyperlink" Target="https://podminky.urs.cz/item/CS_URS_2022_01/317168022" TargetMode="External" /><Relationship Id="rId19" Type="http://schemas.openxmlformats.org/officeDocument/2006/relationships/hyperlink" Target="https://podminky.urs.cz/item/CS_URS_2022_01/317168025" TargetMode="External" /><Relationship Id="rId20" Type="http://schemas.openxmlformats.org/officeDocument/2006/relationships/hyperlink" Target="https://podminky.urs.cz/item/CS_URS_2022_01/317168055" TargetMode="External" /><Relationship Id="rId21" Type="http://schemas.openxmlformats.org/officeDocument/2006/relationships/hyperlink" Target="https://podminky.urs.cz/item/CS_URS_2022_01/342244201" TargetMode="External" /><Relationship Id="rId22" Type="http://schemas.openxmlformats.org/officeDocument/2006/relationships/hyperlink" Target="https://podminky.urs.cz/item/CS_URS_2022_01/342244211" TargetMode="External" /><Relationship Id="rId23" Type="http://schemas.openxmlformats.org/officeDocument/2006/relationships/hyperlink" Target="https://podminky.urs.cz/item/CS_URS_2022_01/342244221" TargetMode="External" /><Relationship Id="rId24" Type="http://schemas.openxmlformats.org/officeDocument/2006/relationships/hyperlink" Target="https://podminky.urs.cz/item/CS_URS_2022_01/342291111" TargetMode="External" /><Relationship Id="rId25" Type="http://schemas.openxmlformats.org/officeDocument/2006/relationships/hyperlink" Target="https://podminky.urs.cz/item/CS_URS_2022_01/342291121" TargetMode="External" /><Relationship Id="rId26" Type="http://schemas.openxmlformats.org/officeDocument/2006/relationships/hyperlink" Target="https://podminky.urs.cz/item/CS_URS_2022_01/346244381" TargetMode="External" /><Relationship Id="rId27" Type="http://schemas.openxmlformats.org/officeDocument/2006/relationships/hyperlink" Target="https://podminky.urs.cz/item/CS_URS_2022_01/413941123" TargetMode="External" /><Relationship Id="rId28" Type="http://schemas.openxmlformats.org/officeDocument/2006/relationships/hyperlink" Target="https://podminky.urs.cz/item/CS_URS_2022_01/417321414" TargetMode="External" /><Relationship Id="rId29" Type="http://schemas.openxmlformats.org/officeDocument/2006/relationships/hyperlink" Target="https://podminky.urs.cz/item/CS_URS_2022_01/417351115" TargetMode="External" /><Relationship Id="rId30" Type="http://schemas.openxmlformats.org/officeDocument/2006/relationships/hyperlink" Target="https://podminky.urs.cz/item/CS_URS_2022_01/417351116" TargetMode="External" /><Relationship Id="rId31" Type="http://schemas.openxmlformats.org/officeDocument/2006/relationships/hyperlink" Target="https://podminky.urs.cz/item/CS_URS_2022_01/417361321" TargetMode="External" /><Relationship Id="rId32" Type="http://schemas.openxmlformats.org/officeDocument/2006/relationships/hyperlink" Target="https://podminky.urs.cz/item/CS_URS_2022_01/312351911" TargetMode="External" /><Relationship Id="rId33" Type="http://schemas.openxmlformats.org/officeDocument/2006/relationships/hyperlink" Target="https://podminky.urs.cz/item/CS_URS_2022_01/430321515" TargetMode="External" /><Relationship Id="rId34" Type="http://schemas.openxmlformats.org/officeDocument/2006/relationships/hyperlink" Target="https://podminky.urs.cz/item/CS_URS_2022_01/430362021" TargetMode="External" /><Relationship Id="rId35" Type="http://schemas.openxmlformats.org/officeDocument/2006/relationships/hyperlink" Target="https://podminky.urs.cz/item/CS_URS_2022_01/431351121" TargetMode="External" /><Relationship Id="rId36" Type="http://schemas.openxmlformats.org/officeDocument/2006/relationships/hyperlink" Target="https://podminky.urs.cz/item/CS_URS_2022_01/431351122" TargetMode="External" /><Relationship Id="rId37" Type="http://schemas.openxmlformats.org/officeDocument/2006/relationships/hyperlink" Target="https://podminky.urs.cz/item/CS_URS_2022_01/434121425" TargetMode="External" /><Relationship Id="rId38" Type="http://schemas.openxmlformats.org/officeDocument/2006/relationships/hyperlink" Target="https://podminky.urs.cz/item/CS_URS_2022_01/434351141" TargetMode="External" /><Relationship Id="rId39" Type="http://schemas.openxmlformats.org/officeDocument/2006/relationships/hyperlink" Target="https://podminky.urs.cz/item/CS_URS_2022_01/434351142" TargetMode="External" /><Relationship Id="rId40" Type="http://schemas.openxmlformats.org/officeDocument/2006/relationships/hyperlink" Target="https://podminky.urs.cz/item/CS_URS_2022_01/611131121" TargetMode="External" /><Relationship Id="rId41" Type="http://schemas.openxmlformats.org/officeDocument/2006/relationships/hyperlink" Target="https://podminky.urs.cz/item/CS_URS_2022_01/611325423" TargetMode="External" /><Relationship Id="rId42" Type="http://schemas.openxmlformats.org/officeDocument/2006/relationships/hyperlink" Target="https://podminky.urs.cz/item/CS_URS_2022_01/612135101" TargetMode="External" /><Relationship Id="rId43" Type="http://schemas.openxmlformats.org/officeDocument/2006/relationships/hyperlink" Target="https://podminky.urs.cz/item/CS_URS_2022_01/612142001" TargetMode="External" /><Relationship Id="rId44" Type="http://schemas.openxmlformats.org/officeDocument/2006/relationships/hyperlink" Target="https://podminky.urs.cz/item/CS_URS_2022_01/612325423" TargetMode="External" /><Relationship Id="rId45" Type="http://schemas.openxmlformats.org/officeDocument/2006/relationships/hyperlink" Target="https://podminky.urs.cz/item/CS_URS_2022_01/622211011" TargetMode="External" /><Relationship Id="rId46" Type="http://schemas.openxmlformats.org/officeDocument/2006/relationships/hyperlink" Target="https://podminky.urs.cz/item/CS_URS_2022_01/622211021" TargetMode="External" /><Relationship Id="rId47" Type="http://schemas.openxmlformats.org/officeDocument/2006/relationships/hyperlink" Target="https://podminky.urs.cz/item/CS_URS_2022_01/622231101" TargetMode="External" /><Relationship Id="rId48" Type="http://schemas.openxmlformats.org/officeDocument/2006/relationships/hyperlink" Target="https://podminky.urs.cz/item/CS_URS_2022_01/622252001" TargetMode="External" /><Relationship Id="rId49" Type="http://schemas.openxmlformats.org/officeDocument/2006/relationships/hyperlink" Target="https://podminky.urs.cz/item/CS_URS_2022_01/622252002" TargetMode="External" /><Relationship Id="rId50" Type="http://schemas.openxmlformats.org/officeDocument/2006/relationships/hyperlink" Target="https://podminky.urs.cz/item/CS_URS_2022_01/622531012" TargetMode="External" /><Relationship Id="rId51" Type="http://schemas.openxmlformats.org/officeDocument/2006/relationships/hyperlink" Target="https://podminky.urs.cz/item/CS_URS_2022_01/629991011" TargetMode="External" /><Relationship Id="rId52" Type="http://schemas.openxmlformats.org/officeDocument/2006/relationships/hyperlink" Target="https://podminky.urs.cz/item/CS_URS_2022_01/629995101" TargetMode="External" /><Relationship Id="rId53" Type="http://schemas.openxmlformats.org/officeDocument/2006/relationships/hyperlink" Target="https://podminky.urs.cz/item/CS_URS_2022_01/631311115" TargetMode="External" /><Relationship Id="rId54" Type="http://schemas.openxmlformats.org/officeDocument/2006/relationships/hyperlink" Target="https://podminky.urs.cz/item/CS_URS_2022_01/631311135" TargetMode="External" /><Relationship Id="rId55" Type="http://schemas.openxmlformats.org/officeDocument/2006/relationships/hyperlink" Target="https://podminky.urs.cz/item/CS_URS_2022_01/631361821" TargetMode="External" /><Relationship Id="rId56" Type="http://schemas.openxmlformats.org/officeDocument/2006/relationships/hyperlink" Target="https://podminky.urs.cz/item/CS_URS_2022_01/632481213" TargetMode="External" /><Relationship Id="rId57" Type="http://schemas.openxmlformats.org/officeDocument/2006/relationships/hyperlink" Target="https://podminky.urs.cz/item/CS_URS_2022_01/635211121" TargetMode="External" /><Relationship Id="rId58" Type="http://schemas.openxmlformats.org/officeDocument/2006/relationships/hyperlink" Target="https://podminky.urs.cz/item/CS_URS_2022_01/642942611" TargetMode="External" /><Relationship Id="rId59" Type="http://schemas.openxmlformats.org/officeDocument/2006/relationships/hyperlink" Target="https://podminky.urs.cz/item/CS_URS_2022_01/642945111" TargetMode="External" /><Relationship Id="rId60" Type="http://schemas.openxmlformats.org/officeDocument/2006/relationships/hyperlink" Target="https://podminky.urs.cz/item/CS_URS_2022_01/642946111" TargetMode="External" /><Relationship Id="rId61" Type="http://schemas.openxmlformats.org/officeDocument/2006/relationships/hyperlink" Target="https://podminky.urs.cz/item/CS_URS_2022_01/941111122" TargetMode="External" /><Relationship Id="rId62" Type="http://schemas.openxmlformats.org/officeDocument/2006/relationships/hyperlink" Target="https://podminky.urs.cz/item/CS_URS_2022_01/941111222" TargetMode="External" /><Relationship Id="rId63" Type="http://schemas.openxmlformats.org/officeDocument/2006/relationships/hyperlink" Target="https://podminky.urs.cz/item/CS_URS_2022_01/941111822" TargetMode="External" /><Relationship Id="rId64" Type="http://schemas.openxmlformats.org/officeDocument/2006/relationships/hyperlink" Target="https://podminky.urs.cz/item/CS_URS_2022_01/944511111" TargetMode="External" /><Relationship Id="rId65" Type="http://schemas.openxmlformats.org/officeDocument/2006/relationships/hyperlink" Target="https://podminky.urs.cz/item/CS_URS_2022_01/944511211" TargetMode="External" /><Relationship Id="rId66" Type="http://schemas.openxmlformats.org/officeDocument/2006/relationships/hyperlink" Target="https://podminky.urs.cz/item/CS_URS_2022_01/944511811" TargetMode="External" /><Relationship Id="rId67" Type="http://schemas.openxmlformats.org/officeDocument/2006/relationships/hyperlink" Target="https://podminky.urs.cz/item/CS_URS_2022_01/944611111" TargetMode="External" /><Relationship Id="rId68" Type="http://schemas.openxmlformats.org/officeDocument/2006/relationships/hyperlink" Target="https://podminky.urs.cz/item/CS_URS_2022_01/944611211" TargetMode="External" /><Relationship Id="rId69" Type="http://schemas.openxmlformats.org/officeDocument/2006/relationships/hyperlink" Target="https://podminky.urs.cz/item/CS_URS_2022_01/944611811" TargetMode="External" /><Relationship Id="rId70" Type="http://schemas.openxmlformats.org/officeDocument/2006/relationships/hyperlink" Target="https://podminky.urs.cz/item/CS_URS_2022_01/946112111" TargetMode="External" /><Relationship Id="rId71" Type="http://schemas.openxmlformats.org/officeDocument/2006/relationships/hyperlink" Target="https://podminky.urs.cz/item/CS_URS_2022_01/946112211" TargetMode="External" /><Relationship Id="rId72" Type="http://schemas.openxmlformats.org/officeDocument/2006/relationships/hyperlink" Target="https://podminky.urs.cz/item/CS_URS_2022_01/949101111" TargetMode="External" /><Relationship Id="rId73" Type="http://schemas.openxmlformats.org/officeDocument/2006/relationships/hyperlink" Target="https://podminky.urs.cz/item/CS_URS_2022_01/949511112" TargetMode="External" /><Relationship Id="rId74" Type="http://schemas.openxmlformats.org/officeDocument/2006/relationships/hyperlink" Target="https://podminky.urs.cz/item/CS_URS_2022_01/949511212" TargetMode="External" /><Relationship Id="rId75" Type="http://schemas.openxmlformats.org/officeDocument/2006/relationships/hyperlink" Target="https://podminky.urs.cz/item/CS_URS_2022_01/949511812" TargetMode="External" /><Relationship Id="rId76" Type="http://schemas.openxmlformats.org/officeDocument/2006/relationships/hyperlink" Target="https://podminky.urs.cz/item/CS_URS_2022_01/952901114" TargetMode="External" /><Relationship Id="rId77" Type="http://schemas.openxmlformats.org/officeDocument/2006/relationships/hyperlink" Target="https://podminky.urs.cz/item/CS_URS_2022_01/953961213" TargetMode="External" /><Relationship Id="rId78" Type="http://schemas.openxmlformats.org/officeDocument/2006/relationships/hyperlink" Target="https://podminky.urs.cz/item/CS_URS_2022_01/953965121" TargetMode="External" /><Relationship Id="rId79" Type="http://schemas.openxmlformats.org/officeDocument/2006/relationships/hyperlink" Target="https://podminky.urs.cz/item/CS_URS_2022_01/985331215" TargetMode="External" /><Relationship Id="rId80" Type="http://schemas.openxmlformats.org/officeDocument/2006/relationships/hyperlink" Target="https://podminky.urs.cz/item/CS_URS_2022_01/997013153" TargetMode="External" /><Relationship Id="rId81" Type="http://schemas.openxmlformats.org/officeDocument/2006/relationships/hyperlink" Target="https://podminky.urs.cz/item/CS_URS_2022_01/997013501" TargetMode="External" /><Relationship Id="rId82" Type="http://schemas.openxmlformats.org/officeDocument/2006/relationships/hyperlink" Target="https://podminky.urs.cz/item/CS_URS_2022_01/997013509" TargetMode="External" /><Relationship Id="rId83" Type="http://schemas.openxmlformats.org/officeDocument/2006/relationships/hyperlink" Target="https://podminky.urs.cz/item/CS_URS_2022_01/997013631" TargetMode="External" /><Relationship Id="rId84" Type="http://schemas.openxmlformats.org/officeDocument/2006/relationships/hyperlink" Target="https://podminky.urs.cz/item/CS_URS_2022_01/998017002" TargetMode="External" /><Relationship Id="rId85" Type="http://schemas.openxmlformats.org/officeDocument/2006/relationships/hyperlink" Target="https://podminky.urs.cz/item/CS_URS_2022_01/711141559" TargetMode="External" /><Relationship Id="rId86" Type="http://schemas.openxmlformats.org/officeDocument/2006/relationships/hyperlink" Target="https://podminky.urs.cz/item/CS_URS_2022_01/711311001" TargetMode="External" /><Relationship Id="rId87" Type="http://schemas.openxmlformats.org/officeDocument/2006/relationships/hyperlink" Target="https://podminky.urs.cz/item/CS_URS_2022_01/998711102" TargetMode="External" /><Relationship Id="rId88" Type="http://schemas.openxmlformats.org/officeDocument/2006/relationships/hyperlink" Target="https://podminky.urs.cz/item/CS_URS_2022_01/998711181" TargetMode="External" /><Relationship Id="rId89" Type="http://schemas.openxmlformats.org/officeDocument/2006/relationships/hyperlink" Target="https://podminky.urs.cz/item/CS_URS_2022_01/713114115" TargetMode="External" /><Relationship Id="rId90" Type="http://schemas.openxmlformats.org/officeDocument/2006/relationships/hyperlink" Target="https://podminky.urs.cz/item/CS_URS_2022_01/713114127" TargetMode="External" /><Relationship Id="rId91" Type="http://schemas.openxmlformats.org/officeDocument/2006/relationships/hyperlink" Target="https://podminky.urs.cz/item/CS_URS_2022_01/713121121" TargetMode="External" /><Relationship Id="rId92" Type="http://schemas.openxmlformats.org/officeDocument/2006/relationships/hyperlink" Target="https://podminky.urs.cz/item/CS_URS_2022_01/998713102" TargetMode="External" /><Relationship Id="rId93" Type="http://schemas.openxmlformats.org/officeDocument/2006/relationships/hyperlink" Target="https://podminky.urs.cz/item/CS_URS_2022_01/998713181" TargetMode="External" /><Relationship Id="rId94" Type="http://schemas.openxmlformats.org/officeDocument/2006/relationships/hyperlink" Target="https://podminky.urs.cz/item/CS_URS_2022_01/742320011" TargetMode="External" /><Relationship Id="rId95" Type="http://schemas.openxmlformats.org/officeDocument/2006/relationships/hyperlink" Target="https://podminky.urs.cz/item/CS_URS_2022_01/762083111" TargetMode="External" /><Relationship Id="rId96" Type="http://schemas.openxmlformats.org/officeDocument/2006/relationships/hyperlink" Target="https://podminky.urs.cz/item/CS_URS_2022_01/762332132" TargetMode="External" /><Relationship Id="rId97" Type="http://schemas.openxmlformats.org/officeDocument/2006/relationships/hyperlink" Target="https://podminky.urs.cz/item/CS_URS_2022_01/762342214" TargetMode="External" /><Relationship Id="rId98" Type="http://schemas.openxmlformats.org/officeDocument/2006/relationships/hyperlink" Target="https://podminky.urs.cz/item/CS_URS_2022_01/762595001" TargetMode="External" /><Relationship Id="rId99" Type="http://schemas.openxmlformats.org/officeDocument/2006/relationships/hyperlink" Target="https://podminky.urs.cz/item/CS_URS_2022_01/762810042" TargetMode="External" /><Relationship Id="rId100" Type="http://schemas.openxmlformats.org/officeDocument/2006/relationships/hyperlink" Target="https://podminky.urs.cz/item/CS_URS_2022_01/762810043" TargetMode="External" /><Relationship Id="rId101" Type="http://schemas.openxmlformats.org/officeDocument/2006/relationships/hyperlink" Target="https://podminky.urs.cz/item/CS_URS_2022_01/762810044" TargetMode="External" /><Relationship Id="rId102" Type="http://schemas.openxmlformats.org/officeDocument/2006/relationships/hyperlink" Target="https://podminky.urs.cz/item/CS_URS_2022_01/762810047" TargetMode="External" /><Relationship Id="rId103" Type="http://schemas.openxmlformats.org/officeDocument/2006/relationships/hyperlink" Target="https://podminky.urs.cz/item/CS_URS_2022_01/762951001" TargetMode="External" /><Relationship Id="rId104" Type="http://schemas.openxmlformats.org/officeDocument/2006/relationships/hyperlink" Target="https://podminky.urs.cz/item/CS_URS_2022_01/998762102" TargetMode="External" /><Relationship Id="rId105" Type="http://schemas.openxmlformats.org/officeDocument/2006/relationships/hyperlink" Target="https://podminky.urs.cz/item/CS_URS_2022_01/998762181" TargetMode="External" /><Relationship Id="rId106" Type="http://schemas.openxmlformats.org/officeDocument/2006/relationships/hyperlink" Target="https://podminky.urs.cz/item/CS_URS_2022_01/763111333" TargetMode="External" /><Relationship Id="rId107" Type="http://schemas.openxmlformats.org/officeDocument/2006/relationships/hyperlink" Target="https://podminky.urs.cz/item/CS_URS_2022_01/763111336" TargetMode="External" /><Relationship Id="rId108" Type="http://schemas.openxmlformats.org/officeDocument/2006/relationships/hyperlink" Target="https://podminky.urs.cz/item/CS_URS_2022_01/763111437" TargetMode="External" /><Relationship Id="rId109" Type="http://schemas.openxmlformats.org/officeDocument/2006/relationships/hyperlink" Target="https://podminky.urs.cz/item/CS_URS_2022_01/763111717" TargetMode="External" /><Relationship Id="rId110" Type="http://schemas.openxmlformats.org/officeDocument/2006/relationships/hyperlink" Target="https://podminky.urs.cz/item/CS_URS_2022_01/763111720" TargetMode="External" /><Relationship Id="rId111" Type="http://schemas.openxmlformats.org/officeDocument/2006/relationships/hyperlink" Target="https://podminky.urs.cz/item/CS_URS_2022_01/763111741" TargetMode="External" /><Relationship Id="rId112" Type="http://schemas.openxmlformats.org/officeDocument/2006/relationships/hyperlink" Target="https://podminky.urs.cz/item/CS_URS_2022_01/763131411" TargetMode="External" /><Relationship Id="rId113" Type="http://schemas.openxmlformats.org/officeDocument/2006/relationships/hyperlink" Target="https://podminky.urs.cz/item/CS_URS_2022_01/763131451" TargetMode="External" /><Relationship Id="rId114" Type="http://schemas.openxmlformats.org/officeDocument/2006/relationships/hyperlink" Target="https://podminky.urs.cz/item/CS_URS_2022_01/763131751" TargetMode="External" /><Relationship Id="rId115" Type="http://schemas.openxmlformats.org/officeDocument/2006/relationships/hyperlink" Target="https://podminky.urs.cz/item/CS_URS_2022_01/763131761" TargetMode="External" /><Relationship Id="rId116" Type="http://schemas.openxmlformats.org/officeDocument/2006/relationships/hyperlink" Target="https://podminky.urs.cz/item/CS_URS_2022_01/998763302" TargetMode="External" /><Relationship Id="rId117" Type="http://schemas.openxmlformats.org/officeDocument/2006/relationships/hyperlink" Target="https://podminky.urs.cz/item/CS_URS_2022_01/998763381" TargetMode="External" /><Relationship Id="rId118" Type="http://schemas.openxmlformats.org/officeDocument/2006/relationships/hyperlink" Target="https://podminky.urs.cz/item/CS_URS_2022_01/764111651" TargetMode="External" /><Relationship Id="rId119" Type="http://schemas.openxmlformats.org/officeDocument/2006/relationships/hyperlink" Target="https://podminky.urs.cz/item/CS_URS_2022_01/764203152" TargetMode="External" /><Relationship Id="rId120" Type="http://schemas.openxmlformats.org/officeDocument/2006/relationships/hyperlink" Target="https://podminky.urs.cz/item/CS_URS_2022_01/764212664" TargetMode="External" /><Relationship Id="rId121" Type="http://schemas.openxmlformats.org/officeDocument/2006/relationships/hyperlink" Target="https://podminky.urs.cz/item/CS_URS_2022_01/764218604" TargetMode="External" /><Relationship Id="rId122" Type="http://schemas.openxmlformats.org/officeDocument/2006/relationships/hyperlink" Target="https://podminky.urs.cz/item/CS_URS_2022_01/764216643" TargetMode="External" /><Relationship Id="rId123" Type="http://schemas.openxmlformats.org/officeDocument/2006/relationships/hyperlink" Target="https://podminky.urs.cz/item/CS_URS_2022_01/764304112" TargetMode="External" /><Relationship Id="rId124" Type="http://schemas.openxmlformats.org/officeDocument/2006/relationships/hyperlink" Target="https://podminky.urs.cz/item/CS_URS_2022_01/764311607" TargetMode="External" /><Relationship Id="rId125" Type="http://schemas.openxmlformats.org/officeDocument/2006/relationships/hyperlink" Target="https://podminky.urs.cz/item/CS_URS_2022_01/764508131" TargetMode="External" /><Relationship Id="rId126" Type="http://schemas.openxmlformats.org/officeDocument/2006/relationships/hyperlink" Target="https://podminky.urs.cz/item/CS_URS_2022_01/764508132" TargetMode="External" /><Relationship Id="rId127" Type="http://schemas.openxmlformats.org/officeDocument/2006/relationships/hyperlink" Target="https://podminky.urs.cz/item/CS_URS_2022_01/764508134" TargetMode="External" /><Relationship Id="rId128" Type="http://schemas.openxmlformats.org/officeDocument/2006/relationships/hyperlink" Target="https://podminky.urs.cz/item/CS_URS_2022_01/764511601" TargetMode="External" /><Relationship Id="rId129" Type="http://schemas.openxmlformats.org/officeDocument/2006/relationships/hyperlink" Target="https://podminky.urs.cz/item/CS_URS_2022_01/764511602" TargetMode="External" /><Relationship Id="rId130" Type="http://schemas.openxmlformats.org/officeDocument/2006/relationships/hyperlink" Target="https://podminky.urs.cz/item/CS_URS_2022_01/764511641" TargetMode="External" /><Relationship Id="rId131" Type="http://schemas.openxmlformats.org/officeDocument/2006/relationships/hyperlink" Target="https://podminky.urs.cz/item/CS_URS_2022_01/764518621" TargetMode="External" /><Relationship Id="rId132" Type="http://schemas.openxmlformats.org/officeDocument/2006/relationships/hyperlink" Target="https://podminky.urs.cz/item/CS_URS_2022_01/764518622" TargetMode="External" /><Relationship Id="rId133" Type="http://schemas.openxmlformats.org/officeDocument/2006/relationships/hyperlink" Target="https://podminky.urs.cz/item/CS_URS_2022_01/998764102" TargetMode="External" /><Relationship Id="rId134" Type="http://schemas.openxmlformats.org/officeDocument/2006/relationships/hyperlink" Target="https://podminky.urs.cz/item/CS_URS_2022_01/998764181" TargetMode="External" /><Relationship Id="rId135" Type="http://schemas.openxmlformats.org/officeDocument/2006/relationships/hyperlink" Target="https://podminky.urs.cz/item/CS_URS_2022_01/765191023" TargetMode="External" /><Relationship Id="rId136" Type="http://schemas.openxmlformats.org/officeDocument/2006/relationships/hyperlink" Target="https://podminky.urs.cz/item/CS_URS_2022_01/765191031" TargetMode="External" /><Relationship Id="rId137" Type="http://schemas.openxmlformats.org/officeDocument/2006/relationships/hyperlink" Target="https://podminky.urs.cz/item/CS_URS_2022_01/998765102" TargetMode="External" /><Relationship Id="rId138" Type="http://schemas.openxmlformats.org/officeDocument/2006/relationships/hyperlink" Target="https://podminky.urs.cz/item/CS_URS_2022_01/998765181" TargetMode="External" /><Relationship Id="rId139" Type="http://schemas.openxmlformats.org/officeDocument/2006/relationships/hyperlink" Target="https://podminky.urs.cz/item/CS_URS_2022_01/766660001" TargetMode="External" /><Relationship Id="rId140" Type="http://schemas.openxmlformats.org/officeDocument/2006/relationships/hyperlink" Target="https://podminky.urs.cz/item/CS_URS_2022_01/766660002" TargetMode="External" /><Relationship Id="rId141" Type="http://schemas.openxmlformats.org/officeDocument/2006/relationships/hyperlink" Target="https://podminky.urs.cz/item/CS_URS_2022_01/766660021" TargetMode="External" /><Relationship Id="rId142" Type="http://schemas.openxmlformats.org/officeDocument/2006/relationships/hyperlink" Target="https://podminky.urs.cz/item/CS_URS_2022_01/766660022" TargetMode="External" /><Relationship Id="rId143" Type="http://schemas.openxmlformats.org/officeDocument/2006/relationships/hyperlink" Target="https://podminky.urs.cz/item/CS_URS_2022_01/766660311" TargetMode="External" /><Relationship Id="rId144" Type="http://schemas.openxmlformats.org/officeDocument/2006/relationships/hyperlink" Target="https://podminky.urs.cz/item/CS_URS_2022_01/766660421" TargetMode="External" /><Relationship Id="rId145" Type="http://schemas.openxmlformats.org/officeDocument/2006/relationships/hyperlink" Target="https://podminky.urs.cz/item/CS_URS_2022_01/766660461" TargetMode="External" /><Relationship Id="rId146" Type="http://schemas.openxmlformats.org/officeDocument/2006/relationships/hyperlink" Target="https://podminky.urs.cz/item/CS_URS_2022_01/766660717" TargetMode="External" /><Relationship Id="rId147" Type="http://schemas.openxmlformats.org/officeDocument/2006/relationships/hyperlink" Target="https://podminky.urs.cz/item/CS_URS_2022_01/766660720" TargetMode="External" /><Relationship Id="rId148" Type="http://schemas.openxmlformats.org/officeDocument/2006/relationships/hyperlink" Target="https://podminky.urs.cz/item/CS_URS_2022_01/766660728" TargetMode="External" /><Relationship Id="rId149" Type="http://schemas.openxmlformats.org/officeDocument/2006/relationships/hyperlink" Target="https://podminky.urs.cz/item/CS_URS_2022_01/766694111" TargetMode="External" /><Relationship Id="rId150" Type="http://schemas.openxmlformats.org/officeDocument/2006/relationships/hyperlink" Target="https://podminky.urs.cz/item/CS_URS_2022_01/766694112" TargetMode="External" /><Relationship Id="rId151" Type="http://schemas.openxmlformats.org/officeDocument/2006/relationships/hyperlink" Target="https://podminky.urs.cz/item/CS_URS_2022_01/766695212" TargetMode="External" /><Relationship Id="rId152" Type="http://schemas.openxmlformats.org/officeDocument/2006/relationships/hyperlink" Target="https://podminky.urs.cz/item/CS_URS_2022_01/998766102" TargetMode="External" /><Relationship Id="rId153" Type="http://schemas.openxmlformats.org/officeDocument/2006/relationships/hyperlink" Target="https://podminky.urs.cz/item/CS_URS_2022_01/998766181" TargetMode="External" /><Relationship Id="rId154" Type="http://schemas.openxmlformats.org/officeDocument/2006/relationships/hyperlink" Target="https://podminky.urs.cz/item/CS_URS_2022_01/767995113" TargetMode="External" /><Relationship Id="rId155" Type="http://schemas.openxmlformats.org/officeDocument/2006/relationships/hyperlink" Target="https://podminky.urs.cz/item/CS_URS_2022_01/998767202" TargetMode="External" /><Relationship Id="rId156" Type="http://schemas.openxmlformats.org/officeDocument/2006/relationships/hyperlink" Target="https://podminky.urs.cz/item/CS_URS_2022_01/771111011" TargetMode="External" /><Relationship Id="rId157" Type="http://schemas.openxmlformats.org/officeDocument/2006/relationships/hyperlink" Target="https://podminky.urs.cz/item/CS_URS_2022_01/771151024" TargetMode="External" /><Relationship Id="rId158" Type="http://schemas.openxmlformats.org/officeDocument/2006/relationships/hyperlink" Target="https://podminky.urs.cz/item/CS_URS_2022_01/771271124" TargetMode="External" /><Relationship Id="rId159" Type="http://schemas.openxmlformats.org/officeDocument/2006/relationships/hyperlink" Target="https://podminky.urs.cz/item/CS_URS_2022_01/771271232" TargetMode="External" /><Relationship Id="rId160" Type="http://schemas.openxmlformats.org/officeDocument/2006/relationships/hyperlink" Target="https://podminky.urs.cz/item/CS_URS_2022_01/771471114" TargetMode="External" /><Relationship Id="rId161" Type="http://schemas.openxmlformats.org/officeDocument/2006/relationships/hyperlink" Target="https://podminky.urs.cz/item/CS_URS_2022_01/771474112" TargetMode="External" /><Relationship Id="rId162" Type="http://schemas.openxmlformats.org/officeDocument/2006/relationships/hyperlink" Target="https://podminky.urs.cz/item/CS_URS_2022_01/771574262" TargetMode="External" /><Relationship Id="rId163" Type="http://schemas.openxmlformats.org/officeDocument/2006/relationships/hyperlink" Target="https://podminky.urs.cz/item/CS_URS_2022_01/771591112" TargetMode="External" /><Relationship Id="rId164" Type="http://schemas.openxmlformats.org/officeDocument/2006/relationships/hyperlink" Target="https://podminky.urs.cz/item/CS_URS_2022_01/771591223" TargetMode="External" /><Relationship Id="rId165" Type="http://schemas.openxmlformats.org/officeDocument/2006/relationships/hyperlink" Target="https://podminky.urs.cz/item/CS_URS_2022_01/771151022" TargetMode="External" /><Relationship Id="rId166" Type="http://schemas.openxmlformats.org/officeDocument/2006/relationships/hyperlink" Target="https://podminky.urs.cz/item/CS_URS_2022_01/771591264" TargetMode="External" /><Relationship Id="rId167" Type="http://schemas.openxmlformats.org/officeDocument/2006/relationships/hyperlink" Target="https://podminky.urs.cz/item/CS_URS_2022_01/998771102" TargetMode="External" /><Relationship Id="rId168" Type="http://schemas.openxmlformats.org/officeDocument/2006/relationships/hyperlink" Target="https://podminky.urs.cz/item/CS_URS_2022_01/998771181" TargetMode="External" /><Relationship Id="rId169" Type="http://schemas.openxmlformats.org/officeDocument/2006/relationships/hyperlink" Target="https://podminky.urs.cz/item/CS_URS_2022_01/776111111" TargetMode="External" /><Relationship Id="rId170" Type="http://schemas.openxmlformats.org/officeDocument/2006/relationships/hyperlink" Target="https://podminky.urs.cz/item/CS_URS_2022_01/776111311" TargetMode="External" /><Relationship Id="rId171" Type="http://schemas.openxmlformats.org/officeDocument/2006/relationships/hyperlink" Target="https://podminky.urs.cz/item/CS_URS_2022_01/776121112" TargetMode="External" /><Relationship Id="rId172" Type="http://schemas.openxmlformats.org/officeDocument/2006/relationships/hyperlink" Target="https://podminky.urs.cz/item/CS_URS_2022_01/776141112" TargetMode="External" /><Relationship Id="rId173" Type="http://schemas.openxmlformats.org/officeDocument/2006/relationships/hyperlink" Target="https://podminky.urs.cz/item/CS_URS_2022_01/776221111" TargetMode="External" /><Relationship Id="rId174" Type="http://schemas.openxmlformats.org/officeDocument/2006/relationships/hyperlink" Target="https://podminky.urs.cz/item/CS_URS_2022_01/776411111" TargetMode="External" /><Relationship Id="rId175" Type="http://schemas.openxmlformats.org/officeDocument/2006/relationships/hyperlink" Target="https://podminky.urs.cz/item/CS_URS_2022_01/998776202" TargetMode="External" /><Relationship Id="rId176" Type="http://schemas.openxmlformats.org/officeDocument/2006/relationships/hyperlink" Target="https://podminky.urs.cz/item/CS_URS_2022_01/998776292" TargetMode="External" /><Relationship Id="rId177" Type="http://schemas.openxmlformats.org/officeDocument/2006/relationships/hyperlink" Target="https://podminky.urs.cz/item/CS_URS_2022_01/781111011" TargetMode="External" /><Relationship Id="rId178" Type="http://schemas.openxmlformats.org/officeDocument/2006/relationships/hyperlink" Target="https://podminky.urs.cz/item/CS_URS_2022_01/781121011" TargetMode="External" /><Relationship Id="rId179" Type="http://schemas.openxmlformats.org/officeDocument/2006/relationships/hyperlink" Target="https://podminky.urs.cz/item/CS_URS_2022_01/781131112" TargetMode="External" /><Relationship Id="rId180" Type="http://schemas.openxmlformats.org/officeDocument/2006/relationships/hyperlink" Target="https://podminky.urs.cz/item/CS_URS_2022_01/781151031" TargetMode="External" /><Relationship Id="rId181" Type="http://schemas.openxmlformats.org/officeDocument/2006/relationships/hyperlink" Target="https://podminky.urs.cz/item/CS_URS_2022_01/781151041" TargetMode="External" /><Relationship Id="rId182" Type="http://schemas.openxmlformats.org/officeDocument/2006/relationships/hyperlink" Target="https://podminky.urs.cz/item/CS_URS_2022_01/781161021" TargetMode="External" /><Relationship Id="rId183" Type="http://schemas.openxmlformats.org/officeDocument/2006/relationships/hyperlink" Target="https://podminky.urs.cz/item/CS_URS_2022_01/781474111" TargetMode="External" /><Relationship Id="rId184" Type="http://schemas.openxmlformats.org/officeDocument/2006/relationships/hyperlink" Target="https://podminky.urs.cz/item/CS_URS_2022_01/781491011" TargetMode="External" /><Relationship Id="rId185" Type="http://schemas.openxmlformats.org/officeDocument/2006/relationships/hyperlink" Target="https://podminky.urs.cz/item/CS_URS_2022_01/781495115" TargetMode="External" /><Relationship Id="rId186" Type="http://schemas.openxmlformats.org/officeDocument/2006/relationships/hyperlink" Target="https://podminky.urs.cz/item/CS_URS_2022_01/781495141" TargetMode="External" /><Relationship Id="rId187" Type="http://schemas.openxmlformats.org/officeDocument/2006/relationships/hyperlink" Target="https://podminky.urs.cz/item/CS_URS_2022_01/998781102" TargetMode="External" /><Relationship Id="rId188" Type="http://schemas.openxmlformats.org/officeDocument/2006/relationships/hyperlink" Target="https://podminky.urs.cz/item/CS_URS_2022_01/998781181" TargetMode="External" /><Relationship Id="rId189" Type="http://schemas.openxmlformats.org/officeDocument/2006/relationships/hyperlink" Target="https://podminky.urs.cz/item/CS_URS_2022_01/783201201" TargetMode="External" /><Relationship Id="rId190" Type="http://schemas.openxmlformats.org/officeDocument/2006/relationships/hyperlink" Target="https://podminky.urs.cz/item/CS_URS_2022_01/783201401" TargetMode="External" /><Relationship Id="rId191" Type="http://schemas.openxmlformats.org/officeDocument/2006/relationships/hyperlink" Target="https://podminky.urs.cz/item/CS_URS_2022_01/783213111" TargetMode="External" /><Relationship Id="rId192" Type="http://schemas.openxmlformats.org/officeDocument/2006/relationships/hyperlink" Target="https://podminky.urs.cz/item/CS_URS_2022_01/783213111" TargetMode="External" /><Relationship Id="rId193" Type="http://schemas.openxmlformats.org/officeDocument/2006/relationships/hyperlink" Target="https://podminky.urs.cz/item/CS_URS_2022_01/783214101" TargetMode="External" /><Relationship Id="rId194" Type="http://schemas.openxmlformats.org/officeDocument/2006/relationships/hyperlink" Target="https://podminky.urs.cz/item/CS_URS_2022_01/783217101" TargetMode="External" /><Relationship Id="rId195" Type="http://schemas.openxmlformats.org/officeDocument/2006/relationships/hyperlink" Target="https://podminky.urs.cz/item/CS_URS_2022_01/783301311" TargetMode="External" /><Relationship Id="rId196" Type="http://schemas.openxmlformats.org/officeDocument/2006/relationships/hyperlink" Target="https://podminky.urs.cz/item/CS_URS_2022_01/783314101" TargetMode="External" /><Relationship Id="rId197" Type="http://schemas.openxmlformats.org/officeDocument/2006/relationships/hyperlink" Target="https://podminky.urs.cz/item/CS_URS_2022_01/783337101" TargetMode="External" /><Relationship Id="rId198" Type="http://schemas.openxmlformats.org/officeDocument/2006/relationships/hyperlink" Target="https://podminky.urs.cz/item/CS_URS_2022_01/783826655" TargetMode="External" /><Relationship Id="rId199" Type="http://schemas.openxmlformats.org/officeDocument/2006/relationships/hyperlink" Target="https://podminky.urs.cz/item/CS_URS_2022_01/784111001" TargetMode="External" /><Relationship Id="rId200" Type="http://schemas.openxmlformats.org/officeDocument/2006/relationships/hyperlink" Target="https://podminky.urs.cz/item/CS_URS_2022_01/784121001" TargetMode="External" /><Relationship Id="rId201" Type="http://schemas.openxmlformats.org/officeDocument/2006/relationships/hyperlink" Target="https://podminky.urs.cz/item/CS_URS_2022_01/784121007" TargetMode="External" /><Relationship Id="rId202" Type="http://schemas.openxmlformats.org/officeDocument/2006/relationships/hyperlink" Target="https://podminky.urs.cz/item/CS_URS_2022_01/784121011" TargetMode="External" /><Relationship Id="rId203" Type="http://schemas.openxmlformats.org/officeDocument/2006/relationships/hyperlink" Target="https://podminky.urs.cz/item/CS_URS_2022_01/784121017" TargetMode="External" /><Relationship Id="rId204" Type="http://schemas.openxmlformats.org/officeDocument/2006/relationships/hyperlink" Target="https://podminky.urs.cz/item/CS_URS_2022_01/784161201" TargetMode="External" /><Relationship Id="rId205" Type="http://schemas.openxmlformats.org/officeDocument/2006/relationships/hyperlink" Target="https://podminky.urs.cz/item/CS_URS_2022_01/784161207" TargetMode="External" /><Relationship Id="rId206" Type="http://schemas.openxmlformats.org/officeDocument/2006/relationships/hyperlink" Target="https://podminky.urs.cz/item/CS_URS_2022_01/784171111" TargetMode="External" /><Relationship Id="rId207" Type="http://schemas.openxmlformats.org/officeDocument/2006/relationships/hyperlink" Target="https://podminky.urs.cz/item/CS_URS_2022_01/784181101" TargetMode="External" /><Relationship Id="rId208" Type="http://schemas.openxmlformats.org/officeDocument/2006/relationships/hyperlink" Target="https://podminky.urs.cz/item/CS_URS_2022_01/784211101" TargetMode="External" /><Relationship Id="rId209" Type="http://schemas.openxmlformats.org/officeDocument/2006/relationships/hyperlink" Target="https://podminky.urs.cz/item/CS_URS_2022_01/784211107" TargetMode="External" /><Relationship Id="rId210" Type="http://schemas.openxmlformats.org/officeDocument/2006/relationships/hyperlink" Target="https://podminky.urs.cz/item/CS_URS_2022_01/784221133" TargetMode="External" /><Relationship Id="rId211" Type="http://schemas.openxmlformats.org/officeDocument/2006/relationships/hyperlink" Target="https://podminky.urs.cz/item/CS_URS_2022_01/784221155" TargetMode="External" /><Relationship Id="rId2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111" TargetMode="External" /><Relationship Id="rId2" Type="http://schemas.openxmlformats.org/officeDocument/2006/relationships/hyperlink" Target="https://podminky.urs.cz/item/CS_URS_2022_01/133311011" TargetMode="External" /><Relationship Id="rId3" Type="http://schemas.openxmlformats.org/officeDocument/2006/relationships/hyperlink" Target="https://podminky.urs.cz/item/CS_URS_2022_01/139001101" TargetMode="External" /><Relationship Id="rId4" Type="http://schemas.openxmlformats.org/officeDocument/2006/relationships/hyperlink" Target="https://podminky.urs.cz/item/CS_URS_2022_01/139911121" TargetMode="External" /><Relationship Id="rId5" Type="http://schemas.openxmlformats.org/officeDocument/2006/relationships/hyperlink" Target="https://podminky.urs.cz/item/CS_URS_2022_01/162211211" TargetMode="External" /><Relationship Id="rId6" Type="http://schemas.openxmlformats.org/officeDocument/2006/relationships/hyperlink" Target="https://podminky.urs.cz/item/CS_URS_2022_01/162751137" TargetMode="External" /><Relationship Id="rId7" Type="http://schemas.openxmlformats.org/officeDocument/2006/relationships/hyperlink" Target="https://podminky.urs.cz/item/CS_URS_2022_01/167111102" TargetMode="External" /><Relationship Id="rId8" Type="http://schemas.openxmlformats.org/officeDocument/2006/relationships/hyperlink" Target="https://podminky.urs.cz/item/CS_URS_2022_01/174111101" TargetMode="External" /><Relationship Id="rId9" Type="http://schemas.openxmlformats.org/officeDocument/2006/relationships/hyperlink" Target="https://podminky.urs.cz/item/CS_URS_2022_01/175111101" TargetMode="External" /><Relationship Id="rId10" Type="http://schemas.openxmlformats.org/officeDocument/2006/relationships/hyperlink" Target="https://podminky.urs.cz/item/CS_URS_2022_01/612135101" TargetMode="External" /><Relationship Id="rId11" Type="http://schemas.openxmlformats.org/officeDocument/2006/relationships/hyperlink" Target="https://podminky.urs.cz/item/CS_URS_2022_01/721173403" TargetMode="External" /><Relationship Id="rId12" Type="http://schemas.openxmlformats.org/officeDocument/2006/relationships/hyperlink" Target="https://podminky.urs.cz/item/CS_URS_2022_01/894811213" TargetMode="External" /><Relationship Id="rId13" Type="http://schemas.openxmlformats.org/officeDocument/2006/relationships/hyperlink" Target="https://podminky.urs.cz/item/CS_URS_2022_01/949101111" TargetMode="External" /><Relationship Id="rId14" Type="http://schemas.openxmlformats.org/officeDocument/2006/relationships/hyperlink" Target="https://podminky.urs.cz/item/CS_URS_2022_01/952901114" TargetMode="External" /><Relationship Id="rId15" Type="http://schemas.openxmlformats.org/officeDocument/2006/relationships/hyperlink" Target="https://podminky.urs.cz/item/CS_URS_2022_01/953943211" TargetMode="External" /><Relationship Id="rId16" Type="http://schemas.openxmlformats.org/officeDocument/2006/relationships/hyperlink" Target="https://podminky.urs.cz/item/CS_URS_2022_01/971033151" TargetMode="External" /><Relationship Id="rId17" Type="http://schemas.openxmlformats.org/officeDocument/2006/relationships/hyperlink" Target="https://podminky.urs.cz/item/CS_URS_2022_01/971033251" TargetMode="External" /><Relationship Id="rId18" Type="http://schemas.openxmlformats.org/officeDocument/2006/relationships/hyperlink" Target="https://podminky.urs.cz/item/CS_URS_2022_01/972054241" TargetMode="External" /><Relationship Id="rId19" Type="http://schemas.openxmlformats.org/officeDocument/2006/relationships/hyperlink" Target="https://podminky.urs.cz/item/CS_URS_2022_01/974031153" TargetMode="External" /><Relationship Id="rId20" Type="http://schemas.openxmlformats.org/officeDocument/2006/relationships/hyperlink" Target="https://podminky.urs.cz/item/CS_URS_2022_01/997013213" TargetMode="External" /><Relationship Id="rId21" Type="http://schemas.openxmlformats.org/officeDocument/2006/relationships/hyperlink" Target="https://podminky.urs.cz/item/CS_URS_2022_01/997013501" TargetMode="External" /><Relationship Id="rId22" Type="http://schemas.openxmlformats.org/officeDocument/2006/relationships/hyperlink" Target="https://podminky.urs.cz/item/CS_URS_2022_01/997013509" TargetMode="External" /><Relationship Id="rId23" Type="http://schemas.openxmlformats.org/officeDocument/2006/relationships/hyperlink" Target="https://podminky.urs.cz/item/CS_URS_2022_01/997013631" TargetMode="External" /><Relationship Id="rId24" Type="http://schemas.openxmlformats.org/officeDocument/2006/relationships/hyperlink" Target="https://podminky.urs.cz/item/CS_URS_2022_01/997013655" TargetMode="External" /><Relationship Id="rId25" Type="http://schemas.openxmlformats.org/officeDocument/2006/relationships/hyperlink" Target="https://podminky.urs.cz/item/CS_URS_2022_01/997221612" TargetMode="External" /><Relationship Id="rId26" Type="http://schemas.openxmlformats.org/officeDocument/2006/relationships/hyperlink" Target="https://podminky.urs.cz/item/CS_URS_2022_01/998017002" TargetMode="External" /><Relationship Id="rId27" Type="http://schemas.openxmlformats.org/officeDocument/2006/relationships/hyperlink" Target="https://podminky.urs.cz/item/CS_URS_2022_01/721174026" TargetMode="External" /><Relationship Id="rId28" Type="http://schemas.openxmlformats.org/officeDocument/2006/relationships/hyperlink" Target="https://podminky.urs.cz/item/CS_URS_2022_01/721174027" TargetMode="External" /><Relationship Id="rId29" Type="http://schemas.openxmlformats.org/officeDocument/2006/relationships/hyperlink" Target="https://podminky.urs.cz/item/CS_URS_2022_01/721174043" TargetMode="External" /><Relationship Id="rId30" Type="http://schemas.openxmlformats.org/officeDocument/2006/relationships/hyperlink" Target="https://podminky.urs.cz/item/CS_URS_2022_01/721174044" TargetMode="External" /><Relationship Id="rId31" Type="http://schemas.openxmlformats.org/officeDocument/2006/relationships/hyperlink" Target="https://podminky.urs.cz/item/CS_URS_2022_01/721174045" TargetMode="External" /><Relationship Id="rId32" Type="http://schemas.openxmlformats.org/officeDocument/2006/relationships/hyperlink" Target="https://podminky.urs.cz/item/CS_URS_2022_01/721290113" TargetMode="External" /><Relationship Id="rId33" Type="http://schemas.openxmlformats.org/officeDocument/2006/relationships/hyperlink" Target="https://podminky.urs.cz/item/CS_URS_2022_01/998721202" TargetMode="External" /><Relationship Id="rId34" Type="http://schemas.openxmlformats.org/officeDocument/2006/relationships/hyperlink" Target="https://podminky.urs.cz/item/CS_URS_2022_01/722174002" TargetMode="External" /><Relationship Id="rId35" Type="http://schemas.openxmlformats.org/officeDocument/2006/relationships/hyperlink" Target="https://podminky.urs.cz/item/CS_URS_2022_01/722174003" TargetMode="External" /><Relationship Id="rId36" Type="http://schemas.openxmlformats.org/officeDocument/2006/relationships/hyperlink" Target="https://podminky.urs.cz/item/CS_URS_2022_01/722174022" TargetMode="External" /><Relationship Id="rId37" Type="http://schemas.openxmlformats.org/officeDocument/2006/relationships/hyperlink" Target="https://podminky.urs.cz/item/CS_URS_2022_01/722174023" TargetMode="External" /><Relationship Id="rId38" Type="http://schemas.openxmlformats.org/officeDocument/2006/relationships/hyperlink" Target="https://podminky.urs.cz/item/CS_URS_2022_01/722174024" TargetMode="External" /><Relationship Id="rId39" Type="http://schemas.openxmlformats.org/officeDocument/2006/relationships/hyperlink" Target="https://podminky.urs.cz/item/CS_URS_2022_01/722181111" TargetMode="External" /><Relationship Id="rId40" Type="http://schemas.openxmlformats.org/officeDocument/2006/relationships/hyperlink" Target="https://podminky.urs.cz/item/CS_URS_2022_01/722270101" TargetMode="External" /><Relationship Id="rId41" Type="http://schemas.openxmlformats.org/officeDocument/2006/relationships/hyperlink" Target="https://podminky.urs.cz/item/CS_URS_2022_01/722290215" TargetMode="External" /><Relationship Id="rId42" Type="http://schemas.openxmlformats.org/officeDocument/2006/relationships/hyperlink" Target="https://podminky.urs.cz/item/CS_URS_2022_01/722290234" TargetMode="External" /><Relationship Id="rId43" Type="http://schemas.openxmlformats.org/officeDocument/2006/relationships/hyperlink" Target="https://podminky.urs.cz/item/CS_URS_2022_01/998722202" TargetMode="External" /><Relationship Id="rId44" Type="http://schemas.openxmlformats.org/officeDocument/2006/relationships/hyperlink" Target="https://podminky.urs.cz/item/CS_URS_2022_01/725110811" TargetMode="External" /><Relationship Id="rId45" Type="http://schemas.openxmlformats.org/officeDocument/2006/relationships/hyperlink" Target="https://podminky.urs.cz/item/CS_URS_2022_01/725112022" TargetMode="External" /><Relationship Id="rId46" Type="http://schemas.openxmlformats.org/officeDocument/2006/relationships/hyperlink" Target="https://podminky.urs.cz/item/CS_URS_2022_01/725119125" TargetMode="External" /><Relationship Id="rId47" Type="http://schemas.openxmlformats.org/officeDocument/2006/relationships/hyperlink" Target="https://podminky.urs.cz/item/CS_URS_2022_01/725121525" TargetMode="External" /><Relationship Id="rId48" Type="http://schemas.openxmlformats.org/officeDocument/2006/relationships/hyperlink" Target="https://podminky.urs.cz/item/CS_URS_2022_01/725210821" TargetMode="External" /><Relationship Id="rId49" Type="http://schemas.openxmlformats.org/officeDocument/2006/relationships/hyperlink" Target="https://podminky.urs.cz/item/CS_URS_2022_01/725211602" TargetMode="External" /><Relationship Id="rId50" Type="http://schemas.openxmlformats.org/officeDocument/2006/relationships/hyperlink" Target="https://podminky.urs.cz/item/CS_URS_2022_01/725211681" TargetMode="External" /><Relationship Id="rId51" Type="http://schemas.openxmlformats.org/officeDocument/2006/relationships/hyperlink" Target="https://podminky.urs.cz/item/CS_URS_2022_01/725220842" TargetMode="External" /><Relationship Id="rId52" Type="http://schemas.openxmlformats.org/officeDocument/2006/relationships/hyperlink" Target="https://podminky.urs.cz/item/CS_URS_2022_01/725240811" TargetMode="External" /><Relationship Id="rId53" Type="http://schemas.openxmlformats.org/officeDocument/2006/relationships/hyperlink" Target="https://podminky.urs.cz/item/CS_URS_2022_01/725241222" TargetMode="External" /><Relationship Id="rId54" Type="http://schemas.openxmlformats.org/officeDocument/2006/relationships/hyperlink" Target="https://podminky.urs.cz/item/CS_URS_2022_01/725331111" TargetMode="External" /><Relationship Id="rId55" Type="http://schemas.openxmlformats.org/officeDocument/2006/relationships/hyperlink" Target="https://podminky.urs.cz/item/CS_URS_2022_01/725539202" TargetMode="External" /><Relationship Id="rId56" Type="http://schemas.openxmlformats.org/officeDocument/2006/relationships/hyperlink" Target="https://podminky.urs.cz/item/CS_URS_2022_01/725539205" TargetMode="External" /><Relationship Id="rId57" Type="http://schemas.openxmlformats.org/officeDocument/2006/relationships/hyperlink" Target="https://podminky.urs.cz/item/CS_URS_2022_01/725813111" TargetMode="External" /><Relationship Id="rId58" Type="http://schemas.openxmlformats.org/officeDocument/2006/relationships/hyperlink" Target="https://podminky.urs.cz/item/CS_URS_2022_01/725821312" TargetMode="External" /><Relationship Id="rId59" Type="http://schemas.openxmlformats.org/officeDocument/2006/relationships/hyperlink" Target="https://podminky.urs.cz/item/CS_URS_2022_01/725829121" TargetMode="External" /><Relationship Id="rId60" Type="http://schemas.openxmlformats.org/officeDocument/2006/relationships/hyperlink" Target="https://podminky.urs.cz/item/CS_URS_2022_01/725829132" TargetMode="External" /><Relationship Id="rId61" Type="http://schemas.openxmlformats.org/officeDocument/2006/relationships/hyperlink" Target="https://podminky.urs.cz/item/CS_URS_2022_01/725841353" TargetMode="External" /><Relationship Id="rId62" Type="http://schemas.openxmlformats.org/officeDocument/2006/relationships/hyperlink" Target="https://podminky.urs.cz/item/CS_URS_2022_01/725869101" TargetMode="External" /><Relationship Id="rId63" Type="http://schemas.openxmlformats.org/officeDocument/2006/relationships/hyperlink" Target="https://podminky.urs.cz/item/CS_URS_2022_01/725869203" TargetMode="External" /><Relationship Id="rId64" Type="http://schemas.openxmlformats.org/officeDocument/2006/relationships/hyperlink" Target="https://podminky.urs.cz/item/CS_URS_2022_01/998725202" TargetMode="External" /><Relationship Id="rId65" Type="http://schemas.openxmlformats.org/officeDocument/2006/relationships/hyperlink" Target="https://podminky.urs.cz/item/CS_URS_2022_01/998725292" TargetMode="External" /><Relationship Id="rId66" Type="http://schemas.openxmlformats.org/officeDocument/2006/relationships/hyperlink" Target="https://podminky.urs.cz/item/CS_URS_2022_01/726111031" TargetMode="External" /><Relationship Id="rId67" Type="http://schemas.openxmlformats.org/officeDocument/2006/relationships/hyperlink" Target="https://podminky.urs.cz/item/CS_URS_2022_01/726191001" TargetMode="External" /><Relationship Id="rId68" Type="http://schemas.openxmlformats.org/officeDocument/2006/relationships/hyperlink" Target="https://podminky.urs.cz/item/CS_URS_2022_01/726191002" TargetMode="External" /><Relationship Id="rId69" Type="http://schemas.openxmlformats.org/officeDocument/2006/relationships/hyperlink" Target="https://podminky.urs.cz/item/CS_URS_2022_01/998726212" TargetMode="External" /><Relationship Id="rId70" Type="http://schemas.openxmlformats.org/officeDocument/2006/relationships/hyperlink" Target="https://podminky.urs.cz/item/CS_URS_2022_01/727111002" TargetMode="External" /><Relationship Id="rId71" Type="http://schemas.openxmlformats.org/officeDocument/2006/relationships/hyperlink" Target="https://podminky.urs.cz/item/CS_URS_2022_01/727111003" TargetMode="External" /><Relationship Id="rId72" Type="http://schemas.openxmlformats.org/officeDocument/2006/relationships/hyperlink" Target="https://podminky.urs.cz/item/CS_URS_2022_01/732111143" TargetMode="External" /><Relationship Id="rId73" Type="http://schemas.openxmlformats.org/officeDocument/2006/relationships/hyperlink" Target="https://podminky.urs.cz/item/CS_URS_2022_01/732199100" TargetMode="External" /><Relationship Id="rId74" Type="http://schemas.openxmlformats.org/officeDocument/2006/relationships/hyperlink" Target="https://podminky.urs.cz/item/CS_URS_2022_01/732331616" TargetMode="External" /><Relationship Id="rId75" Type="http://schemas.openxmlformats.org/officeDocument/2006/relationships/hyperlink" Target="https://podminky.urs.cz/item/CS_URS_2022_01/732421421" TargetMode="External" /><Relationship Id="rId76" Type="http://schemas.openxmlformats.org/officeDocument/2006/relationships/hyperlink" Target="https://podminky.urs.cz/item/CS_URS_2022_01/732421474" TargetMode="External" /><Relationship Id="rId77" Type="http://schemas.openxmlformats.org/officeDocument/2006/relationships/hyperlink" Target="https://podminky.urs.cz/item/CS_URS_2022_01/732511123" TargetMode="External" /><Relationship Id="rId78" Type="http://schemas.openxmlformats.org/officeDocument/2006/relationships/hyperlink" Target="https://podminky.urs.cz/item/CS_URS_2022_01/732522119" TargetMode="External" /><Relationship Id="rId79" Type="http://schemas.openxmlformats.org/officeDocument/2006/relationships/hyperlink" Target="https://podminky.urs.cz/item/CS_URS_2022_01/732522132" TargetMode="External" /><Relationship Id="rId80" Type="http://schemas.openxmlformats.org/officeDocument/2006/relationships/hyperlink" Target="https://podminky.urs.cz/item/CS_URS_2022_01/998732202" TargetMode="External" /><Relationship Id="rId81" Type="http://schemas.openxmlformats.org/officeDocument/2006/relationships/hyperlink" Target="https://podminky.urs.cz/item/CS_URS_2022_01/733223301" TargetMode="External" /><Relationship Id="rId82" Type="http://schemas.openxmlformats.org/officeDocument/2006/relationships/hyperlink" Target="https://podminky.urs.cz/item/CS_URS_2022_01/733223303" TargetMode="External" /><Relationship Id="rId83" Type="http://schemas.openxmlformats.org/officeDocument/2006/relationships/hyperlink" Target="https://podminky.urs.cz/item/CS_URS_2022_01/733223304" TargetMode="External" /><Relationship Id="rId84" Type="http://schemas.openxmlformats.org/officeDocument/2006/relationships/hyperlink" Target="https://podminky.urs.cz/item/CS_URS_2022_01/733223305" TargetMode="External" /><Relationship Id="rId85" Type="http://schemas.openxmlformats.org/officeDocument/2006/relationships/hyperlink" Target="https://podminky.urs.cz/item/CS_URS_2022_01/733223307" TargetMode="External" /><Relationship Id="rId86" Type="http://schemas.openxmlformats.org/officeDocument/2006/relationships/hyperlink" Target="https://podminky.urs.cz/item/CS_URS_2022_01/733231115" TargetMode="External" /><Relationship Id="rId87" Type="http://schemas.openxmlformats.org/officeDocument/2006/relationships/hyperlink" Target="https://podminky.urs.cz/item/CS_URS_2022_01/733390404" TargetMode="External" /><Relationship Id="rId88" Type="http://schemas.openxmlformats.org/officeDocument/2006/relationships/hyperlink" Target="https://podminky.urs.cz/item/CS_URS_2022_01/733811212" TargetMode="External" /><Relationship Id="rId89" Type="http://schemas.openxmlformats.org/officeDocument/2006/relationships/hyperlink" Target="https://podminky.urs.cz/item/CS_URS_2022_01/733811213" TargetMode="External" /><Relationship Id="rId90" Type="http://schemas.openxmlformats.org/officeDocument/2006/relationships/hyperlink" Target="https://podminky.urs.cz/item/CS_URS_2022_01/998733202" TargetMode="External" /><Relationship Id="rId91" Type="http://schemas.openxmlformats.org/officeDocument/2006/relationships/hyperlink" Target="https://podminky.urs.cz/item/CS_URS_2022_01/734209103" TargetMode="External" /><Relationship Id="rId92" Type="http://schemas.openxmlformats.org/officeDocument/2006/relationships/hyperlink" Target="https://podminky.urs.cz/item/CS_URS_2022_01/734209115" TargetMode="External" /><Relationship Id="rId93" Type="http://schemas.openxmlformats.org/officeDocument/2006/relationships/hyperlink" Target="https://podminky.urs.cz/item/CS_URS_2022_01/734211120" TargetMode="External" /><Relationship Id="rId94" Type="http://schemas.openxmlformats.org/officeDocument/2006/relationships/hyperlink" Target="https://podminky.urs.cz/item/CS_URS_2022_01/734221546" TargetMode="External" /><Relationship Id="rId95" Type="http://schemas.openxmlformats.org/officeDocument/2006/relationships/hyperlink" Target="https://podminky.urs.cz/item/CS_URS_2022_01/734222812" TargetMode="External" /><Relationship Id="rId96" Type="http://schemas.openxmlformats.org/officeDocument/2006/relationships/hyperlink" Target="https://podminky.urs.cz/item/CS_URS_2022_01/734292715" TargetMode="External" /><Relationship Id="rId97" Type="http://schemas.openxmlformats.org/officeDocument/2006/relationships/hyperlink" Target="https://podminky.urs.cz/item/CS_URS_2022_01/734412113" TargetMode="External" /><Relationship Id="rId98" Type="http://schemas.openxmlformats.org/officeDocument/2006/relationships/hyperlink" Target="https://podminky.urs.cz/item/CS_URS_2022_01/734421101" TargetMode="External" /><Relationship Id="rId99" Type="http://schemas.openxmlformats.org/officeDocument/2006/relationships/hyperlink" Target="https://podminky.urs.cz/item/CS_URS_2022_01/998734202" TargetMode="External" /><Relationship Id="rId100" Type="http://schemas.openxmlformats.org/officeDocument/2006/relationships/hyperlink" Target="https://podminky.urs.cz/item/CS_URS_2022_01/735152471" TargetMode="External" /><Relationship Id="rId101" Type="http://schemas.openxmlformats.org/officeDocument/2006/relationships/hyperlink" Target="https://podminky.urs.cz/item/CS_URS_2022_01/735152474" TargetMode="External" /><Relationship Id="rId102" Type="http://schemas.openxmlformats.org/officeDocument/2006/relationships/hyperlink" Target="https://podminky.urs.cz/item/CS_URS_2022_01/735152475" TargetMode="External" /><Relationship Id="rId103" Type="http://schemas.openxmlformats.org/officeDocument/2006/relationships/hyperlink" Target="https://podminky.urs.cz/item/CS_URS_2022_01/735152476" TargetMode="External" /><Relationship Id="rId104" Type="http://schemas.openxmlformats.org/officeDocument/2006/relationships/hyperlink" Target="https://podminky.urs.cz/item/CS_URS_2022_01/735152477" TargetMode="External" /><Relationship Id="rId105" Type="http://schemas.openxmlformats.org/officeDocument/2006/relationships/hyperlink" Target="https://podminky.urs.cz/item/CS_URS_2022_01/735152480" TargetMode="External" /><Relationship Id="rId106" Type="http://schemas.openxmlformats.org/officeDocument/2006/relationships/hyperlink" Target="https://podminky.urs.cz/item/CS_URS_2022_01/735152575" TargetMode="External" /><Relationship Id="rId107" Type="http://schemas.openxmlformats.org/officeDocument/2006/relationships/hyperlink" Target="https://podminky.urs.cz/item/CS_URS_2022_01/735152620" TargetMode="External" /><Relationship Id="rId108" Type="http://schemas.openxmlformats.org/officeDocument/2006/relationships/hyperlink" Target="https://podminky.urs.cz/item/CS_URS_2022_01/735164262" TargetMode="External" /><Relationship Id="rId109" Type="http://schemas.openxmlformats.org/officeDocument/2006/relationships/hyperlink" Target="https://podminky.urs.cz/item/CS_URS_2022_01/998735202" TargetMode="External" /><Relationship Id="rId110" Type="http://schemas.openxmlformats.org/officeDocument/2006/relationships/hyperlink" Target="https://podminky.urs.cz/item/CS_URS_2022_01/HZS2212" TargetMode="External" /><Relationship Id="rId111" Type="http://schemas.openxmlformats.org/officeDocument/2006/relationships/hyperlink" Target="https://podminky.urs.cz/item/CS_URS_2021_02/041903000" TargetMode="External" /><Relationship Id="rId112" Type="http://schemas.openxmlformats.org/officeDocument/2006/relationships/hyperlink" Target="https://podminky.urs.cz/item/CS_URS_2021_02/042903000" TargetMode="External" /><Relationship Id="rId113" Type="http://schemas.openxmlformats.org/officeDocument/2006/relationships/hyperlink" Target="https://podminky.urs.cz/item/CS_URS_2021_02/043203000" TargetMode="External" /><Relationship Id="rId1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51122011" TargetMode="External" /><Relationship Id="rId2" Type="http://schemas.openxmlformats.org/officeDocument/2006/relationships/hyperlink" Target="https://podminky.urs.cz/item/CS_URS_2022_01/751133031" TargetMode="External" /><Relationship Id="rId3" Type="http://schemas.openxmlformats.org/officeDocument/2006/relationships/hyperlink" Target="https://podminky.urs.cz/item/CS_URS_2022_01/751398051" TargetMode="External" /><Relationship Id="rId4" Type="http://schemas.openxmlformats.org/officeDocument/2006/relationships/hyperlink" Target="https://podminky.urs.cz/item/CS_URS_2022_01/751398101" TargetMode="External" /><Relationship Id="rId5" Type="http://schemas.openxmlformats.org/officeDocument/2006/relationships/hyperlink" Target="https://podminky.urs.cz/item/CS_URS_2022_01/751122391" TargetMode="External" /><Relationship Id="rId6" Type="http://schemas.openxmlformats.org/officeDocument/2006/relationships/hyperlink" Target="https://podminky.urs.cz/item/CS_URS_2022_01/751344111" TargetMode="External" /><Relationship Id="rId7" Type="http://schemas.openxmlformats.org/officeDocument/2006/relationships/hyperlink" Target="https://podminky.urs.cz/item/CS_URS_2022_01/751111011" TargetMode="External" /><Relationship Id="rId8" Type="http://schemas.openxmlformats.org/officeDocument/2006/relationships/hyperlink" Target="https://podminky.urs.cz/item/CS_URS_2022_01/751398102" TargetMode="External" /><Relationship Id="rId9" Type="http://schemas.openxmlformats.org/officeDocument/2006/relationships/hyperlink" Target="https://podminky.urs.cz/item/CS_URS_2022_01/751122012" TargetMode="External" /><Relationship Id="rId10" Type="http://schemas.openxmlformats.org/officeDocument/2006/relationships/hyperlink" Target="https://podminky.urs.cz/item/CS_URS_2022_01/751122392" TargetMode="External" /><Relationship Id="rId11" Type="http://schemas.openxmlformats.org/officeDocument/2006/relationships/hyperlink" Target="https://podminky.urs.cz/item/CS_URS_2022_01/751344112" TargetMode="External" /><Relationship Id="rId12" Type="http://schemas.openxmlformats.org/officeDocument/2006/relationships/hyperlink" Target="https://podminky.urs.cz/item/CS_URS_2022_01/751526736" TargetMode="External" /><Relationship Id="rId13" Type="http://schemas.openxmlformats.org/officeDocument/2006/relationships/hyperlink" Target="https://podminky.urs.cz/item/CS_URS_2022_01/212751103" TargetMode="External" /><Relationship Id="rId14" Type="http://schemas.openxmlformats.org/officeDocument/2006/relationships/hyperlink" Target="https://podminky.urs.cz/item/CS_URS_2022_01/751510041" TargetMode="External" /><Relationship Id="rId15" Type="http://schemas.openxmlformats.org/officeDocument/2006/relationships/hyperlink" Target="https://podminky.urs.cz/item/CS_URS_2022_01/751510042" TargetMode="External" /><Relationship Id="rId16" Type="http://schemas.openxmlformats.org/officeDocument/2006/relationships/hyperlink" Target="https://podminky.urs.cz/item/CS_URS_2022_01/71341112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2360151" TargetMode="External" /><Relationship Id="rId2" Type="http://schemas.openxmlformats.org/officeDocument/2006/relationships/hyperlink" Target="https://podminky.urs.cz/item/CS_URS_2022_01/741320175" TargetMode="External" /><Relationship Id="rId3" Type="http://schemas.openxmlformats.org/officeDocument/2006/relationships/hyperlink" Target="https://podminky.urs.cz/item/CS_URS_2022_01/741310561" TargetMode="External" /><Relationship Id="rId4" Type="http://schemas.openxmlformats.org/officeDocument/2006/relationships/hyperlink" Target="https://podminky.urs.cz/item/CS_URS_2022_01/210160682" TargetMode="External" /><Relationship Id="rId5" Type="http://schemas.openxmlformats.org/officeDocument/2006/relationships/hyperlink" Target="https://podminky.urs.cz/item/CS_URS_2022_01/741210003" TargetMode="External" /><Relationship Id="rId6" Type="http://schemas.openxmlformats.org/officeDocument/2006/relationships/hyperlink" Target="https://podminky.urs.cz/item/CS_URS_2022_01/210204011" TargetMode="External" /><Relationship Id="rId7" Type="http://schemas.openxmlformats.org/officeDocument/2006/relationships/hyperlink" Target="https://podminky.urs.cz/item/CS_URS_2022_01/210202013" TargetMode="External" /><Relationship Id="rId8" Type="http://schemas.openxmlformats.org/officeDocument/2006/relationships/hyperlink" Target="https://podminky.urs.cz/item/CS_URS_2022_01/210204201" TargetMode="External" /><Relationship Id="rId9" Type="http://schemas.openxmlformats.org/officeDocument/2006/relationships/hyperlink" Target="https://podminky.urs.cz/item/CS_URS_2022_01/741372114" TargetMode="External" /><Relationship Id="rId10" Type="http://schemas.openxmlformats.org/officeDocument/2006/relationships/hyperlink" Target="https://podminky.urs.cz/item/CS_URS_2022_01/741310001" TargetMode="External" /><Relationship Id="rId11" Type="http://schemas.openxmlformats.org/officeDocument/2006/relationships/hyperlink" Target="https://podminky.urs.cz/item/CS_URS_2022_01/741310022" TargetMode="External" /><Relationship Id="rId12" Type="http://schemas.openxmlformats.org/officeDocument/2006/relationships/hyperlink" Target="https://podminky.urs.cz/item/CS_URS_2022_01/741313041" TargetMode="External" /><Relationship Id="rId13" Type="http://schemas.openxmlformats.org/officeDocument/2006/relationships/hyperlink" Target="https://podminky.urs.cz/item/CS_URS_2022_01/751111131" TargetMode="External" /><Relationship Id="rId14" Type="http://schemas.openxmlformats.org/officeDocument/2006/relationships/hyperlink" Target="https://podminky.urs.cz/item/CS_URS_2022_01/742121001" TargetMode="External" /><Relationship Id="rId15" Type="http://schemas.openxmlformats.org/officeDocument/2006/relationships/hyperlink" Target="https://podminky.urs.cz/item/CS_URS_2022_01/741120003" TargetMode="External" /><Relationship Id="rId16" Type="http://schemas.openxmlformats.org/officeDocument/2006/relationships/hyperlink" Target="https://podminky.urs.cz/item/CS_URS_2022_01/741120007" TargetMode="External" /><Relationship Id="rId17" Type="http://schemas.openxmlformats.org/officeDocument/2006/relationships/hyperlink" Target="https://podminky.urs.cz/item/CS_URS_2022_01/741110001" TargetMode="External" /><Relationship Id="rId18" Type="http://schemas.openxmlformats.org/officeDocument/2006/relationships/hyperlink" Target="https://podminky.urs.cz/item/CS_URS_2022_01/741110511" TargetMode="External" /><Relationship Id="rId19" Type="http://schemas.openxmlformats.org/officeDocument/2006/relationships/hyperlink" Target="https://podminky.urs.cz/item/CS_URS_2022_01/741112001" TargetMode="External" /><Relationship Id="rId20" Type="http://schemas.openxmlformats.org/officeDocument/2006/relationships/hyperlink" Target="https://podminky.urs.cz/item/CS_URS_2022_01/741410021" TargetMode="External" /><Relationship Id="rId21" Type="http://schemas.openxmlformats.org/officeDocument/2006/relationships/hyperlink" Target="https://podminky.urs.cz/item/CS_URS_2022_01/741420001" TargetMode="External" /><Relationship Id="rId22" Type="http://schemas.openxmlformats.org/officeDocument/2006/relationships/hyperlink" Target="https://podminky.urs.cz/item/CS_URS_2022_01/220320003" TargetMode="External" /><Relationship Id="rId23" Type="http://schemas.openxmlformats.org/officeDocument/2006/relationships/hyperlink" Target="https://podminky.urs.cz/item/CS_URS_2022_01/742340002" TargetMode="External" /><Relationship Id="rId24" Type="http://schemas.openxmlformats.org/officeDocument/2006/relationships/hyperlink" Target="https://podminky.urs.cz/item/CS_URS_2022_01/220320042" TargetMode="External" /><Relationship Id="rId25" Type="http://schemas.openxmlformats.org/officeDocument/2006/relationships/hyperlink" Target="https://podminky.urs.cz/item/CS_URS_2022_01/742340801" TargetMode="External" /><Relationship Id="rId26" Type="http://schemas.openxmlformats.org/officeDocument/2006/relationships/hyperlink" Target="https://podminky.urs.cz/item/CS_URS_2022_01/220490847" TargetMode="External" /><Relationship Id="rId27" Type="http://schemas.openxmlformats.org/officeDocument/2006/relationships/hyperlink" Target="https://podminky.urs.cz/item/CS_URS_2022_01/220322010" TargetMode="External" /><Relationship Id="rId28" Type="http://schemas.openxmlformats.org/officeDocument/2006/relationships/hyperlink" Target="https://podminky.urs.cz/item/CS_URS_2022_01/741751001" TargetMode="External" /><Relationship Id="rId29" Type="http://schemas.openxmlformats.org/officeDocument/2006/relationships/hyperlink" Target="https://podminky.urs.cz/item/CS_URS_2022_01/741810003" TargetMode="External" /><Relationship Id="rId30" Type="http://schemas.openxmlformats.org/officeDocument/2006/relationships/hyperlink" Target="https://podminky.urs.cz/item/CS_URS_2022_01/741810011" TargetMode="External" /><Relationship Id="rId31" Type="http://schemas.openxmlformats.org/officeDocument/2006/relationships/hyperlink" Target="https://podminky.urs.cz/item/CS_URS_2022_01/210280101" TargetMode="External" /><Relationship Id="rId32" Type="http://schemas.openxmlformats.org/officeDocument/2006/relationships/hyperlink" Target="https://podminky.urs.cz/item/CS_URS_2022_01/580106010" TargetMode="External" /><Relationship Id="rId33" Type="http://schemas.openxmlformats.org/officeDocument/2006/relationships/hyperlink" Target="https://podminky.urs.cz/item/CS_URS_2022_01/220111765" TargetMode="External" /><Relationship Id="rId34" Type="http://schemas.openxmlformats.org/officeDocument/2006/relationships/hyperlink" Target="https://podminky.urs.cz/item/CS_URS_2022_01/210280712" TargetMode="External" /><Relationship Id="rId3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023" TargetMode="External" /><Relationship Id="rId2" Type="http://schemas.openxmlformats.org/officeDocument/2006/relationships/hyperlink" Target="https://podminky.urs.cz/item/CS_URS_2022_01/565131111" TargetMode="External" /><Relationship Id="rId3" Type="http://schemas.openxmlformats.org/officeDocument/2006/relationships/hyperlink" Target="https://podminky.urs.cz/item/CS_URS_2022_01/566901121" TargetMode="External" /><Relationship Id="rId4" Type="http://schemas.openxmlformats.org/officeDocument/2006/relationships/hyperlink" Target="https://podminky.urs.cz/item/CS_URS_2022_01/637211111" TargetMode="External" /><Relationship Id="rId5" Type="http://schemas.openxmlformats.org/officeDocument/2006/relationships/hyperlink" Target="https://podminky.urs.cz/item/CS_URS_2022_01/637211122" TargetMode="External" /><Relationship Id="rId6" Type="http://schemas.openxmlformats.org/officeDocument/2006/relationships/hyperlink" Target="https://podminky.urs.cz/item/CS_URS_2022_01/997013153" TargetMode="External" /><Relationship Id="rId7" Type="http://schemas.openxmlformats.org/officeDocument/2006/relationships/hyperlink" Target="https://podminky.urs.cz/item/CS_URS_2022_01/997013501" TargetMode="External" /><Relationship Id="rId8" Type="http://schemas.openxmlformats.org/officeDocument/2006/relationships/hyperlink" Target="https://podminky.urs.cz/item/CS_URS_2022_01/997013509" TargetMode="External" /><Relationship Id="rId9" Type="http://schemas.openxmlformats.org/officeDocument/2006/relationships/hyperlink" Target="https://podminky.urs.cz/item/CS_URS_2022_01/997013631" TargetMode="External" /><Relationship Id="rId10" Type="http://schemas.openxmlformats.org/officeDocument/2006/relationships/hyperlink" Target="https://podminky.urs.cz/item/CS_URS_2022_01/998229111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3151101" TargetMode="External" /><Relationship Id="rId2" Type="http://schemas.openxmlformats.org/officeDocument/2006/relationships/hyperlink" Target="https://podminky.urs.cz/item/CS_URS_2022_01/139751101" TargetMode="External" /><Relationship Id="rId3" Type="http://schemas.openxmlformats.org/officeDocument/2006/relationships/hyperlink" Target="https://podminky.urs.cz/item/CS_URS_2022_01/162751117" TargetMode="External" /><Relationship Id="rId4" Type="http://schemas.openxmlformats.org/officeDocument/2006/relationships/hyperlink" Target="https://podminky.urs.cz/item/CS_URS_2022_01/162751119" TargetMode="External" /><Relationship Id="rId5" Type="http://schemas.openxmlformats.org/officeDocument/2006/relationships/hyperlink" Target="https://podminky.urs.cz/item/CS_URS_2022_01/1712012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275313711" TargetMode="External" /><Relationship Id="rId8" Type="http://schemas.openxmlformats.org/officeDocument/2006/relationships/hyperlink" Target="https://podminky.urs.cz/item/CS_URS_2022_01/998012021" TargetMode="External" /><Relationship Id="rId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VVZ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výpravní budovy v žst. Ostružná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Olomouc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3. 5. 2022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Správa železnic, s.o.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 xml:space="preserve"> Správa železnic, s.o.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 xml:space="preserve"> Správa železnic, s.o.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ROUND(AG55+SUM(AG64:AG68),2)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ROUND(AS55+SUM(AS64:AS68),2)</f>
        <v>0</v>
      </c>
      <c r="AT54" s="109">
        <f>ROUND(SUM(AV54:AW54),2)</f>
        <v>0</v>
      </c>
      <c r="AU54" s="110">
        <f>ROUND(AU55+SUM(AU64:AU68),5)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ROUND(AZ55+SUM(AZ64:AZ68),2)</f>
        <v>0</v>
      </c>
      <c r="BA54" s="109">
        <f>ROUND(BA55+SUM(BA64:BA68),2)</f>
        <v>0</v>
      </c>
      <c r="BB54" s="109">
        <f>ROUND(BB55+SUM(BB64:BB68),2)</f>
        <v>0</v>
      </c>
      <c r="BC54" s="109">
        <f>ROUND(BC55+SUM(BC64:BC68),2)</f>
        <v>0</v>
      </c>
      <c r="BD54" s="111">
        <f>ROUND(BD55+SUM(BD64:BD68),2)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ROUND(SUM(AG56:AG63),2)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ROUND(SUM(AS56:AS63),2)</f>
        <v>0</v>
      </c>
      <c r="AT55" s="123">
        <f>ROUND(SUM(AV55:AW55),2)</f>
        <v>0</v>
      </c>
      <c r="AU55" s="124">
        <f>ROUND(SUM(AU56:AU63),5)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ROUND(SUM(AZ56:AZ63),2)</f>
        <v>0</v>
      </c>
      <c r="BA55" s="123">
        <f>ROUND(SUM(BA56:BA63),2)</f>
        <v>0</v>
      </c>
      <c r="BB55" s="123">
        <f>ROUND(SUM(BB56:BB63),2)</f>
        <v>0</v>
      </c>
      <c r="BC55" s="123">
        <f>ROUND(SUM(BC56:BC63),2)</f>
        <v>0</v>
      </c>
      <c r="BD55" s="125">
        <f>ROUND(SUM(BD56:BD63),2)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28</v>
      </c>
      <c r="CM55" s="126" t="s">
        <v>81</v>
      </c>
    </row>
    <row r="56" s="4" customFormat="1" ht="23.2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01 - 01 - Bourací práce'!J32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'SO 01 - 01 - Bourací práce'!P95</f>
        <v>0</v>
      </c>
      <c r="AV56" s="133">
        <f>'SO 01 - 01 - Bourací práce'!J35</f>
        <v>0</v>
      </c>
      <c r="AW56" s="133">
        <f>'SO 01 - 01 - Bourací práce'!J36</f>
        <v>0</v>
      </c>
      <c r="AX56" s="133">
        <f>'SO 01 - 01 - Bourací práce'!J37</f>
        <v>0</v>
      </c>
      <c r="AY56" s="133">
        <f>'SO 01 - 01 - Bourací práce'!J38</f>
        <v>0</v>
      </c>
      <c r="AZ56" s="133">
        <f>'SO 01 - 01 - Bourací práce'!F35</f>
        <v>0</v>
      </c>
      <c r="BA56" s="133">
        <f>'SO 01 - 01 - Bourací práce'!F36</f>
        <v>0</v>
      </c>
      <c r="BB56" s="133">
        <f>'SO 01 - 01 - Bourací práce'!F37</f>
        <v>0</v>
      </c>
      <c r="BC56" s="133">
        <f>'SO 01 - 01 - Bourací práce'!F38</f>
        <v>0</v>
      </c>
      <c r="BD56" s="135">
        <f>'SO 01 - 01 - Bourací práce'!F39</f>
        <v>0</v>
      </c>
      <c r="BE56" s="4"/>
      <c r="BT56" s="136" t="s">
        <v>81</v>
      </c>
      <c r="BV56" s="136" t="s">
        <v>74</v>
      </c>
      <c r="BW56" s="136" t="s">
        <v>86</v>
      </c>
      <c r="BX56" s="136" t="s">
        <v>80</v>
      </c>
      <c r="CL56" s="136" t="s">
        <v>28</v>
      </c>
    </row>
    <row r="57" s="4" customFormat="1" ht="23.2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 01 - 02 - Stavební část'!J32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'SO 01 - 02 - Stavební část'!P109</f>
        <v>0</v>
      </c>
      <c r="AV57" s="133">
        <f>'SO 01 - 02 - Stavební část'!J35</f>
        <v>0</v>
      </c>
      <c r="AW57" s="133">
        <f>'SO 01 - 02 - Stavební část'!J36</f>
        <v>0</v>
      </c>
      <c r="AX57" s="133">
        <f>'SO 01 - 02 - Stavební část'!J37</f>
        <v>0</v>
      </c>
      <c r="AY57" s="133">
        <f>'SO 01 - 02 - Stavební část'!J38</f>
        <v>0</v>
      </c>
      <c r="AZ57" s="133">
        <f>'SO 01 - 02 - Stavební část'!F35</f>
        <v>0</v>
      </c>
      <c r="BA57" s="133">
        <f>'SO 01 - 02 - Stavební část'!F36</f>
        <v>0</v>
      </c>
      <c r="BB57" s="133">
        <f>'SO 01 - 02 - Stavební část'!F37</f>
        <v>0</v>
      </c>
      <c r="BC57" s="133">
        <f>'SO 01 - 02 - Stavební část'!F38</f>
        <v>0</v>
      </c>
      <c r="BD57" s="135">
        <f>'SO 01 - 02 - Stavební část'!F39</f>
        <v>0</v>
      </c>
      <c r="BE57" s="4"/>
      <c r="BT57" s="136" t="s">
        <v>81</v>
      </c>
      <c r="BV57" s="136" t="s">
        <v>74</v>
      </c>
      <c r="BW57" s="136" t="s">
        <v>89</v>
      </c>
      <c r="BX57" s="136" t="s">
        <v>80</v>
      </c>
      <c r="CL57" s="136" t="s">
        <v>28</v>
      </c>
    </row>
    <row r="58" s="4" customFormat="1" ht="23.2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 01 - 03 - ZTI, ÚT'!J32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2">
        <v>0</v>
      </c>
      <c r="AT58" s="133">
        <f>ROUND(SUM(AV58:AW58),2)</f>
        <v>0</v>
      </c>
      <c r="AU58" s="134">
        <f>'SO 01 - 03 - ZTI, ÚT'!P103</f>
        <v>0</v>
      </c>
      <c r="AV58" s="133">
        <f>'SO 01 - 03 - ZTI, ÚT'!J35</f>
        <v>0</v>
      </c>
      <c r="AW58" s="133">
        <f>'SO 01 - 03 - ZTI, ÚT'!J36</f>
        <v>0</v>
      </c>
      <c r="AX58" s="133">
        <f>'SO 01 - 03 - ZTI, ÚT'!J37</f>
        <v>0</v>
      </c>
      <c r="AY58" s="133">
        <f>'SO 01 - 03 - ZTI, ÚT'!J38</f>
        <v>0</v>
      </c>
      <c r="AZ58" s="133">
        <f>'SO 01 - 03 - ZTI, ÚT'!F35</f>
        <v>0</v>
      </c>
      <c r="BA58" s="133">
        <f>'SO 01 - 03 - ZTI, ÚT'!F36</f>
        <v>0</v>
      </c>
      <c r="BB58" s="133">
        <f>'SO 01 - 03 - ZTI, ÚT'!F37</f>
        <v>0</v>
      </c>
      <c r="BC58" s="133">
        <f>'SO 01 - 03 - ZTI, ÚT'!F38</f>
        <v>0</v>
      </c>
      <c r="BD58" s="135">
        <f>'SO 01 - 03 - ZTI, ÚT'!F39</f>
        <v>0</v>
      </c>
      <c r="BE58" s="4"/>
      <c r="BT58" s="136" t="s">
        <v>81</v>
      </c>
      <c r="BV58" s="136" t="s">
        <v>74</v>
      </c>
      <c r="BW58" s="136" t="s">
        <v>92</v>
      </c>
      <c r="BX58" s="136" t="s">
        <v>80</v>
      </c>
      <c r="CL58" s="136" t="s">
        <v>28</v>
      </c>
    </row>
    <row r="59" s="4" customFormat="1" ht="23.25" customHeight="1">
      <c r="A59" s="127" t="s">
        <v>82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 01 - 04 - VZT'!J32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85</v>
      </c>
      <c r="AR59" s="68"/>
      <c r="AS59" s="132">
        <v>0</v>
      </c>
      <c r="AT59" s="133">
        <f>ROUND(SUM(AV59:AW59),2)</f>
        <v>0</v>
      </c>
      <c r="AU59" s="134">
        <f>'SO 01 - 04 - VZT'!P89</f>
        <v>0</v>
      </c>
      <c r="AV59" s="133">
        <f>'SO 01 - 04 - VZT'!J35</f>
        <v>0</v>
      </c>
      <c r="AW59" s="133">
        <f>'SO 01 - 04 - VZT'!J36</f>
        <v>0</v>
      </c>
      <c r="AX59" s="133">
        <f>'SO 01 - 04 - VZT'!J37</f>
        <v>0</v>
      </c>
      <c r="AY59" s="133">
        <f>'SO 01 - 04 - VZT'!J38</f>
        <v>0</v>
      </c>
      <c r="AZ59" s="133">
        <f>'SO 01 - 04 - VZT'!F35</f>
        <v>0</v>
      </c>
      <c r="BA59" s="133">
        <f>'SO 01 - 04 - VZT'!F36</f>
        <v>0</v>
      </c>
      <c r="BB59" s="133">
        <f>'SO 01 - 04 - VZT'!F37</f>
        <v>0</v>
      </c>
      <c r="BC59" s="133">
        <f>'SO 01 - 04 - VZT'!F38</f>
        <v>0</v>
      </c>
      <c r="BD59" s="135">
        <f>'SO 01 - 04 - VZT'!F39</f>
        <v>0</v>
      </c>
      <c r="BE59" s="4"/>
      <c r="BT59" s="136" t="s">
        <v>81</v>
      </c>
      <c r="BV59" s="136" t="s">
        <v>74</v>
      </c>
      <c r="BW59" s="136" t="s">
        <v>95</v>
      </c>
      <c r="BX59" s="136" t="s">
        <v>80</v>
      </c>
      <c r="CL59" s="136" t="s">
        <v>28</v>
      </c>
    </row>
    <row r="60" s="4" customFormat="1" ht="23.25" customHeight="1">
      <c r="A60" s="127" t="s">
        <v>82</v>
      </c>
      <c r="B60" s="66"/>
      <c r="C60" s="128"/>
      <c r="D60" s="128"/>
      <c r="E60" s="129" t="s">
        <v>96</v>
      </c>
      <c r="F60" s="129"/>
      <c r="G60" s="129"/>
      <c r="H60" s="129"/>
      <c r="I60" s="129"/>
      <c r="J60" s="128"/>
      <c r="K60" s="129" t="s">
        <v>97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01 - 05 - rozvody elek...'!J32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85</v>
      </c>
      <c r="AR60" s="68"/>
      <c r="AS60" s="132">
        <v>0</v>
      </c>
      <c r="AT60" s="133">
        <f>ROUND(SUM(AV60:AW60),2)</f>
        <v>0</v>
      </c>
      <c r="AU60" s="134">
        <f>'SO 01 - 05 - rozvody elek...'!P95</f>
        <v>0</v>
      </c>
      <c r="AV60" s="133">
        <f>'SO 01 - 05 - rozvody elek...'!J35</f>
        <v>0</v>
      </c>
      <c r="AW60" s="133">
        <f>'SO 01 - 05 - rozvody elek...'!J36</f>
        <v>0</v>
      </c>
      <c r="AX60" s="133">
        <f>'SO 01 - 05 - rozvody elek...'!J37</f>
        <v>0</v>
      </c>
      <c r="AY60" s="133">
        <f>'SO 01 - 05 - rozvody elek...'!J38</f>
        <v>0</v>
      </c>
      <c r="AZ60" s="133">
        <f>'SO 01 - 05 - rozvody elek...'!F35</f>
        <v>0</v>
      </c>
      <c r="BA60" s="133">
        <f>'SO 01 - 05 - rozvody elek...'!F36</f>
        <v>0</v>
      </c>
      <c r="BB60" s="133">
        <f>'SO 01 - 05 - rozvody elek...'!F37</f>
        <v>0</v>
      </c>
      <c r="BC60" s="133">
        <f>'SO 01 - 05 - rozvody elek...'!F38</f>
        <v>0</v>
      </c>
      <c r="BD60" s="135">
        <f>'SO 01 - 05 - rozvody elek...'!F39</f>
        <v>0</v>
      </c>
      <c r="BE60" s="4"/>
      <c r="BT60" s="136" t="s">
        <v>81</v>
      </c>
      <c r="BV60" s="136" t="s">
        <v>74</v>
      </c>
      <c r="BW60" s="136" t="s">
        <v>98</v>
      </c>
      <c r="BX60" s="136" t="s">
        <v>80</v>
      </c>
      <c r="CL60" s="136" t="s">
        <v>28</v>
      </c>
    </row>
    <row r="61" s="4" customFormat="1" ht="23.25" customHeight="1">
      <c r="A61" s="127" t="s">
        <v>82</v>
      </c>
      <c r="B61" s="66"/>
      <c r="C61" s="128"/>
      <c r="D61" s="128"/>
      <c r="E61" s="129" t="s">
        <v>99</v>
      </c>
      <c r="F61" s="129"/>
      <c r="G61" s="129"/>
      <c r="H61" s="129"/>
      <c r="I61" s="129"/>
      <c r="J61" s="128"/>
      <c r="K61" s="129" t="s">
        <v>100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'SO 01 - 06 - stavební prá...'!J32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85</v>
      </c>
      <c r="AR61" s="68"/>
      <c r="AS61" s="132">
        <v>0</v>
      </c>
      <c r="AT61" s="133">
        <f>ROUND(SUM(AV61:AW61),2)</f>
        <v>0</v>
      </c>
      <c r="AU61" s="134">
        <f>'SO 01 - 06 - stavební prá...'!P91</f>
        <v>0</v>
      </c>
      <c r="AV61" s="133">
        <f>'SO 01 - 06 - stavební prá...'!J35</f>
        <v>0</v>
      </c>
      <c r="AW61" s="133">
        <f>'SO 01 - 06 - stavební prá...'!J36</f>
        <v>0</v>
      </c>
      <c r="AX61" s="133">
        <f>'SO 01 - 06 - stavební prá...'!J37</f>
        <v>0</v>
      </c>
      <c r="AY61" s="133">
        <f>'SO 01 - 06 - stavební prá...'!J38</f>
        <v>0</v>
      </c>
      <c r="AZ61" s="133">
        <f>'SO 01 - 06 - stavební prá...'!F35</f>
        <v>0</v>
      </c>
      <c r="BA61" s="133">
        <f>'SO 01 - 06 - stavební prá...'!F36</f>
        <v>0</v>
      </c>
      <c r="BB61" s="133">
        <f>'SO 01 - 06 - stavební prá...'!F37</f>
        <v>0</v>
      </c>
      <c r="BC61" s="133">
        <f>'SO 01 - 06 - stavební prá...'!F38</f>
        <v>0</v>
      </c>
      <c r="BD61" s="135">
        <f>'SO 01 - 06 - stavební prá...'!F39</f>
        <v>0</v>
      </c>
      <c r="BE61" s="4"/>
      <c r="BT61" s="136" t="s">
        <v>81</v>
      </c>
      <c r="BV61" s="136" t="s">
        <v>74</v>
      </c>
      <c r="BW61" s="136" t="s">
        <v>101</v>
      </c>
      <c r="BX61" s="136" t="s">
        <v>80</v>
      </c>
      <c r="CL61" s="136" t="s">
        <v>28</v>
      </c>
    </row>
    <row r="62" s="4" customFormat="1" ht="23.25" customHeight="1">
      <c r="A62" s="127" t="s">
        <v>82</v>
      </c>
      <c r="B62" s="66"/>
      <c r="C62" s="128"/>
      <c r="D62" s="128"/>
      <c r="E62" s="129" t="s">
        <v>102</v>
      </c>
      <c r="F62" s="129"/>
      <c r="G62" s="129"/>
      <c r="H62" s="129"/>
      <c r="I62" s="129"/>
      <c r="J62" s="128"/>
      <c r="K62" s="129" t="s">
        <v>103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'SO 01 - 07 - Mobiliář + s...'!J32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85</v>
      </c>
      <c r="AR62" s="68"/>
      <c r="AS62" s="132">
        <v>0</v>
      </c>
      <c r="AT62" s="133">
        <f>ROUND(SUM(AV62:AW62),2)</f>
        <v>0</v>
      </c>
      <c r="AU62" s="134">
        <f>'SO 01 - 07 - Mobiliář + s...'!P94</f>
        <v>0</v>
      </c>
      <c r="AV62" s="133">
        <f>'SO 01 - 07 - Mobiliář + s...'!J35</f>
        <v>0</v>
      </c>
      <c r="AW62" s="133">
        <f>'SO 01 - 07 - Mobiliář + s...'!J36</f>
        <v>0</v>
      </c>
      <c r="AX62" s="133">
        <f>'SO 01 - 07 - Mobiliář + s...'!J37</f>
        <v>0</v>
      </c>
      <c r="AY62" s="133">
        <f>'SO 01 - 07 - Mobiliář + s...'!J38</f>
        <v>0</v>
      </c>
      <c r="AZ62" s="133">
        <f>'SO 01 - 07 - Mobiliář + s...'!F35</f>
        <v>0</v>
      </c>
      <c r="BA62" s="133">
        <f>'SO 01 - 07 - Mobiliář + s...'!F36</f>
        <v>0</v>
      </c>
      <c r="BB62" s="133">
        <f>'SO 01 - 07 - Mobiliář + s...'!F37</f>
        <v>0</v>
      </c>
      <c r="BC62" s="133">
        <f>'SO 01 - 07 - Mobiliář + s...'!F38</f>
        <v>0</v>
      </c>
      <c r="BD62" s="135">
        <f>'SO 01 - 07 - Mobiliář + s...'!F39</f>
        <v>0</v>
      </c>
      <c r="BE62" s="4"/>
      <c r="BT62" s="136" t="s">
        <v>81</v>
      </c>
      <c r="BV62" s="136" t="s">
        <v>74</v>
      </c>
      <c r="BW62" s="136" t="s">
        <v>104</v>
      </c>
      <c r="BX62" s="136" t="s">
        <v>80</v>
      </c>
      <c r="CL62" s="136" t="s">
        <v>28</v>
      </c>
    </row>
    <row r="63" s="4" customFormat="1" ht="23.25" customHeight="1">
      <c r="A63" s="127" t="s">
        <v>82</v>
      </c>
      <c r="B63" s="66"/>
      <c r="C63" s="128"/>
      <c r="D63" s="128"/>
      <c r="E63" s="129" t="s">
        <v>105</v>
      </c>
      <c r="F63" s="129"/>
      <c r="G63" s="129"/>
      <c r="H63" s="129"/>
      <c r="I63" s="129"/>
      <c r="J63" s="128"/>
      <c r="K63" s="129" t="s">
        <v>106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'SO 01 - 08 - Orientační a...'!J32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85</v>
      </c>
      <c r="AR63" s="68"/>
      <c r="AS63" s="132">
        <v>0</v>
      </c>
      <c r="AT63" s="133">
        <f>ROUND(SUM(AV63:AW63),2)</f>
        <v>0</v>
      </c>
      <c r="AU63" s="134">
        <f>'SO 01 - 08 - Orientační a...'!P87</f>
        <v>0</v>
      </c>
      <c r="AV63" s="133">
        <f>'SO 01 - 08 - Orientační a...'!J35</f>
        <v>0</v>
      </c>
      <c r="AW63" s="133">
        <f>'SO 01 - 08 - Orientační a...'!J36</f>
        <v>0</v>
      </c>
      <c r="AX63" s="133">
        <f>'SO 01 - 08 - Orientační a...'!J37</f>
        <v>0</v>
      </c>
      <c r="AY63" s="133">
        <f>'SO 01 - 08 - Orientační a...'!J38</f>
        <v>0</v>
      </c>
      <c r="AZ63" s="133">
        <f>'SO 01 - 08 - Orientační a...'!F35</f>
        <v>0</v>
      </c>
      <c r="BA63" s="133">
        <f>'SO 01 - 08 - Orientační a...'!F36</f>
        <v>0</v>
      </c>
      <c r="BB63" s="133">
        <f>'SO 01 - 08 - Orientační a...'!F37</f>
        <v>0</v>
      </c>
      <c r="BC63" s="133">
        <f>'SO 01 - 08 - Orientační a...'!F38</f>
        <v>0</v>
      </c>
      <c r="BD63" s="135">
        <f>'SO 01 - 08 - Orientační a...'!F39</f>
        <v>0</v>
      </c>
      <c r="BE63" s="4"/>
      <c r="BT63" s="136" t="s">
        <v>81</v>
      </c>
      <c r="BV63" s="136" t="s">
        <v>74</v>
      </c>
      <c r="BW63" s="136" t="s">
        <v>107</v>
      </c>
      <c r="BX63" s="136" t="s">
        <v>80</v>
      </c>
      <c r="CL63" s="136" t="s">
        <v>28</v>
      </c>
    </row>
    <row r="64" s="7" customFormat="1" ht="16.5" customHeight="1">
      <c r="A64" s="127" t="s">
        <v>82</v>
      </c>
      <c r="B64" s="114"/>
      <c r="C64" s="115"/>
      <c r="D64" s="116" t="s">
        <v>108</v>
      </c>
      <c r="E64" s="116"/>
      <c r="F64" s="116"/>
      <c r="G64" s="116"/>
      <c r="H64" s="116"/>
      <c r="I64" s="117"/>
      <c r="J64" s="116" t="s">
        <v>109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9">
        <f>'SO 02 - Kryté stání na ko...'!J30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78</v>
      </c>
      <c r="AR64" s="121"/>
      <c r="AS64" s="122">
        <v>0</v>
      </c>
      <c r="AT64" s="123">
        <f>ROUND(SUM(AV64:AW64),2)</f>
        <v>0</v>
      </c>
      <c r="AU64" s="124">
        <f>'SO 02 - Kryté stání na ko...'!P89</f>
        <v>0</v>
      </c>
      <c r="AV64" s="123">
        <f>'SO 02 - Kryté stání na ko...'!J33</f>
        <v>0</v>
      </c>
      <c r="AW64" s="123">
        <f>'SO 02 - Kryté stání na ko...'!J34</f>
        <v>0</v>
      </c>
      <c r="AX64" s="123">
        <f>'SO 02 - Kryté stání na ko...'!J35</f>
        <v>0</v>
      </c>
      <c r="AY64" s="123">
        <f>'SO 02 - Kryté stání na ko...'!J36</f>
        <v>0</v>
      </c>
      <c r="AZ64" s="123">
        <f>'SO 02 - Kryté stání na ko...'!F33</f>
        <v>0</v>
      </c>
      <c r="BA64" s="123">
        <f>'SO 02 - Kryté stání na ko...'!F34</f>
        <v>0</v>
      </c>
      <c r="BB64" s="123">
        <f>'SO 02 - Kryté stání na ko...'!F35</f>
        <v>0</v>
      </c>
      <c r="BC64" s="123">
        <f>'SO 02 - Kryté stání na ko...'!F36</f>
        <v>0</v>
      </c>
      <c r="BD64" s="125">
        <f>'SO 02 - Kryté stání na ko...'!F37</f>
        <v>0</v>
      </c>
      <c r="BE64" s="7"/>
      <c r="BT64" s="126" t="s">
        <v>79</v>
      </c>
      <c r="BV64" s="126" t="s">
        <v>74</v>
      </c>
      <c r="BW64" s="126" t="s">
        <v>110</v>
      </c>
      <c r="BX64" s="126" t="s">
        <v>5</v>
      </c>
      <c r="CL64" s="126" t="s">
        <v>28</v>
      </c>
      <c r="CM64" s="126" t="s">
        <v>81</v>
      </c>
    </row>
    <row r="65" s="7" customFormat="1" ht="16.5" customHeight="1">
      <c r="A65" s="127" t="s">
        <v>82</v>
      </c>
      <c r="B65" s="114"/>
      <c r="C65" s="115"/>
      <c r="D65" s="116" t="s">
        <v>111</v>
      </c>
      <c r="E65" s="116"/>
      <c r="F65" s="116"/>
      <c r="G65" s="116"/>
      <c r="H65" s="116"/>
      <c r="I65" s="117"/>
      <c r="J65" s="116" t="s">
        <v>112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9">
        <f>'SO 03 - Zpevněné plochy'!J30</f>
        <v>0</v>
      </c>
      <c r="AH65" s="117"/>
      <c r="AI65" s="117"/>
      <c r="AJ65" s="117"/>
      <c r="AK65" s="117"/>
      <c r="AL65" s="117"/>
      <c r="AM65" s="117"/>
      <c r="AN65" s="119">
        <f>SUM(AG65,AT65)</f>
        <v>0</v>
      </c>
      <c r="AO65" s="117"/>
      <c r="AP65" s="117"/>
      <c r="AQ65" s="120" t="s">
        <v>78</v>
      </c>
      <c r="AR65" s="121"/>
      <c r="AS65" s="122">
        <v>0</v>
      </c>
      <c r="AT65" s="123">
        <f>ROUND(SUM(AV65:AW65),2)</f>
        <v>0</v>
      </c>
      <c r="AU65" s="124">
        <f>'SO 03 - Zpevněné plochy'!P88</f>
        <v>0</v>
      </c>
      <c r="AV65" s="123">
        <f>'SO 03 - Zpevněné plochy'!J33</f>
        <v>0</v>
      </c>
      <c r="AW65" s="123">
        <f>'SO 03 - Zpevněné plochy'!J34</f>
        <v>0</v>
      </c>
      <c r="AX65" s="123">
        <f>'SO 03 - Zpevněné plochy'!J35</f>
        <v>0</v>
      </c>
      <c r="AY65" s="123">
        <f>'SO 03 - Zpevněné plochy'!J36</f>
        <v>0</v>
      </c>
      <c r="AZ65" s="123">
        <f>'SO 03 - Zpevněné plochy'!F33</f>
        <v>0</v>
      </c>
      <c r="BA65" s="123">
        <f>'SO 03 - Zpevněné plochy'!F34</f>
        <v>0</v>
      </c>
      <c r="BB65" s="123">
        <f>'SO 03 - Zpevněné plochy'!F35</f>
        <v>0</v>
      </c>
      <c r="BC65" s="123">
        <f>'SO 03 - Zpevněné plochy'!F36</f>
        <v>0</v>
      </c>
      <c r="BD65" s="125">
        <f>'SO 03 - Zpevněné plochy'!F37</f>
        <v>0</v>
      </c>
      <c r="BE65" s="7"/>
      <c r="BT65" s="126" t="s">
        <v>79</v>
      </c>
      <c r="BV65" s="126" t="s">
        <v>74</v>
      </c>
      <c r="BW65" s="126" t="s">
        <v>113</v>
      </c>
      <c r="BX65" s="126" t="s">
        <v>5</v>
      </c>
      <c r="CL65" s="126" t="s">
        <v>28</v>
      </c>
      <c r="CM65" s="126" t="s">
        <v>81</v>
      </c>
    </row>
    <row r="66" s="7" customFormat="1" ht="24.75" customHeight="1">
      <c r="A66" s="127" t="s">
        <v>82</v>
      </c>
      <c r="B66" s="114"/>
      <c r="C66" s="115"/>
      <c r="D66" s="116" t="s">
        <v>114</v>
      </c>
      <c r="E66" s="116"/>
      <c r="F66" s="116"/>
      <c r="G66" s="116"/>
      <c r="H66" s="116"/>
      <c r="I66" s="117"/>
      <c r="J66" s="116" t="s">
        <v>115</v>
      </c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9">
        <f>'SO 90-90 - Likvidace odpa...'!J30</f>
        <v>0</v>
      </c>
      <c r="AH66" s="117"/>
      <c r="AI66" s="117"/>
      <c r="AJ66" s="117"/>
      <c r="AK66" s="117"/>
      <c r="AL66" s="117"/>
      <c r="AM66" s="117"/>
      <c r="AN66" s="119">
        <f>SUM(AG66,AT66)</f>
        <v>0</v>
      </c>
      <c r="AO66" s="117"/>
      <c r="AP66" s="117"/>
      <c r="AQ66" s="120" t="s">
        <v>78</v>
      </c>
      <c r="AR66" s="121"/>
      <c r="AS66" s="122">
        <v>0</v>
      </c>
      <c r="AT66" s="123">
        <f>ROUND(SUM(AV66:AW66),2)</f>
        <v>0</v>
      </c>
      <c r="AU66" s="124">
        <f>'SO 90-90 - Likvidace odpa...'!P81</f>
        <v>0</v>
      </c>
      <c r="AV66" s="123">
        <f>'SO 90-90 - Likvidace odpa...'!J33</f>
        <v>0</v>
      </c>
      <c r="AW66" s="123">
        <f>'SO 90-90 - Likvidace odpa...'!J34</f>
        <v>0</v>
      </c>
      <c r="AX66" s="123">
        <f>'SO 90-90 - Likvidace odpa...'!J35</f>
        <v>0</v>
      </c>
      <c r="AY66" s="123">
        <f>'SO 90-90 - Likvidace odpa...'!J36</f>
        <v>0</v>
      </c>
      <c r="AZ66" s="123">
        <f>'SO 90-90 - Likvidace odpa...'!F33</f>
        <v>0</v>
      </c>
      <c r="BA66" s="123">
        <f>'SO 90-90 - Likvidace odpa...'!F34</f>
        <v>0</v>
      </c>
      <c r="BB66" s="123">
        <f>'SO 90-90 - Likvidace odpa...'!F35</f>
        <v>0</v>
      </c>
      <c r="BC66" s="123">
        <f>'SO 90-90 - Likvidace odpa...'!F36</f>
        <v>0</v>
      </c>
      <c r="BD66" s="125">
        <f>'SO 90-90 - Likvidace odpa...'!F37</f>
        <v>0</v>
      </c>
      <c r="BE66" s="7"/>
      <c r="BT66" s="126" t="s">
        <v>79</v>
      </c>
      <c r="BV66" s="126" t="s">
        <v>74</v>
      </c>
      <c r="BW66" s="126" t="s">
        <v>116</v>
      </c>
      <c r="BX66" s="126" t="s">
        <v>5</v>
      </c>
      <c r="CL66" s="126" t="s">
        <v>19</v>
      </c>
      <c r="CM66" s="126" t="s">
        <v>81</v>
      </c>
    </row>
    <row r="67" s="7" customFormat="1" ht="24.75" customHeight="1">
      <c r="A67" s="127" t="s">
        <v>82</v>
      </c>
      <c r="B67" s="114"/>
      <c r="C67" s="115"/>
      <c r="D67" s="116" t="s">
        <v>117</v>
      </c>
      <c r="E67" s="116"/>
      <c r="F67" s="116"/>
      <c r="G67" s="116"/>
      <c r="H67" s="116"/>
      <c r="I67" s="117"/>
      <c r="J67" s="116" t="s">
        <v>118</v>
      </c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9">
        <f>'SO 98-98 - Všeobecný objekt'!J30</f>
        <v>0</v>
      </c>
      <c r="AH67" s="117"/>
      <c r="AI67" s="117"/>
      <c r="AJ67" s="117"/>
      <c r="AK67" s="117"/>
      <c r="AL67" s="117"/>
      <c r="AM67" s="117"/>
      <c r="AN67" s="119">
        <f>SUM(AG67,AT67)</f>
        <v>0</v>
      </c>
      <c r="AO67" s="117"/>
      <c r="AP67" s="117"/>
      <c r="AQ67" s="120" t="s">
        <v>78</v>
      </c>
      <c r="AR67" s="121"/>
      <c r="AS67" s="122">
        <v>0</v>
      </c>
      <c r="AT67" s="123">
        <f>ROUND(SUM(AV67:AW67),2)</f>
        <v>0</v>
      </c>
      <c r="AU67" s="124">
        <f>'SO 98-98 - Všeobecný objekt'!P81</f>
        <v>0</v>
      </c>
      <c r="AV67" s="123">
        <f>'SO 98-98 - Všeobecný objekt'!J33</f>
        <v>0</v>
      </c>
      <c r="AW67" s="123">
        <f>'SO 98-98 - Všeobecný objekt'!J34</f>
        <v>0</v>
      </c>
      <c r="AX67" s="123">
        <f>'SO 98-98 - Všeobecný objekt'!J35</f>
        <v>0</v>
      </c>
      <c r="AY67" s="123">
        <f>'SO 98-98 - Všeobecný objekt'!J36</f>
        <v>0</v>
      </c>
      <c r="AZ67" s="123">
        <f>'SO 98-98 - Všeobecný objekt'!F33</f>
        <v>0</v>
      </c>
      <c r="BA67" s="123">
        <f>'SO 98-98 - Všeobecný objekt'!F34</f>
        <v>0</v>
      </c>
      <c r="BB67" s="123">
        <f>'SO 98-98 - Všeobecný objekt'!F35</f>
        <v>0</v>
      </c>
      <c r="BC67" s="123">
        <f>'SO 98-98 - Všeobecný objekt'!F36</f>
        <v>0</v>
      </c>
      <c r="BD67" s="125">
        <f>'SO 98-98 - Všeobecný objekt'!F37</f>
        <v>0</v>
      </c>
      <c r="BE67" s="7"/>
      <c r="BT67" s="126" t="s">
        <v>79</v>
      </c>
      <c r="BV67" s="126" t="s">
        <v>74</v>
      </c>
      <c r="BW67" s="126" t="s">
        <v>119</v>
      </c>
      <c r="BX67" s="126" t="s">
        <v>5</v>
      </c>
      <c r="CL67" s="126" t="s">
        <v>28</v>
      </c>
      <c r="CM67" s="126" t="s">
        <v>81</v>
      </c>
    </row>
    <row r="68" s="7" customFormat="1" ht="16.5" customHeight="1">
      <c r="A68" s="127" t="s">
        <v>82</v>
      </c>
      <c r="B68" s="114"/>
      <c r="C68" s="115"/>
      <c r="D68" s="116" t="s">
        <v>120</v>
      </c>
      <c r="E68" s="116"/>
      <c r="F68" s="116"/>
      <c r="G68" s="116"/>
      <c r="H68" s="116"/>
      <c r="I68" s="117"/>
      <c r="J68" s="116" t="s">
        <v>121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9">
        <f>'VON - Vedlejší a ostatní ...'!J30</f>
        <v>0</v>
      </c>
      <c r="AH68" s="117"/>
      <c r="AI68" s="117"/>
      <c r="AJ68" s="117"/>
      <c r="AK68" s="117"/>
      <c r="AL68" s="117"/>
      <c r="AM68" s="117"/>
      <c r="AN68" s="119">
        <f>SUM(AG68,AT68)</f>
        <v>0</v>
      </c>
      <c r="AO68" s="117"/>
      <c r="AP68" s="117"/>
      <c r="AQ68" s="120" t="s">
        <v>78</v>
      </c>
      <c r="AR68" s="121"/>
      <c r="AS68" s="137">
        <v>0</v>
      </c>
      <c r="AT68" s="138">
        <f>ROUND(SUM(AV68:AW68),2)</f>
        <v>0</v>
      </c>
      <c r="AU68" s="139">
        <f>'VON - Vedlejší a ostatní ...'!P80</f>
        <v>0</v>
      </c>
      <c r="AV68" s="138">
        <f>'VON - Vedlejší a ostatní ...'!J33</f>
        <v>0</v>
      </c>
      <c r="AW68" s="138">
        <f>'VON - Vedlejší a ostatní ...'!J34</f>
        <v>0</v>
      </c>
      <c r="AX68" s="138">
        <f>'VON - Vedlejší a ostatní ...'!J35</f>
        <v>0</v>
      </c>
      <c r="AY68" s="138">
        <f>'VON - Vedlejší a ostatní ...'!J36</f>
        <v>0</v>
      </c>
      <c r="AZ68" s="138">
        <f>'VON - Vedlejší a ostatní ...'!F33</f>
        <v>0</v>
      </c>
      <c r="BA68" s="138">
        <f>'VON - Vedlejší a ostatní ...'!F34</f>
        <v>0</v>
      </c>
      <c r="BB68" s="138">
        <f>'VON - Vedlejší a ostatní ...'!F35</f>
        <v>0</v>
      </c>
      <c r="BC68" s="138">
        <f>'VON - Vedlejší a ostatní ...'!F36</f>
        <v>0</v>
      </c>
      <c r="BD68" s="140">
        <f>'VON - Vedlejší a ostatní ...'!F37</f>
        <v>0</v>
      </c>
      <c r="BE68" s="7"/>
      <c r="BT68" s="126" t="s">
        <v>79</v>
      </c>
      <c r="BV68" s="126" t="s">
        <v>74</v>
      </c>
      <c r="BW68" s="126" t="s">
        <v>122</v>
      </c>
      <c r="BX68" s="126" t="s">
        <v>5</v>
      </c>
      <c r="CL68" s="126" t="s">
        <v>28</v>
      </c>
      <c r="CM68" s="126" t="s">
        <v>81</v>
      </c>
    </row>
    <row r="69" s="2" customFormat="1" ht="30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7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47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</row>
  </sheetData>
  <sheetProtection sheet="1" formatColumns="0" formatRows="0" objects="1" scenarios="1" spinCount="100000" saltValue="SNWPUOe2qUc89dt5ov0Rwvkjne2iDB86qT2ALRYqwdgFYv4FINqInP2m75M82t9y5idhRCA71j9xplMvk1zwXw==" hashValue="PTBs8a7Ja+4K3MvYz4wpH9hDohp+jzgcfigU5BlYQDkne9AQPnWEOjEsz5S0xoXREayId6RCyM1owMe8o1zQlA==" algorithmName="SHA-512" password="CC35"/>
  <mergeCells count="94">
    <mergeCell ref="C52:G52"/>
    <mergeCell ref="D64:H64"/>
    <mergeCell ref="D55:H55"/>
    <mergeCell ref="E61:I61"/>
    <mergeCell ref="E58:I58"/>
    <mergeCell ref="E57:I57"/>
    <mergeCell ref="E60:I60"/>
    <mergeCell ref="E56:I56"/>
    <mergeCell ref="E59:I59"/>
    <mergeCell ref="E62:I62"/>
    <mergeCell ref="E63:I63"/>
    <mergeCell ref="I52:AF52"/>
    <mergeCell ref="J64:AF64"/>
    <mergeCell ref="J55:AF55"/>
    <mergeCell ref="K62:AF62"/>
    <mergeCell ref="K61:AF61"/>
    <mergeCell ref="K58:AF58"/>
    <mergeCell ref="K59:AF59"/>
    <mergeCell ref="K56:AF56"/>
    <mergeCell ref="K60:AF60"/>
    <mergeCell ref="K63:AF63"/>
    <mergeCell ref="K57:AF57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9:AM59"/>
    <mergeCell ref="AG62:AM62"/>
    <mergeCell ref="AG61:AM61"/>
    <mergeCell ref="AG63:AM63"/>
    <mergeCell ref="AG60:AM60"/>
    <mergeCell ref="AG58:AM58"/>
    <mergeCell ref="AG64:AM64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6" location="'SO 01 - 01 - Bourací práce'!C2" display="/"/>
    <hyperlink ref="A57" location="'SO 01 - 02 - Stavební část'!C2" display="/"/>
    <hyperlink ref="A58" location="'SO 01 - 03 - ZTI, ÚT'!C2" display="/"/>
    <hyperlink ref="A59" location="'SO 01 - 04 - VZT'!C2" display="/"/>
    <hyperlink ref="A60" location="'SO 01 - 05 - rozvody elek...'!C2" display="/"/>
    <hyperlink ref="A61" location="'SO 01 - 06 - stavební prá...'!C2" display="/"/>
    <hyperlink ref="A62" location="'SO 01 - 07 - Mobiliář + s...'!C2" display="/"/>
    <hyperlink ref="A63" location="'SO 01 - 08 - Orientační a...'!C2" display="/"/>
    <hyperlink ref="A64" location="'SO 02 - Kryté stání na ko...'!C2" display="/"/>
    <hyperlink ref="A65" location="'SO 03 - Zpevněné plochy'!C2" display="/"/>
    <hyperlink ref="A66" location="'SO 90-90 - Likvidace odpa...'!C2" display="/"/>
    <hyperlink ref="A67" location="'SO 98-98 - Všeobecný objekt'!C2" display="/"/>
    <hyperlink ref="A6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3416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50"/>
      <c r="B27" s="151"/>
      <c r="C27" s="150"/>
      <c r="D27" s="150"/>
      <c r="E27" s="152" t="s">
        <v>37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ROUND(J89,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ROUND((SUM(BE89:BE198)),  2)</f>
        <v>0</v>
      </c>
      <c r="G33" s="41"/>
      <c r="H33" s="41"/>
      <c r="I33" s="160">
        <v>0.20999999999999999</v>
      </c>
      <c r="J33" s="159">
        <f>ROUND(((SUM(BE89:BE198))*I33),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ROUND((SUM(BF89:BF198)),  2)</f>
        <v>0</v>
      </c>
      <c r="G34" s="41"/>
      <c r="H34" s="41"/>
      <c r="I34" s="160">
        <v>0.14999999999999999</v>
      </c>
      <c r="J34" s="159">
        <f>ROUND(((SUM(BF89:BF198))*I34),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ROUND((SUM(BG89:BG198)),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ROUND((SUM(BH89:BH198)),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ROUND((SUM(BI89:BI198)),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Kryté stání na kola a lyže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436</v>
      </c>
      <c r="E61" s="185"/>
      <c r="F61" s="185"/>
      <c r="G61" s="185"/>
      <c r="H61" s="185"/>
      <c r="I61" s="185"/>
      <c r="J61" s="186">
        <f>J91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437</v>
      </c>
      <c r="E62" s="185"/>
      <c r="F62" s="185"/>
      <c r="G62" s="185"/>
      <c r="H62" s="185"/>
      <c r="I62" s="185"/>
      <c r="J62" s="186">
        <f>J97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134</v>
      </c>
      <c r="E63" s="185"/>
      <c r="F63" s="185"/>
      <c r="G63" s="185"/>
      <c r="H63" s="185"/>
      <c r="I63" s="185"/>
      <c r="J63" s="186">
        <f>J103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442</v>
      </c>
      <c r="E64" s="185"/>
      <c r="F64" s="185"/>
      <c r="G64" s="185"/>
      <c r="H64" s="185"/>
      <c r="I64" s="185"/>
      <c r="J64" s="186">
        <f>J106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7"/>
      <c r="C65" s="178"/>
      <c r="D65" s="179" t="s">
        <v>135</v>
      </c>
      <c r="E65" s="180"/>
      <c r="F65" s="180"/>
      <c r="G65" s="180"/>
      <c r="H65" s="180"/>
      <c r="I65" s="180"/>
      <c r="J65" s="181">
        <f>J109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3"/>
      <c r="C66" s="128"/>
      <c r="D66" s="184" t="s">
        <v>138</v>
      </c>
      <c r="E66" s="185"/>
      <c r="F66" s="185"/>
      <c r="G66" s="185"/>
      <c r="H66" s="185"/>
      <c r="I66" s="185"/>
      <c r="J66" s="186">
        <f>J110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139</v>
      </c>
      <c r="E67" s="185"/>
      <c r="F67" s="185"/>
      <c r="G67" s="185"/>
      <c r="H67" s="185"/>
      <c r="I67" s="185"/>
      <c r="J67" s="186">
        <f>J148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140</v>
      </c>
      <c r="E68" s="185"/>
      <c r="F68" s="185"/>
      <c r="G68" s="185"/>
      <c r="H68" s="185"/>
      <c r="I68" s="185"/>
      <c r="J68" s="186">
        <f>J180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449</v>
      </c>
      <c r="E69" s="185"/>
      <c r="F69" s="185"/>
      <c r="G69" s="185"/>
      <c r="H69" s="185"/>
      <c r="I69" s="185"/>
      <c r="J69" s="186">
        <f>J188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124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02 - Kryté stání na kola a lyže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F12</f>
        <v xml:space="preserve"> </v>
      </c>
      <c r="G83" s="43"/>
      <c r="H83" s="43"/>
      <c r="I83" s="35" t="s">
        <v>24</v>
      </c>
      <c r="J83" s="75" t="str">
        <f>IF(J12="","",J12)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E15</f>
        <v xml:space="preserve"> Správa železnic, s.o.</v>
      </c>
      <c r="G85" s="43"/>
      <c r="H85" s="43"/>
      <c r="I85" s="35" t="s">
        <v>33</v>
      </c>
      <c r="J85" s="39" t="str">
        <f>E21</f>
        <v xml:space="preserve"> Správa železnic, s.o.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35</v>
      </c>
      <c r="J86" s="39" t="str">
        <f>E24</f>
        <v xml:space="preserve"> Správa železnic, s.o.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P90+P109</f>
        <v>0</v>
      </c>
      <c r="Q89" s="99"/>
      <c r="R89" s="196">
        <f>R90+R109</f>
        <v>4.3607284910919999</v>
      </c>
      <c r="S89" s="99"/>
      <c r="T89" s="197">
        <f>T90+T109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BK90+BK109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156</v>
      </c>
      <c r="F90" s="202" t="s">
        <v>157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P91+P97+P103+P106</f>
        <v>0</v>
      </c>
      <c r="Q90" s="207"/>
      <c r="R90" s="208">
        <f>R91+R97+R103+R106</f>
        <v>3.159303486092</v>
      </c>
      <c r="S90" s="207"/>
      <c r="T90" s="209">
        <f>T91+T97+T103+T106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72</v>
      </c>
      <c r="AY90" s="210" t="s">
        <v>158</v>
      </c>
      <c r="BK90" s="212">
        <f>BK91+BK97+BK103+BK106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79</v>
      </c>
      <c r="F91" s="213" t="s">
        <v>451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SUM(P92:P96)</f>
        <v>0</v>
      </c>
      <c r="Q91" s="207"/>
      <c r="R91" s="208">
        <f>SUM(R92:R96)</f>
        <v>0</v>
      </c>
      <c r="S91" s="207"/>
      <c r="T91" s="209">
        <f>SUM(T92:T96)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79</v>
      </c>
      <c r="AT91" s="211" t="s">
        <v>71</v>
      </c>
      <c r="AU91" s="211" t="s">
        <v>79</v>
      </c>
      <c r="AY91" s="210" t="s">
        <v>158</v>
      </c>
      <c r="BK91" s="212">
        <f>SUM(BK92:BK96)</f>
        <v>0</v>
      </c>
    </row>
    <row r="92" s="2" customFormat="1" ht="44.25" customHeight="1">
      <c r="A92" s="41"/>
      <c r="B92" s="42"/>
      <c r="C92" s="215" t="s">
        <v>79</v>
      </c>
      <c r="D92" s="215" t="s">
        <v>161</v>
      </c>
      <c r="E92" s="216" t="s">
        <v>3417</v>
      </c>
      <c r="F92" s="217" t="s">
        <v>3418</v>
      </c>
      <c r="G92" s="218" t="s">
        <v>164</v>
      </c>
      <c r="H92" s="219">
        <v>1.373</v>
      </c>
      <c r="I92" s="220"/>
      <c r="J92" s="221">
        <f>ROUND(I92*H92,2)</f>
        <v>0</v>
      </c>
      <c r="K92" s="217" t="s">
        <v>454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166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166</v>
      </c>
      <c r="BM92" s="226" t="s">
        <v>3419</v>
      </c>
    </row>
    <row r="93" s="2" customFormat="1">
      <c r="A93" s="41"/>
      <c r="B93" s="42"/>
      <c r="C93" s="43"/>
      <c r="D93" s="228" t="s">
        <v>168</v>
      </c>
      <c r="E93" s="43"/>
      <c r="F93" s="229" t="s">
        <v>3420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3421</v>
      </c>
      <c r="G94" s="245"/>
      <c r="H94" s="248">
        <v>0.113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81</v>
      </c>
      <c r="AV94" s="14" t="s">
        <v>81</v>
      </c>
      <c r="AW94" s="14" t="s">
        <v>34</v>
      </c>
      <c r="AX94" s="14" t="s">
        <v>72</v>
      </c>
      <c r="AY94" s="254" t="s">
        <v>158</v>
      </c>
    </row>
    <row r="95" s="14" customFormat="1">
      <c r="A95" s="14"/>
      <c r="B95" s="244"/>
      <c r="C95" s="245"/>
      <c r="D95" s="235" t="s">
        <v>179</v>
      </c>
      <c r="E95" s="246" t="s">
        <v>28</v>
      </c>
      <c r="F95" s="247" t="s">
        <v>3422</v>
      </c>
      <c r="G95" s="245"/>
      <c r="H95" s="248">
        <v>1.26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179</v>
      </c>
      <c r="AU95" s="254" t="s">
        <v>81</v>
      </c>
      <c r="AV95" s="14" t="s">
        <v>81</v>
      </c>
      <c r="AW95" s="14" t="s">
        <v>34</v>
      </c>
      <c r="AX95" s="14" t="s">
        <v>72</v>
      </c>
      <c r="AY95" s="254" t="s">
        <v>158</v>
      </c>
    </row>
    <row r="96" s="15" customFormat="1">
      <c r="A96" s="15"/>
      <c r="B96" s="255"/>
      <c r="C96" s="256"/>
      <c r="D96" s="235" t="s">
        <v>179</v>
      </c>
      <c r="E96" s="257" t="s">
        <v>28</v>
      </c>
      <c r="F96" s="258" t="s">
        <v>184</v>
      </c>
      <c r="G96" s="256"/>
      <c r="H96" s="259">
        <v>1.373</v>
      </c>
      <c r="I96" s="260"/>
      <c r="J96" s="256"/>
      <c r="K96" s="256"/>
      <c r="L96" s="261"/>
      <c r="M96" s="262"/>
      <c r="N96" s="263"/>
      <c r="O96" s="263"/>
      <c r="P96" s="263"/>
      <c r="Q96" s="263"/>
      <c r="R96" s="263"/>
      <c r="S96" s="263"/>
      <c r="T96" s="26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5" t="s">
        <v>179</v>
      </c>
      <c r="AU96" s="265" t="s">
        <v>81</v>
      </c>
      <c r="AV96" s="15" t="s">
        <v>166</v>
      </c>
      <c r="AW96" s="15" t="s">
        <v>34</v>
      </c>
      <c r="AX96" s="15" t="s">
        <v>79</v>
      </c>
      <c r="AY96" s="265" t="s">
        <v>158</v>
      </c>
    </row>
    <row r="97" s="12" customFormat="1" ht="22.8" customHeight="1">
      <c r="A97" s="12"/>
      <c r="B97" s="199"/>
      <c r="C97" s="200"/>
      <c r="D97" s="201" t="s">
        <v>71</v>
      </c>
      <c r="E97" s="213" t="s">
        <v>81</v>
      </c>
      <c r="F97" s="213" t="s">
        <v>481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SUM(P98:P102)</f>
        <v>0</v>
      </c>
      <c r="Q97" s="207"/>
      <c r="R97" s="208">
        <f>SUM(R98:R102)</f>
        <v>3.159303486092</v>
      </c>
      <c r="S97" s="207"/>
      <c r="T97" s="209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SUM(BK98:BK102)</f>
        <v>0</v>
      </c>
    </row>
    <row r="98" s="2" customFormat="1" ht="24.15" customHeight="1">
      <c r="A98" s="41"/>
      <c r="B98" s="42"/>
      <c r="C98" s="215" t="s">
        <v>81</v>
      </c>
      <c r="D98" s="215" t="s">
        <v>161</v>
      </c>
      <c r="E98" s="216" t="s">
        <v>517</v>
      </c>
      <c r="F98" s="217" t="s">
        <v>518</v>
      </c>
      <c r="G98" s="218" t="s">
        <v>164</v>
      </c>
      <c r="H98" s="219">
        <v>1.373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2.3010222040000001</v>
      </c>
      <c r="R98" s="224">
        <f>Q98*H98</f>
        <v>3.159303486092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3423</v>
      </c>
    </row>
    <row r="99" s="2" customFormat="1">
      <c r="A99" s="41"/>
      <c r="B99" s="42"/>
      <c r="C99" s="43"/>
      <c r="D99" s="228" t="s">
        <v>168</v>
      </c>
      <c r="E99" s="43"/>
      <c r="F99" s="229" t="s">
        <v>520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14" customFormat="1">
      <c r="A100" s="14"/>
      <c r="B100" s="244"/>
      <c r="C100" s="245"/>
      <c r="D100" s="235" t="s">
        <v>179</v>
      </c>
      <c r="E100" s="246" t="s">
        <v>28</v>
      </c>
      <c r="F100" s="247" t="s">
        <v>3421</v>
      </c>
      <c r="G100" s="245"/>
      <c r="H100" s="248">
        <v>0.113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179</v>
      </c>
      <c r="AU100" s="254" t="s">
        <v>81</v>
      </c>
      <c r="AV100" s="14" t="s">
        <v>81</v>
      </c>
      <c r="AW100" s="14" t="s">
        <v>34</v>
      </c>
      <c r="AX100" s="14" t="s">
        <v>72</v>
      </c>
      <c r="AY100" s="254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3422</v>
      </c>
      <c r="G101" s="245"/>
      <c r="H101" s="248">
        <v>1.26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5" customFormat="1">
      <c r="A102" s="15"/>
      <c r="B102" s="255"/>
      <c r="C102" s="256"/>
      <c r="D102" s="235" t="s">
        <v>179</v>
      </c>
      <c r="E102" s="257" t="s">
        <v>28</v>
      </c>
      <c r="F102" s="258" t="s">
        <v>184</v>
      </c>
      <c r="G102" s="256"/>
      <c r="H102" s="259">
        <v>1.373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179</v>
      </c>
      <c r="AU102" s="265" t="s">
        <v>81</v>
      </c>
      <c r="AV102" s="15" t="s">
        <v>166</v>
      </c>
      <c r="AW102" s="15" t="s">
        <v>34</v>
      </c>
      <c r="AX102" s="15" t="s">
        <v>79</v>
      </c>
      <c r="AY102" s="265" t="s">
        <v>158</v>
      </c>
    </row>
    <row r="103" s="12" customFormat="1" ht="22.8" customHeight="1">
      <c r="A103" s="12"/>
      <c r="B103" s="199"/>
      <c r="C103" s="200"/>
      <c r="D103" s="201" t="s">
        <v>71</v>
      </c>
      <c r="E103" s="213" t="s">
        <v>159</v>
      </c>
      <c r="F103" s="213" t="s">
        <v>160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SUM(P104:P105)</f>
        <v>0</v>
      </c>
      <c r="Q103" s="207"/>
      <c r="R103" s="208">
        <f>SUM(R104:R105)</f>
        <v>0</v>
      </c>
      <c r="S103" s="207"/>
      <c r="T103" s="209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79</v>
      </c>
      <c r="AT103" s="211" t="s">
        <v>71</v>
      </c>
      <c r="AU103" s="211" t="s">
        <v>79</v>
      </c>
      <c r="AY103" s="210" t="s">
        <v>158</v>
      </c>
      <c r="BK103" s="212">
        <f>SUM(BK104:BK105)</f>
        <v>0</v>
      </c>
    </row>
    <row r="104" s="2" customFormat="1" ht="16.5" customHeight="1">
      <c r="A104" s="41"/>
      <c r="B104" s="42"/>
      <c r="C104" s="215" t="s">
        <v>190</v>
      </c>
      <c r="D104" s="215" t="s">
        <v>161</v>
      </c>
      <c r="E104" s="216" t="s">
        <v>3424</v>
      </c>
      <c r="F104" s="217" t="s">
        <v>3425</v>
      </c>
      <c r="G104" s="218" t="s">
        <v>300</v>
      </c>
      <c r="H104" s="219">
        <v>1</v>
      </c>
      <c r="I104" s="220"/>
      <c r="J104" s="221">
        <f>ROUND(I104*H104,2)</f>
        <v>0</v>
      </c>
      <c r="K104" s="217" t="s">
        <v>3325</v>
      </c>
      <c r="L104" s="47"/>
      <c r="M104" s="222" t="s">
        <v>28</v>
      </c>
      <c r="N104" s="223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166</v>
      </c>
      <c r="AT104" s="226" t="s">
        <v>161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3426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3427</v>
      </c>
      <c r="G105" s="245"/>
      <c r="H105" s="248">
        <v>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79</v>
      </c>
      <c r="AY105" s="254" t="s">
        <v>158</v>
      </c>
    </row>
    <row r="106" s="12" customFormat="1" ht="22.8" customHeight="1">
      <c r="A106" s="12"/>
      <c r="B106" s="199"/>
      <c r="C106" s="200"/>
      <c r="D106" s="201" t="s">
        <v>71</v>
      </c>
      <c r="E106" s="213" t="s">
        <v>1024</v>
      </c>
      <c r="F106" s="213" t="s">
        <v>1025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SUM(P107:P108)</f>
        <v>0</v>
      </c>
      <c r="Q106" s="207"/>
      <c r="R106" s="208">
        <f>SUM(R107:R108)</f>
        <v>0</v>
      </c>
      <c r="S106" s="207"/>
      <c r="T106" s="209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79</v>
      </c>
      <c r="AT106" s="211" t="s">
        <v>71</v>
      </c>
      <c r="AU106" s="211" t="s">
        <v>79</v>
      </c>
      <c r="AY106" s="210" t="s">
        <v>158</v>
      </c>
      <c r="BK106" s="212">
        <f>SUM(BK107:BK108)</f>
        <v>0</v>
      </c>
    </row>
    <row r="107" s="2" customFormat="1" ht="55.5" customHeight="1">
      <c r="A107" s="41"/>
      <c r="B107" s="42"/>
      <c r="C107" s="215" t="s">
        <v>197</v>
      </c>
      <c r="D107" s="215" t="s">
        <v>161</v>
      </c>
      <c r="E107" s="216" t="s">
        <v>3428</v>
      </c>
      <c r="F107" s="217" t="s">
        <v>3429</v>
      </c>
      <c r="G107" s="218" t="s">
        <v>216</v>
      </c>
      <c r="H107" s="219">
        <v>3.1629999999999998</v>
      </c>
      <c r="I107" s="220"/>
      <c r="J107" s="221">
        <f>ROUND(I107*H107,2)</f>
        <v>0</v>
      </c>
      <c r="K107" s="217" t="s">
        <v>165</v>
      </c>
      <c r="L107" s="47"/>
      <c r="M107" s="222" t="s">
        <v>28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166</v>
      </c>
      <c r="AT107" s="226" t="s">
        <v>161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166</v>
      </c>
      <c r="BM107" s="226" t="s">
        <v>3430</v>
      </c>
    </row>
    <row r="108" s="2" customFormat="1">
      <c r="A108" s="41"/>
      <c r="B108" s="42"/>
      <c r="C108" s="43"/>
      <c r="D108" s="228" t="s">
        <v>168</v>
      </c>
      <c r="E108" s="43"/>
      <c r="F108" s="229" t="s">
        <v>3431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168</v>
      </c>
      <c r="AU108" s="20" t="s">
        <v>81</v>
      </c>
    </row>
    <row r="109" s="12" customFormat="1" ht="25.92" customHeight="1">
      <c r="A109" s="12"/>
      <c r="B109" s="199"/>
      <c r="C109" s="200"/>
      <c r="D109" s="201" t="s">
        <v>71</v>
      </c>
      <c r="E109" s="202" t="s">
        <v>338</v>
      </c>
      <c r="F109" s="202" t="s">
        <v>339</v>
      </c>
      <c r="G109" s="200"/>
      <c r="H109" s="200"/>
      <c r="I109" s="203"/>
      <c r="J109" s="204">
        <f>BK109</f>
        <v>0</v>
      </c>
      <c r="K109" s="200"/>
      <c r="L109" s="205"/>
      <c r="M109" s="206"/>
      <c r="N109" s="207"/>
      <c r="O109" s="207"/>
      <c r="P109" s="208">
        <f>P110+P148+P180+P188</f>
        <v>0</v>
      </c>
      <c r="Q109" s="207"/>
      <c r="R109" s="208">
        <f>R110+R148+R180+R188</f>
        <v>1.2014250050000002</v>
      </c>
      <c r="S109" s="207"/>
      <c r="T109" s="209">
        <f>T110+T148+T180+T188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81</v>
      </c>
      <c r="AT109" s="211" t="s">
        <v>71</v>
      </c>
      <c r="AU109" s="211" t="s">
        <v>72</v>
      </c>
      <c r="AY109" s="210" t="s">
        <v>158</v>
      </c>
      <c r="BK109" s="212">
        <f>BK110+BK148+BK180+BK188</f>
        <v>0</v>
      </c>
    </row>
    <row r="110" s="12" customFormat="1" ht="22.8" customHeight="1">
      <c r="A110" s="12"/>
      <c r="B110" s="199"/>
      <c r="C110" s="200"/>
      <c r="D110" s="201" t="s">
        <v>71</v>
      </c>
      <c r="E110" s="213" t="s">
        <v>359</v>
      </c>
      <c r="F110" s="213" t="s">
        <v>360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SUM(P111:P147)</f>
        <v>0</v>
      </c>
      <c r="Q110" s="207"/>
      <c r="R110" s="208">
        <f>SUM(R111:R147)</f>
        <v>1.0147287600000001</v>
      </c>
      <c r="S110" s="207"/>
      <c r="T110" s="209">
        <f>SUM(T111:T147)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81</v>
      </c>
      <c r="AT110" s="211" t="s">
        <v>71</v>
      </c>
      <c r="AU110" s="211" t="s">
        <v>79</v>
      </c>
      <c r="AY110" s="210" t="s">
        <v>158</v>
      </c>
      <c r="BK110" s="212">
        <f>SUM(BK111:BK147)</f>
        <v>0</v>
      </c>
    </row>
    <row r="111" s="2" customFormat="1" ht="24.15" customHeight="1">
      <c r="A111" s="41"/>
      <c r="B111" s="42"/>
      <c r="C111" s="215" t="s">
        <v>203</v>
      </c>
      <c r="D111" s="215" t="s">
        <v>161</v>
      </c>
      <c r="E111" s="216" t="s">
        <v>3432</v>
      </c>
      <c r="F111" s="217" t="s">
        <v>3433</v>
      </c>
      <c r="G111" s="218" t="s">
        <v>164</v>
      </c>
      <c r="H111" s="219">
        <v>1.23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3434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3435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14" customFormat="1">
      <c r="A113" s="14"/>
      <c r="B113" s="244"/>
      <c r="C113" s="245"/>
      <c r="D113" s="235" t="s">
        <v>179</v>
      </c>
      <c r="E113" s="246" t="s">
        <v>28</v>
      </c>
      <c r="F113" s="247" t="s">
        <v>3436</v>
      </c>
      <c r="G113" s="245"/>
      <c r="H113" s="248">
        <v>1.23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179</v>
      </c>
      <c r="AU113" s="254" t="s">
        <v>81</v>
      </c>
      <c r="AV113" s="14" t="s">
        <v>81</v>
      </c>
      <c r="AW113" s="14" t="s">
        <v>34</v>
      </c>
      <c r="AX113" s="14" t="s">
        <v>79</v>
      </c>
      <c r="AY113" s="254" t="s">
        <v>158</v>
      </c>
    </row>
    <row r="114" s="2" customFormat="1" ht="37.8" customHeight="1">
      <c r="A114" s="41"/>
      <c r="B114" s="42"/>
      <c r="C114" s="215" t="s">
        <v>208</v>
      </c>
      <c r="D114" s="215" t="s">
        <v>161</v>
      </c>
      <c r="E114" s="216" t="s">
        <v>3437</v>
      </c>
      <c r="F114" s="217" t="s">
        <v>3438</v>
      </c>
      <c r="G114" s="218" t="s">
        <v>300</v>
      </c>
      <c r="H114" s="219">
        <v>14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251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251</v>
      </c>
      <c r="BM114" s="226" t="s">
        <v>3439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3440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33" customHeight="1">
      <c r="A116" s="41"/>
      <c r="B116" s="42"/>
      <c r="C116" s="215" t="s">
        <v>159</v>
      </c>
      <c r="D116" s="215" t="s">
        <v>161</v>
      </c>
      <c r="E116" s="216" t="s">
        <v>3441</v>
      </c>
      <c r="F116" s="217" t="s">
        <v>3442</v>
      </c>
      <c r="G116" s="218" t="s">
        <v>300</v>
      </c>
      <c r="H116" s="219">
        <v>4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0.0026700000000000001</v>
      </c>
      <c r="R116" s="224">
        <f>Q116*H116</f>
        <v>0.01068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251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251</v>
      </c>
      <c r="BM116" s="226" t="s">
        <v>3443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3444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16.5" customHeight="1">
      <c r="A118" s="41"/>
      <c r="B118" s="42"/>
      <c r="C118" s="270" t="s">
        <v>220</v>
      </c>
      <c r="D118" s="270" t="s">
        <v>490</v>
      </c>
      <c r="E118" s="271" t="s">
        <v>3445</v>
      </c>
      <c r="F118" s="272" t="s">
        <v>3446</v>
      </c>
      <c r="G118" s="273" t="s">
        <v>300</v>
      </c>
      <c r="H118" s="274">
        <v>4</v>
      </c>
      <c r="I118" s="275"/>
      <c r="J118" s="276">
        <f>ROUND(I118*H118,2)</f>
        <v>0</v>
      </c>
      <c r="K118" s="272" t="s">
        <v>165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0.00097999999999999997</v>
      </c>
      <c r="R118" s="224">
        <f>Q118*H118</f>
        <v>0.0039199999999999999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609</v>
      </c>
      <c r="AT118" s="226" t="s">
        <v>490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251</v>
      </c>
      <c r="BM118" s="226" t="s">
        <v>3447</v>
      </c>
    </row>
    <row r="119" s="2" customFormat="1" ht="44.25" customHeight="1">
      <c r="A119" s="41"/>
      <c r="B119" s="42"/>
      <c r="C119" s="215" t="s">
        <v>227</v>
      </c>
      <c r="D119" s="215" t="s">
        <v>161</v>
      </c>
      <c r="E119" s="216" t="s">
        <v>3448</v>
      </c>
      <c r="F119" s="217" t="s">
        <v>3449</v>
      </c>
      <c r="G119" s="218" t="s">
        <v>200</v>
      </c>
      <c r="H119" s="219">
        <v>27.420000000000002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251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3450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3451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14" customFormat="1">
      <c r="A121" s="14"/>
      <c r="B121" s="244"/>
      <c r="C121" s="245"/>
      <c r="D121" s="235" t="s">
        <v>179</v>
      </c>
      <c r="E121" s="246" t="s">
        <v>28</v>
      </c>
      <c r="F121" s="247" t="s">
        <v>3452</v>
      </c>
      <c r="G121" s="245"/>
      <c r="H121" s="248">
        <v>27.420000000000002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179</v>
      </c>
      <c r="AU121" s="254" t="s">
        <v>81</v>
      </c>
      <c r="AV121" s="14" t="s">
        <v>81</v>
      </c>
      <c r="AW121" s="14" t="s">
        <v>34</v>
      </c>
      <c r="AX121" s="14" t="s">
        <v>79</v>
      </c>
      <c r="AY121" s="254" t="s">
        <v>158</v>
      </c>
    </row>
    <row r="122" s="2" customFormat="1" ht="24.15" customHeight="1">
      <c r="A122" s="41"/>
      <c r="B122" s="42"/>
      <c r="C122" s="215" t="s">
        <v>232</v>
      </c>
      <c r="D122" s="215" t="s">
        <v>161</v>
      </c>
      <c r="E122" s="216" t="s">
        <v>3453</v>
      </c>
      <c r="F122" s="217" t="s">
        <v>3454</v>
      </c>
      <c r="G122" s="218" t="s">
        <v>193</v>
      </c>
      <c r="H122" s="219">
        <v>11.85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251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3455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3456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14" customFormat="1">
      <c r="A124" s="14"/>
      <c r="B124" s="244"/>
      <c r="C124" s="245"/>
      <c r="D124" s="235" t="s">
        <v>179</v>
      </c>
      <c r="E124" s="246" t="s">
        <v>28</v>
      </c>
      <c r="F124" s="247" t="s">
        <v>3457</v>
      </c>
      <c r="G124" s="245"/>
      <c r="H124" s="248">
        <v>11.85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179</v>
      </c>
      <c r="AU124" s="254" t="s">
        <v>81</v>
      </c>
      <c r="AV124" s="14" t="s">
        <v>81</v>
      </c>
      <c r="AW124" s="14" t="s">
        <v>34</v>
      </c>
      <c r="AX124" s="14" t="s">
        <v>79</v>
      </c>
      <c r="AY124" s="254" t="s">
        <v>158</v>
      </c>
    </row>
    <row r="125" s="2" customFormat="1" ht="16.5" customHeight="1">
      <c r="A125" s="41"/>
      <c r="B125" s="42"/>
      <c r="C125" s="270" t="s">
        <v>237</v>
      </c>
      <c r="D125" s="270" t="s">
        <v>490</v>
      </c>
      <c r="E125" s="271" t="s">
        <v>3458</v>
      </c>
      <c r="F125" s="272" t="s">
        <v>3459</v>
      </c>
      <c r="G125" s="273" t="s">
        <v>164</v>
      </c>
      <c r="H125" s="274">
        <v>0.35599999999999998</v>
      </c>
      <c r="I125" s="275"/>
      <c r="J125" s="276">
        <f>ROUND(I125*H125,2)</f>
        <v>0</v>
      </c>
      <c r="K125" s="272" t="s">
        <v>165</v>
      </c>
      <c r="L125" s="277"/>
      <c r="M125" s="278" t="s">
        <v>28</v>
      </c>
      <c r="N125" s="279" t="s">
        <v>43</v>
      </c>
      <c r="O125" s="87"/>
      <c r="P125" s="224">
        <f>O125*H125</f>
        <v>0</v>
      </c>
      <c r="Q125" s="224">
        <v>0.5</v>
      </c>
      <c r="R125" s="224">
        <f>Q125*H125</f>
        <v>0.17799999999999999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609</v>
      </c>
      <c r="AT125" s="226" t="s">
        <v>490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251</v>
      </c>
      <c r="BM125" s="226" t="s">
        <v>3460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3461</v>
      </c>
      <c r="G126" s="245"/>
      <c r="H126" s="248">
        <v>0.35599999999999998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79</v>
      </c>
      <c r="AY126" s="254" t="s">
        <v>158</v>
      </c>
    </row>
    <row r="127" s="2" customFormat="1" ht="55.5" customHeight="1">
      <c r="A127" s="41"/>
      <c r="B127" s="42"/>
      <c r="C127" s="215" t="s">
        <v>242</v>
      </c>
      <c r="D127" s="215" t="s">
        <v>161</v>
      </c>
      <c r="E127" s="216" t="s">
        <v>3462</v>
      </c>
      <c r="F127" s="217" t="s">
        <v>3463</v>
      </c>
      <c r="G127" s="218" t="s">
        <v>200</v>
      </c>
      <c r="H127" s="219">
        <v>58.170000000000002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251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251</v>
      </c>
      <c r="BM127" s="226" t="s">
        <v>3464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3465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3466</v>
      </c>
      <c r="G129" s="245"/>
      <c r="H129" s="248">
        <v>24.149999999999999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3467</v>
      </c>
      <c r="G130" s="245"/>
      <c r="H130" s="248">
        <v>34.020000000000003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5" customFormat="1">
      <c r="A131" s="15"/>
      <c r="B131" s="255"/>
      <c r="C131" s="256"/>
      <c r="D131" s="235" t="s">
        <v>179</v>
      </c>
      <c r="E131" s="257" t="s">
        <v>28</v>
      </c>
      <c r="F131" s="258" t="s">
        <v>184</v>
      </c>
      <c r="G131" s="256"/>
      <c r="H131" s="259">
        <v>58.170000000000002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179</v>
      </c>
      <c r="AU131" s="265" t="s">
        <v>81</v>
      </c>
      <c r="AV131" s="15" t="s">
        <v>166</v>
      </c>
      <c r="AW131" s="15" t="s">
        <v>34</v>
      </c>
      <c r="AX131" s="15" t="s">
        <v>79</v>
      </c>
      <c r="AY131" s="265" t="s">
        <v>158</v>
      </c>
    </row>
    <row r="132" s="2" customFormat="1" ht="24.15" customHeight="1">
      <c r="A132" s="41"/>
      <c r="B132" s="42"/>
      <c r="C132" s="270" t="s">
        <v>8</v>
      </c>
      <c r="D132" s="270" t="s">
        <v>490</v>
      </c>
      <c r="E132" s="271" t="s">
        <v>3468</v>
      </c>
      <c r="F132" s="272" t="s">
        <v>3469</v>
      </c>
      <c r="G132" s="273" t="s">
        <v>164</v>
      </c>
      <c r="H132" s="274">
        <v>1.23</v>
      </c>
      <c r="I132" s="275"/>
      <c r="J132" s="276">
        <f>ROUND(I132*H132,2)</f>
        <v>0</v>
      </c>
      <c r="K132" s="272" t="s">
        <v>165</v>
      </c>
      <c r="L132" s="277"/>
      <c r="M132" s="278" t="s">
        <v>28</v>
      </c>
      <c r="N132" s="279" t="s">
        <v>43</v>
      </c>
      <c r="O132" s="87"/>
      <c r="P132" s="224">
        <f>O132*H132</f>
        <v>0</v>
      </c>
      <c r="Q132" s="224">
        <v>0.44</v>
      </c>
      <c r="R132" s="224">
        <f>Q132*H132</f>
        <v>0.54120000000000001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609</v>
      </c>
      <c r="AT132" s="226" t="s">
        <v>490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251</v>
      </c>
      <c r="BM132" s="226" t="s">
        <v>3470</v>
      </c>
    </row>
    <row r="133" s="13" customFormat="1">
      <c r="A133" s="13"/>
      <c r="B133" s="233"/>
      <c r="C133" s="234"/>
      <c r="D133" s="235" t="s">
        <v>179</v>
      </c>
      <c r="E133" s="236" t="s">
        <v>28</v>
      </c>
      <c r="F133" s="237" t="s">
        <v>3471</v>
      </c>
      <c r="G133" s="234"/>
      <c r="H133" s="236" t="s">
        <v>28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179</v>
      </c>
      <c r="AU133" s="243" t="s">
        <v>81</v>
      </c>
      <c r="AV133" s="13" t="s">
        <v>79</v>
      </c>
      <c r="AW133" s="13" t="s">
        <v>34</v>
      </c>
      <c r="AX133" s="13" t="s">
        <v>72</v>
      </c>
      <c r="AY133" s="243" t="s">
        <v>158</v>
      </c>
    </row>
    <row r="134" s="14" customFormat="1">
      <c r="A134" s="14"/>
      <c r="B134" s="244"/>
      <c r="C134" s="245"/>
      <c r="D134" s="235" t="s">
        <v>179</v>
      </c>
      <c r="E134" s="246" t="s">
        <v>28</v>
      </c>
      <c r="F134" s="247" t="s">
        <v>3472</v>
      </c>
      <c r="G134" s="245"/>
      <c r="H134" s="248">
        <v>1.23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179</v>
      </c>
      <c r="AU134" s="254" t="s">
        <v>81</v>
      </c>
      <c r="AV134" s="14" t="s">
        <v>81</v>
      </c>
      <c r="AW134" s="14" t="s">
        <v>34</v>
      </c>
      <c r="AX134" s="14" t="s">
        <v>79</v>
      </c>
      <c r="AY134" s="254" t="s">
        <v>158</v>
      </c>
    </row>
    <row r="135" s="2" customFormat="1" ht="24.15" customHeight="1">
      <c r="A135" s="41"/>
      <c r="B135" s="42"/>
      <c r="C135" s="215" t="s">
        <v>251</v>
      </c>
      <c r="D135" s="215" t="s">
        <v>161</v>
      </c>
      <c r="E135" s="216" t="s">
        <v>3473</v>
      </c>
      <c r="F135" s="217" t="s">
        <v>3474</v>
      </c>
      <c r="G135" s="218" t="s">
        <v>193</v>
      </c>
      <c r="H135" s="219">
        <v>16.905000000000001</v>
      </c>
      <c r="I135" s="220"/>
      <c r="J135" s="221">
        <f>ROUND(I135*H135,2)</f>
        <v>0</v>
      </c>
      <c r="K135" s="217" t="s">
        <v>165</v>
      </c>
      <c r="L135" s="47"/>
      <c r="M135" s="222" t="s">
        <v>28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251</v>
      </c>
      <c r="AT135" s="226" t="s">
        <v>161</v>
      </c>
      <c r="AU135" s="226" t="s">
        <v>81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251</v>
      </c>
      <c r="BM135" s="226" t="s">
        <v>3475</v>
      </c>
    </row>
    <row r="136" s="2" customFormat="1">
      <c r="A136" s="41"/>
      <c r="B136" s="42"/>
      <c r="C136" s="43"/>
      <c r="D136" s="228" t="s">
        <v>168</v>
      </c>
      <c r="E136" s="43"/>
      <c r="F136" s="229" t="s">
        <v>3476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168</v>
      </c>
      <c r="AU136" s="20" t="s">
        <v>81</v>
      </c>
    </row>
    <row r="137" s="2" customFormat="1" ht="24.15" customHeight="1">
      <c r="A137" s="41"/>
      <c r="B137" s="42"/>
      <c r="C137" s="270" t="s">
        <v>260</v>
      </c>
      <c r="D137" s="270" t="s">
        <v>490</v>
      </c>
      <c r="E137" s="271" t="s">
        <v>3477</v>
      </c>
      <c r="F137" s="272" t="s">
        <v>3478</v>
      </c>
      <c r="G137" s="273" t="s">
        <v>193</v>
      </c>
      <c r="H137" s="274">
        <v>18.596</v>
      </c>
      <c r="I137" s="275"/>
      <c r="J137" s="276">
        <f>ROUND(I137*H137,2)</f>
        <v>0</v>
      </c>
      <c r="K137" s="272" t="s">
        <v>165</v>
      </c>
      <c r="L137" s="277"/>
      <c r="M137" s="278" t="s">
        <v>28</v>
      </c>
      <c r="N137" s="279" t="s">
        <v>43</v>
      </c>
      <c r="O137" s="87"/>
      <c r="P137" s="224">
        <f>O137*H137</f>
        <v>0</v>
      </c>
      <c r="Q137" s="224">
        <v>0.0093100000000000006</v>
      </c>
      <c r="R137" s="224">
        <f>Q137*H137</f>
        <v>0.17312876000000002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609</v>
      </c>
      <c r="AT137" s="226" t="s">
        <v>490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251</v>
      </c>
      <c r="BM137" s="226" t="s">
        <v>3479</v>
      </c>
    </row>
    <row r="138" s="14" customFormat="1">
      <c r="A138" s="14"/>
      <c r="B138" s="244"/>
      <c r="C138" s="245"/>
      <c r="D138" s="235" t="s">
        <v>179</v>
      </c>
      <c r="E138" s="246" t="s">
        <v>28</v>
      </c>
      <c r="F138" s="247" t="s">
        <v>3480</v>
      </c>
      <c r="G138" s="245"/>
      <c r="H138" s="248">
        <v>18.596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179</v>
      </c>
      <c r="AU138" s="254" t="s">
        <v>81</v>
      </c>
      <c r="AV138" s="14" t="s">
        <v>81</v>
      </c>
      <c r="AW138" s="14" t="s">
        <v>34</v>
      </c>
      <c r="AX138" s="14" t="s">
        <v>79</v>
      </c>
      <c r="AY138" s="254" t="s">
        <v>158</v>
      </c>
    </row>
    <row r="139" s="2" customFormat="1" ht="33" customHeight="1">
      <c r="A139" s="41"/>
      <c r="B139" s="42"/>
      <c r="C139" s="215" t="s">
        <v>265</v>
      </c>
      <c r="D139" s="215" t="s">
        <v>161</v>
      </c>
      <c r="E139" s="216" t="s">
        <v>1122</v>
      </c>
      <c r="F139" s="217" t="s">
        <v>1123</v>
      </c>
      <c r="G139" s="218" t="s">
        <v>193</v>
      </c>
      <c r="H139" s="219">
        <v>16.905000000000001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251</v>
      </c>
      <c r="AT139" s="226" t="s">
        <v>161</v>
      </c>
      <c r="AU139" s="226" t="s">
        <v>81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251</v>
      </c>
      <c r="BM139" s="226" t="s">
        <v>3481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1125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81</v>
      </c>
    </row>
    <row r="141" s="14" customFormat="1">
      <c r="A141" s="14"/>
      <c r="B141" s="244"/>
      <c r="C141" s="245"/>
      <c r="D141" s="235" t="s">
        <v>179</v>
      </c>
      <c r="E141" s="246" t="s">
        <v>28</v>
      </c>
      <c r="F141" s="247" t="s">
        <v>3482</v>
      </c>
      <c r="G141" s="245"/>
      <c r="H141" s="248">
        <v>16.905000000000001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81</v>
      </c>
      <c r="AV141" s="14" t="s">
        <v>81</v>
      </c>
      <c r="AW141" s="14" t="s">
        <v>34</v>
      </c>
      <c r="AX141" s="14" t="s">
        <v>79</v>
      </c>
      <c r="AY141" s="254" t="s">
        <v>158</v>
      </c>
    </row>
    <row r="142" s="2" customFormat="1" ht="24.15" customHeight="1">
      <c r="A142" s="41"/>
      <c r="B142" s="42"/>
      <c r="C142" s="270" t="s">
        <v>270</v>
      </c>
      <c r="D142" s="270" t="s">
        <v>490</v>
      </c>
      <c r="E142" s="271" t="s">
        <v>1164</v>
      </c>
      <c r="F142" s="272" t="s">
        <v>1165</v>
      </c>
      <c r="G142" s="273" t="s">
        <v>164</v>
      </c>
      <c r="H142" s="274">
        <v>0.19600000000000001</v>
      </c>
      <c r="I142" s="275"/>
      <c r="J142" s="276">
        <f>ROUND(I142*H142,2)</f>
        <v>0</v>
      </c>
      <c r="K142" s="272" t="s">
        <v>165</v>
      </c>
      <c r="L142" s="277"/>
      <c r="M142" s="278" t="s">
        <v>28</v>
      </c>
      <c r="N142" s="279" t="s">
        <v>43</v>
      </c>
      <c r="O142" s="87"/>
      <c r="P142" s="224">
        <f>O142*H142</f>
        <v>0</v>
      </c>
      <c r="Q142" s="224">
        <v>0.55000000000000004</v>
      </c>
      <c r="R142" s="224">
        <f>Q142*H142</f>
        <v>0.10780000000000001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609</v>
      </c>
      <c r="AT142" s="226" t="s">
        <v>490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251</v>
      </c>
      <c r="BM142" s="226" t="s">
        <v>3483</v>
      </c>
    </row>
    <row r="143" s="14" customFormat="1">
      <c r="A143" s="14"/>
      <c r="B143" s="244"/>
      <c r="C143" s="245"/>
      <c r="D143" s="235" t="s">
        <v>179</v>
      </c>
      <c r="E143" s="246" t="s">
        <v>28</v>
      </c>
      <c r="F143" s="247" t="s">
        <v>3484</v>
      </c>
      <c r="G143" s="245"/>
      <c r="H143" s="248">
        <v>0.13800000000000001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81</v>
      </c>
      <c r="AV143" s="14" t="s">
        <v>81</v>
      </c>
      <c r="AW143" s="14" t="s">
        <v>34</v>
      </c>
      <c r="AX143" s="14" t="s">
        <v>72</v>
      </c>
      <c r="AY143" s="254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3485</v>
      </c>
      <c r="G144" s="245"/>
      <c r="H144" s="248">
        <v>0.058000000000000003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5" customFormat="1">
      <c r="A145" s="15"/>
      <c r="B145" s="255"/>
      <c r="C145" s="256"/>
      <c r="D145" s="235" t="s">
        <v>179</v>
      </c>
      <c r="E145" s="257" t="s">
        <v>28</v>
      </c>
      <c r="F145" s="258" t="s">
        <v>184</v>
      </c>
      <c r="G145" s="256"/>
      <c r="H145" s="259">
        <v>0.19600000000000001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179</v>
      </c>
      <c r="AU145" s="265" t="s">
        <v>81</v>
      </c>
      <c r="AV145" s="15" t="s">
        <v>166</v>
      </c>
      <c r="AW145" s="15" t="s">
        <v>34</v>
      </c>
      <c r="AX145" s="15" t="s">
        <v>79</v>
      </c>
      <c r="AY145" s="265" t="s">
        <v>158</v>
      </c>
    </row>
    <row r="146" s="2" customFormat="1" ht="44.25" customHeight="1">
      <c r="A146" s="41"/>
      <c r="B146" s="42"/>
      <c r="C146" s="215" t="s">
        <v>275</v>
      </c>
      <c r="D146" s="215" t="s">
        <v>161</v>
      </c>
      <c r="E146" s="216" t="s">
        <v>3486</v>
      </c>
      <c r="F146" s="217" t="s">
        <v>3487</v>
      </c>
      <c r="G146" s="218" t="s">
        <v>216</v>
      </c>
      <c r="H146" s="219">
        <v>1.0149999999999999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251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251</v>
      </c>
      <c r="BM146" s="226" t="s">
        <v>3488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3489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12" customFormat="1" ht="22.8" customHeight="1">
      <c r="A148" s="12"/>
      <c r="B148" s="199"/>
      <c r="C148" s="200"/>
      <c r="D148" s="201" t="s">
        <v>71</v>
      </c>
      <c r="E148" s="213" t="s">
        <v>376</v>
      </c>
      <c r="F148" s="213" t="s">
        <v>377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SUM(P149:P179)</f>
        <v>0</v>
      </c>
      <c r="Q148" s="207"/>
      <c r="R148" s="208">
        <f>SUM(R149:R179)</f>
        <v>0.17080453000000001</v>
      </c>
      <c r="S148" s="207"/>
      <c r="T148" s="209">
        <f>SUM(T149:T179)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71</v>
      </c>
      <c r="AU148" s="211" t="s">
        <v>79</v>
      </c>
      <c r="AY148" s="210" t="s">
        <v>158</v>
      </c>
      <c r="BK148" s="212">
        <f>SUM(BK149:BK179)</f>
        <v>0</v>
      </c>
    </row>
    <row r="149" s="2" customFormat="1" ht="37.8" customHeight="1">
      <c r="A149" s="41"/>
      <c r="B149" s="42"/>
      <c r="C149" s="215" t="s">
        <v>7</v>
      </c>
      <c r="D149" s="215" t="s">
        <v>161</v>
      </c>
      <c r="E149" s="216" t="s">
        <v>3490</v>
      </c>
      <c r="F149" s="217" t="s">
        <v>3491</v>
      </c>
      <c r="G149" s="218" t="s">
        <v>193</v>
      </c>
      <c r="H149" s="219">
        <v>16.905000000000001</v>
      </c>
      <c r="I149" s="220"/>
      <c r="J149" s="221">
        <f>ROUND(I149*H149,2)</f>
        <v>0</v>
      </c>
      <c r="K149" s="217" t="s">
        <v>165</v>
      </c>
      <c r="L149" s="47"/>
      <c r="M149" s="222" t="s">
        <v>28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251</v>
      </c>
      <c r="AT149" s="226" t="s">
        <v>161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251</v>
      </c>
      <c r="BM149" s="226" t="s">
        <v>3492</v>
      </c>
    </row>
    <row r="150" s="2" customFormat="1">
      <c r="A150" s="41"/>
      <c r="B150" s="42"/>
      <c r="C150" s="43"/>
      <c r="D150" s="228" t="s">
        <v>168</v>
      </c>
      <c r="E150" s="43"/>
      <c r="F150" s="229" t="s">
        <v>3493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168</v>
      </c>
      <c r="AU150" s="20" t="s">
        <v>81</v>
      </c>
    </row>
    <row r="151" s="14" customFormat="1">
      <c r="A151" s="14"/>
      <c r="B151" s="244"/>
      <c r="C151" s="245"/>
      <c r="D151" s="235" t="s">
        <v>179</v>
      </c>
      <c r="E151" s="246" t="s">
        <v>28</v>
      </c>
      <c r="F151" s="247" t="s">
        <v>3482</v>
      </c>
      <c r="G151" s="245"/>
      <c r="H151" s="248">
        <v>16.905000000000001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81</v>
      </c>
      <c r="AV151" s="14" t="s">
        <v>81</v>
      </c>
      <c r="AW151" s="14" t="s">
        <v>34</v>
      </c>
      <c r="AX151" s="14" t="s">
        <v>79</v>
      </c>
      <c r="AY151" s="254" t="s">
        <v>158</v>
      </c>
    </row>
    <row r="152" s="2" customFormat="1" ht="24.15" customHeight="1">
      <c r="A152" s="41"/>
      <c r="B152" s="42"/>
      <c r="C152" s="270" t="s">
        <v>285</v>
      </c>
      <c r="D152" s="270" t="s">
        <v>490</v>
      </c>
      <c r="E152" s="271" t="s">
        <v>3494</v>
      </c>
      <c r="F152" s="272" t="s">
        <v>3495</v>
      </c>
      <c r="G152" s="273" t="s">
        <v>193</v>
      </c>
      <c r="H152" s="274">
        <v>21.977</v>
      </c>
      <c r="I152" s="275"/>
      <c r="J152" s="276">
        <f>ROUND(I152*H152,2)</f>
        <v>0</v>
      </c>
      <c r="K152" s="272" t="s">
        <v>165</v>
      </c>
      <c r="L152" s="277"/>
      <c r="M152" s="278" t="s">
        <v>28</v>
      </c>
      <c r="N152" s="279" t="s">
        <v>43</v>
      </c>
      <c r="O152" s="87"/>
      <c r="P152" s="224">
        <f>O152*H152</f>
        <v>0</v>
      </c>
      <c r="Q152" s="224">
        <v>0.0050000000000000001</v>
      </c>
      <c r="R152" s="224">
        <f>Q152*H152</f>
        <v>0.10988500000000001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609</v>
      </c>
      <c r="AT152" s="226" t="s">
        <v>490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251</v>
      </c>
      <c r="BM152" s="226" t="s">
        <v>3496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3497</v>
      </c>
      <c r="G153" s="245"/>
      <c r="H153" s="248">
        <v>21.977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81</v>
      </c>
      <c r="AV153" s="14" t="s">
        <v>81</v>
      </c>
      <c r="AW153" s="14" t="s">
        <v>34</v>
      </c>
      <c r="AX153" s="14" t="s">
        <v>79</v>
      </c>
      <c r="AY153" s="254" t="s">
        <v>158</v>
      </c>
    </row>
    <row r="154" s="2" customFormat="1" ht="24.15" customHeight="1">
      <c r="A154" s="41"/>
      <c r="B154" s="42"/>
      <c r="C154" s="215" t="s">
        <v>291</v>
      </c>
      <c r="D154" s="215" t="s">
        <v>161</v>
      </c>
      <c r="E154" s="216" t="s">
        <v>3498</v>
      </c>
      <c r="F154" s="217" t="s">
        <v>3499</v>
      </c>
      <c r="G154" s="218" t="s">
        <v>200</v>
      </c>
      <c r="H154" s="219">
        <v>4.9000000000000004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251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251</v>
      </c>
      <c r="BM154" s="226" t="s">
        <v>3500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3501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14" customFormat="1">
      <c r="A156" s="14"/>
      <c r="B156" s="244"/>
      <c r="C156" s="245"/>
      <c r="D156" s="235" t="s">
        <v>179</v>
      </c>
      <c r="E156" s="246" t="s">
        <v>28</v>
      </c>
      <c r="F156" s="247" t="s">
        <v>3502</v>
      </c>
      <c r="G156" s="245"/>
      <c r="H156" s="248">
        <v>4.9000000000000004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81</v>
      </c>
      <c r="AV156" s="14" t="s">
        <v>81</v>
      </c>
      <c r="AW156" s="14" t="s">
        <v>34</v>
      </c>
      <c r="AX156" s="14" t="s">
        <v>79</v>
      </c>
      <c r="AY156" s="254" t="s">
        <v>158</v>
      </c>
    </row>
    <row r="157" s="2" customFormat="1" ht="24.15" customHeight="1">
      <c r="A157" s="41"/>
      <c r="B157" s="42"/>
      <c r="C157" s="270" t="s">
        <v>297</v>
      </c>
      <c r="D157" s="270" t="s">
        <v>490</v>
      </c>
      <c r="E157" s="271" t="s">
        <v>3503</v>
      </c>
      <c r="F157" s="272" t="s">
        <v>3504</v>
      </c>
      <c r="G157" s="273" t="s">
        <v>193</v>
      </c>
      <c r="H157" s="274">
        <v>1.96</v>
      </c>
      <c r="I157" s="275"/>
      <c r="J157" s="276">
        <f>ROUND(I157*H157,2)</f>
        <v>0</v>
      </c>
      <c r="K157" s="272" t="s">
        <v>165</v>
      </c>
      <c r="L157" s="277"/>
      <c r="M157" s="278" t="s">
        <v>28</v>
      </c>
      <c r="N157" s="279" t="s">
        <v>43</v>
      </c>
      <c r="O157" s="87"/>
      <c r="P157" s="224">
        <f>O157*H157</f>
        <v>0</v>
      </c>
      <c r="Q157" s="224">
        <v>0.0048900000000000002</v>
      </c>
      <c r="R157" s="224">
        <f>Q157*H157</f>
        <v>0.0095843999999999999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609</v>
      </c>
      <c r="AT157" s="226" t="s">
        <v>490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251</v>
      </c>
      <c r="BM157" s="226" t="s">
        <v>3505</v>
      </c>
    </row>
    <row r="158" s="14" customFormat="1">
      <c r="A158" s="14"/>
      <c r="B158" s="244"/>
      <c r="C158" s="245"/>
      <c r="D158" s="235" t="s">
        <v>179</v>
      </c>
      <c r="E158" s="246" t="s">
        <v>28</v>
      </c>
      <c r="F158" s="247" t="s">
        <v>3506</v>
      </c>
      <c r="G158" s="245"/>
      <c r="H158" s="248">
        <v>1.96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179</v>
      </c>
      <c r="AU158" s="254" t="s">
        <v>81</v>
      </c>
      <c r="AV158" s="14" t="s">
        <v>81</v>
      </c>
      <c r="AW158" s="14" t="s">
        <v>34</v>
      </c>
      <c r="AX158" s="14" t="s">
        <v>79</v>
      </c>
      <c r="AY158" s="254" t="s">
        <v>158</v>
      </c>
    </row>
    <row r="159" s="2" customFormat="1" ht="24.15" customHeight="1">
      <c r="A159" s="41"/>
      <c r="B159" s="42"/>
      <c r="C159" s="215" t="s">
        <v>303</v>
      </c>
      <c r="D159" s="215" t="s">
        <v>161</v>
      </c>
      <c r="E159" s="216" t="s">
        <v>3507</v>
      </c>
      <c r="F159" s="217" t="s">
        <v>3508</v>
      </c>
      <c r="G159" s="218" t="s">
        <v>200</v>
      </c>
      <c r="H159" s="219">
        <v>9.8000000000000007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251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251</v>
      </c>
      <c r="BM159" s="226" t="s">
        <v>3509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3510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14" customFormat="1">
      <c r="A161" s="14"/>
      <c r="B161" s="244"/>
      <c r="C161" s="245"/>
      <c r="D161" s="235" t="s">
        <v>179</v>
      </c>
      <c r="E161" s="246" t="s">
        <v>28</v>
      </c>
      <c r="F161" s="247" t="s">
        <v>3511</v>
      </c>
      <c r="G161" s="245"/>
      <c r="H161" s="248">
        <v>9.8000000000000007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81</v>
      </c>
      <c r="AV161" s="14" t="s">
        <v>81</v>
      </c>
      <c r="AW161" s="14" t="s">
        <v>34</v>
      </c>
      <c r="AX161" s="14" t="s">
        <v>79</v>
      </c>
      <c r="AY161" s="254" t="s">
        <v>158</v>
      </c>
    </row>
    <row r="162" s="2" customFormat="1" ht="33" customHeight="1">
      <c r="A162" s="41"/>
      <c r="B162" s="42"/>
      <c r="C162" s="215" t="s">
        <v>308</v>
      </c>
      <c r="D162" s="215" t="s">
        <v>161</v>
      </c>
      <c r="E162" s="216" t="s">
        <v>3512</v>
      </c>
      <c r="F162" s="217" t="s">
        <v>3513</v>
      </c>
      <c r="G162" s="218" t="s">
        <v>200</v>
      </c>
      <c r="H162" s="219">
        <v>9.8000000000000007</v>
      </c>
      <c r="I162" s="220"/>
      <c r="J162" s="221">
        <f>ROUND(I162*H162,2)</f>
        <v>0</v>
      </c>
      <c r="K162" s="217" t="s">
        <v>165</v>
      </c>
      <c r="L162" s="47"/>
      <c r="M162" s="222" t="s">
        <v>28</v>
      </c>
      <c r="N162" s="223" t="s">
        <v>43</v>
      </c>
      <c r="O162" s="87"/>
      <c r="P162" s="224">
        <f>O162*H162</f>
        <v>0</v>
      </c>
      <c r="Q162" s="224">
        <v>0.0028668500000000002</v>
      </c>
      <c r="R162" s="224">
        <f>Q162*H162</f>
        <v>0.028095130000000003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251</v>
      </c>
      <c r="AT162" s="226" t="s">
        <v>161</v>
      </c>
      <c r="AU162" s="226" t="s">
        <v>81</v>
      </c>
      <c r="AY162" s="20" t="s">
        <v>158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251</v>
      </c>
      <c r="BM162" s="226" t="s">
        <v>3514</v>
      </c>
    </row>
    <row r="163" s="2" customFormat="1">
      <c r="A163" s="41"/>
      <c r="B163" s="42"/>
      <c r="C163" s="43"/>
      <c r="D163" s="228" t="s">
        <v>168</v>
      </c>
      <c r="E163" s="43"/>
      <c r="F163" s="229" t="s">
        <v>3515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168</v>
      </c>
      <c r="AU163" s="20" t="s">
        <v>81</v>
      </c>
    </row>
    <row r="164" s="2" customFormat="1" ht="16.5" customHeight="1">
      <c r="A164" s="41"/>
      <c r="B164" s="42"/>
      <c r="C164" s="215" t="s">
        <v>313</v>
      </c>
      <c r="D164" s="215" t="s">
        <v>161</v>
      </c>
      <c r="E164" s="216" t="s">
        <v>3516</v>
      </c>
      <c r="F164" s="217" t="s">
        <v>3517</v>
      </c>
      <c r="G164" s="218" t="s">
        <v>200</v>
      </c>
      <c r="H164" s="219">
        <v>9.8000000000000007</v>
      </c>
      <c r="I164" s="220"/>
      <c r="J164" s="221">
        <f>ROUND(I164*H164,2)</f>
        <v>0</v>
      </c>
      <c r="K164" s="217" t="s">
        <v>165</v>
      </c>
      <c r="L164" s="47"/>
      <c r="M164" s="222" t="s">
        <v>28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251</v>
      </c>
      <c r="AT164" s="226" t="s">
        <v>161</v>
      </c>
      <c r="AU164" s="226" t="s">
        <v>81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251</v>
      </c>
      <c r="BM164" s="226" t="s">
        <v>3518</v>
      </c>
    </row>
    <row r="165" s="2" customFormat="1">
      <c r="A165" s="41"/>
      <c r="B165" s="42"/>
      <c r="C165" s="43"/>
      <c r="D165" s="228" t="s">
        <v>168</v>
      </c>
      <c r="E165" s="43"/>
      <c r="F165" s="229" t="s">
        <v>3519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168</v>
      </c>
      <c r="AU165" s="20" t="s">
        <v>81</v>
      </c>
    </row>
    <row r="166" s="2" customFormat="1" ht="16.5" customHeight="1">
      <c r="A166" s="41"/>
      <c r="B166" s="42"/>
      <c r="C166" s="270" t="s">
        <v>318</v>
      </c>
      <c r="D166" s="270" t="s">
        <v>490</v>
      </c>
      <c r="E166" s="271" t="s">
        <v>3520</v>
      </c>
      <c r="F166" s="272" t="s">
        <v>3521</v>
      </c>
      <c r="G166" s="273" t="s">
        <v>200</v>
      </c>
      <c r="H166" s="274">
        <v>11.76</v>
      </c>
      <c r="I166" s="275"/>
      <c r="J166" s="276">
        <f>ROUND(I166*H166,2)</f>
        <v>0</v>
      </c>
      <c r="K166" s="272" t="s">
        <v>165</v>
      </c>
      <c r="L166" s="277"/>
      <c r="M166" s="278" t="s">
        <v>28</v>
      </c>
      <c r="N166" s="279" t="s">
        <v>43</v>
      </c>
      <c r="O166" s="87"/>
      <c r="P166" s="224">
        <f>O166*H166</f>
        <v>0</v>
      </c>
      <c r="Q166" s="224">
        <v>0.0015</v>
      </c>
      <c r="R166" s="224">
        <f>Q166*H166</f>
        <v>0.017639999999999999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609</v>
      </c>
      <c r="AT166" s="226" t="s">
        <v>490</v>
      </c>
      <c r="AU166" s="226" t="s">
        <v>81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251</v>
      </c>
      <c r="BM166" s="226" t="s">
        <v>3522</v>
      </c>
    </row>
    <row r="167" s="14" customFormat="1">
      <c r="A167" s="14"/>
      <c r="B167" s="244"/>
      <c r="C167" s="245"/>
      <c r="D167" s="235" t="s">
        <v>179</v>
      </c>
      <c r="E167" s="246" t="s">
        <v>28</v>
      </c>
      <c r="F167" s="247" t="s">
        <v>3523</v>
      </c>
      <c r="G167" s="245"/>
      <c r="H167" s="248">
        <v>11.76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81</v>
      </c>
      <c r="AV167" s="14" t="s">
        <v>81</v>
      </c>
      <c r="AW167" s="14" t="s">
        <v>34</v>
      </c>
      <c r="AX167" s="14" t="s">
        <v>79</v>
      </c>
      <c r="AY167" s="254" t="s">
        <v>158</v>
      </c>
    </row>
    <row r="168" s="2" customFormat="1" ht="16.5" customHeight="1">
      <c r="A168" s="41"/>
      <c r="B168" s="42"/>
      <c r="C168" s="215" t="s">
        <v>323</v>
      </c>
      <c r="D168" s="215" t="s">
        <v>161</v>
      </c>
      <c r="E168" s="216" t="s">
        <v>3524</v>
      </c>
      <c r="F168" s="217" t="s">
        <v>3525</v>
      </c>
      <c r="G168" s="218" t="s">
        <v>300</v>
      </c>
      <c r="H168" s="219">
        <v>4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251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251</v>
      </c>
      <c r="BM168" s="226" t="s">
        <v>3526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3527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24.15" customHeight="1">
      <c r="A170" s="41"/>
      <c r="B170" s="42"/>
      <c r="C170" s="270" t="s">
        <v>328</v>
      </c>
      <c r="D170" s="270" t="s">
        <v>490</v>
      </c>
      <c r="E170" s="271" t="s">
        <v>3528</v>
      </c>
      <c r="F170" s="272" t="s">
        <v>3529</v>
      </c>
      <c r="G170" s="273" t="s">
        <v>300</v>
      </c>
      <c r="H170" s="274">
        <v>4</v>
      </c>
      <c r="I170" s="275"/>
      <c r="J170" s="276">
        <f>ROUND(I170*H170,2)</f>
        <v>0</v>
      </c>
      <c r="K170" s="272" t="s">
        <v>165</v>
      </c>
      <c r="L170" s="277"/>
      <c r="M170" s="278" t="s">
        <v>28</v>
      </c>
      <c r="N170" s="279" t="s">
        <v>43</v>
      </c>
      <c r="O170" s="87"/>
      <c r="P170" s="224">
        <f>O170*H170</f>
        <v>0</v>
      </c>
      <c r="Q170" s="224">
        <v>0.00010000000000000001</v>
      </c>
      <c r="R170" s="224">
        <f>Q170*H170</f>
        <v>0.00040000000000000002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609</v>
      </c>
      <c r="AT170" s="226" t="s">
        <v>490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251</v>
      </c>
      <c r="BM170" s="226" t="s">
        <v>3530</v>
      </c>
    </row>
    <row r="171" s="2" customFormat="1" ht="16.5" customHeight="1">
      <c r="A171" s="41"/>
      <c r="B171" s="42"/>
      <c r="C171" s="215" t="s">
        <v>333</v>
      </c>
      <c r="D171" s="215" t="s">
        <v>161</v>
      </c>
      <c r="E171" s="216" t="s">
        <v>3531</v>
      </c>
      <c r="F171" s="217" t="s">
        <v>3532</v>
      </c>
      <c r="G171" s="218" t="s">
        <v>300</v>
      </c>
      <c r="H171" s="219">
        <v>12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251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251</v>
      </c>
      <c r="BM171" s="226" t="s">
        <v>3533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3534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4" customFormat="1">
      <c r="A173" s="14"/>
      <c r="B173" s="244"/>
      <c r="C173" s="245"/>
      <c r="D173" s="235" t="s">
        <v>179</v>
      </c>
      <c r="E173" s="246" t="s">
        <v>28</v>
      </c>
      <c r="F173" s="247" t="s">
        <v>3535</v>
      </c>
      <c r="G173" s="245"/>
      <c r="H173" s="248">
        <v>12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81</v>
      </c>
      <c r="AV173" s="14" t="s">
        <v>81</v>
      </c>
      <c r="AW173" s="14" t="s">
        <v>34</v>
      </c>
      <c r="AX173" s="14" t="s">
        <v>79</v>
      </c>
      <c r="AY173" s="254" t="s">
        <v>158</v>
      </c>
    </row>
    <row r="174" s="2" customFormat="1" ht="16.5" customHeight="1">
      <c r="A174" s="41"/>
      <c r="B174" s="42"/>
      <c r="C174" s="270" t="s">
        <v>609</v>
      </c>
      <c r="D174" s="270" t="s">
        <v>490</v>
      </c>
      <c r="E174" s="271" t="s">
        <v>3536</v>
      </c>
      <c r="F174" s="272" t="s">
        <v>3537</v>
      </c>
      <c r="G174" s="273" t="s">
        <v>300</v>
      </c>
      <c r="H174" s="274">
        <v>12</v>
      </c>
      <c r="I174" s="275"/>
      <c r="J174" s="276">
        <f>ROUND(I174*H174,2)</f>
        <v>0</v>
      </c>
      <c r="K174" s="272" t="s">
        <v>165</v>
      </c>
      <c r="L174" s="277"/>
      <c r="M174" s="278" t="s">
        <v>28</v>
      </c>
      <c r="N174" s="279" t="s">
        <v>43</v>
      </c>
      <c r="O174" s="87"/>
      <c r="P174" s="224">
        <f>O174*H174</f>
        <v>0</v>
      </c>
      <c r="Q174" s="224">
        <v>0.00040000000000000002</v>
      </c>
      <c r="R174" s="224">
        <f>Q174*H174</f>
        <v>0.0048000000000000004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609</v>
      </c>
      <c r="AT174" s="226" t="s">
        <v>490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251</v>
      </c>
      <c r="BM174" s="226" t="s">
        <v>3538</v>
      </c>
    </row>
    <row r="175" s="2" customFormat="1" ht="16.5" customHeight="1">
      <c r="A175" s="41"/>
      <c r="B175" s="42"/>
      <c r="C175" s="215" t="s">
        <v>615</v>
      </c>
      <c r="D175" s="215" t="s">
        <v>161</v>
      </c>
      <c r="E175" s="216" t="s">
        <v>3539</v>
      </c>
      <c r="F175" s="217" t="s">
        <v>3540</v>
      </c>
      <c r="G175" s="218" t="s">
        <v>300</v>
      </c>
      <c r="H175" s="219">
        <v>2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251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251</v>
      </c>
      <c r="BM175" s="226" t="s">
        <v>3541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3542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2" customFormat="1" ht="16.5" customHeight="1">
      <c r="A177" s="41"/>
      <c r="B177" s="42"/>
      <c r="C177" s="270" t="s">
        <v>621</v>
      </c>
      <c r="D177" s="270" t="s">
        <v>490</v>
      </c>
      <c r="E177" s="271" t="s">
        <v>3543</v>
      </c>
      <c r="F177" s="272" t="s">
        <v>3544</v>
      </c>
      <c r="G177" s="273" t="s">
        <v>300</v>
      </c>
      <c r="H177" s="274">
        <v>2</v>
      </c>
      <c r="I177" s="275"/>
      <c r="J177" s="276">
        <f>ROUND(I177*H177,2)</f>
        <v>0</v>
      </c>
      <c r="K177" s="272" t="s">
        <v>165</v>
      </c>
      <c r="L177" s="277"/>
      <c r="M177" s="278" t="s">
        <v>28</v>
      </c>
      <c r="N177" s="279" t="s">
        <v>43</v>
      </c>
      <c r="O177" s="87"/>
      <c r="P177" s="224">
        <f>O177*H177</f>
        <v>0</v>
      </c>
      <c r="Q177" s="224">
        <v>0.00020000000000000001</v>
      </c>
      <c r="R177" s="224">
        <f>Q177*H177</f>
        <v>0.00040000000000000002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609</v>
      </c>
      <c r="AT177" s="226" t="s">
        <v>490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251</v>
      </c>
      <c r="BM177" s="226" t="s">
        <v>3545</v>
      </c>
    </row>
    <row r="178" s="2" customFormat="1" ht="44.25" customHeight="1">
      <c r="A178" s="41"/>
      <c r="B178" s="42"/>
      <c r="C178" s="215" t="s">
        <v>626</v>
      </c>
      <c r="D178" s="215" t="s">
        <v>161</v>
      </c>
      <c r="E178" s="216" t="s">
        <v>3546</v>
      </c>
      <c r="F178" s="217" t="s">
        <v>3547</v>
      </c>
      <c r="G178" s="218" t="s">
        <v>216</v>
      </c>
      <c r="H178" s="219">
        <v>0.17100000000000001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251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251</v>
      </c>
      <c r="BM178" s="226" t="s">
        <v>3548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3549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12" customFormat="1" ht="22.8" customHeight="1">
      <c r="A180" s="12"/>
      <c r="B180" s="199"/>
      <c r="C180" s="200"/>
      <c r="D180" s="201" t="s">
        <v>71</v>
      </c>
      <c r="E180" s="213" t="s">
        <v>409</v>
      </c>
      <c r="F180" s="213" t="s">
        <v>410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SUM(P181:P187)</f>
        <v>0</v>
      </c>
      <c r="Q180" s="207"/>
      <c r="R180" s="208">
        <f>SUM(R181:R187)</f>
        <v>0.0026034399999999998</v>
      </c>
      <c r="S180" s="207"/>
      <c r="T180" s="209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81</v>
      </c>
      <c r="AT180" s="211" t="s">
        <v>71</v>
      </c>
      <c r="AU180" s="211" t="s">
        <v>79</v>
      </c>
      <c r="AY180" s="210" t="s">
        <v>158</v>
      </c>
      <c r="BK180" s="212">
        <f>SUM(BK181:BK187)</f>
        <v>0</v>
      </c>
    </row>
    <row r="181" s="2" customFormat="1" ht="37.8" customHeight="1">
      <c r="A181" s="41"/>
      <c r="B181" s="42"/>
      <c r="C181" s="215" t="s">
        <v>632</v>
      </c>
      <c r="D181" s="215" t="s">
        <v>161</v>
      </c>
      <c r="E181" s="216" t="s">
        <v>3550</v>
      </c>
      <c r="F181" s="217" t="s">
        <v>3551</v>
      </c>
      <c r="G181" s="218" t="s">
        <v>193</v>
      </c>
      <c r="H181" s="219">
        <v>16.905000000000001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251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251</v>
      </c>
      <c r="BM181" s="226" t="s">
        <v>3552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3553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14" customFormat="1">
      <c r="A183" s="14"/>
      <c r="B183" s="244"/>
      <c r="C183" s="245"/>
      <c r="D183" s="235" t="s">
        <v>179</v>
      </c>
      <c r="E183" s="246" t="s">
        <v>28</v>
      </c>
      <c r="F183" s="247" t="s">
        <v>3482</v>
      </c>
      <c r="G183" s="245"/>
      <c r="H183" s="248">
        <v>16.905000000000001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179</v>
      </c>
      <c r="AU183" s="254" t="s">
        <v>81</v>
      </c>
      <c r="AV183" s="14" t="s">
        <v>81</v>
      </c>
      <c r="AW183" s="14" t="s">
        <v>34</v>
      </c>
      <c r="AX183" s="14" t="s">
        <v>79</v>
      </c>
      <c r="AY183" s="254" t="s">
        <v>158</v>
      </c>
    </row>
    <row r="184" s="2" customFormat="1" ht="37.8" customHeight="1">
      <c r="A184" s="41"/>
      <c r="B184" s="42"/>
      <c r="C184" s="270" t="s">
        <v>342</v>
      </c>
      <c r="D184" s="270" t="s">
        <v>490</v>
      </c>
      <c r="E184" s="271" t="s">
        <v>3554</v>
      </c>
      <c r="F184" s="272" t="s">
        <v>3555</v>
      </c>
      <c r="G184" s="273" t="s">
        <v>193</v>
      </c>
      <c r="H184" s="274">
        <v>18.596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0.00013999999999999999</v>
      </c>
      <c r="R184" s="224">
        <f>Q184*H184</f>
        <v>0.0026034399999999998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609</v>
      </c>
      <c r="AT184" s="226" t="s">
        <v>490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3556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3480</v>
      </c>
      <c r="G185" s="245"/>
      <c r="H185" s="248">
        <v>18.596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79</v>
      </c>
      <c r="AY185" s="254" t="s">
        <v>158</v>
      </c>
    </row>
    <row r="186" s="2" customFormat="1" ht="44.25" customHeight="1">
      <c r="A186" s="41"/>
      <c r="B186" s="42"/>
      <c r="C186" s="215" t="s">
        <v>349</v>
      </c>
      <c r="D186" s="215" t="s">
        <v>161</v>
      </c>
      <c r="E186" s="216" t="s">
        <v>3557</v>
      </c>
      <c r="F186" s="217" t="s">
        <v>3558</v>
      </c>
      <c r="G186" s="218" t="s">
        <v>216</v>
      </c>
      <c r="H186" s="219">
        <v>0.0030000000000000001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251</v>
      </c>
      <c r="AT186" s="226" t="s">
        <v>161</v>
      </c>
      <c r="AU186" s="226" t="s">
        <v>81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251</v>
      </c>
      <c r="BM186" s="226" t="s">
        <v>3559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3560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81</v>
      </c>
    </row>
    <row r="188" s="12" customFormat="1" ht="22.8" customHeight="1">
      <c r="A188" s="12"/>
      <c r="B188" s="199"/>
      <c r="C188" s="200"/>
      <c r="D188" s="201" t="s">
        <v>71</v>
      </c>
      <c r="E188" s="213" t="s">
        <v>1921</v>
      </c>
      <c r="F188" s="213" t="s">
        <v>1922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SUM(P189:P198)</f>
        <v>0</v>
      </c>
      <c r="Q188" s="207"/>
      <c r="R188" s="208">
        <f>SUM(R189:R198)</f>
        <v>0.013288274999999999</v>
      </c>
      <c r="S188" s="207"/>
      <c r="T188" s="209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71</v>
      </c>
      <c r="AU188" s="211" t="s">
        <v>79</v>
      </c>
      <c r="AY188" s="210" t="s">
        <v>158</v>
      </c>
      <c r="BK188" s="212">
        <f>SUM(BK189:BK198)</f>
        <v>0</v>
      </c>
    </row>
    <row r="189" s="2" customFormat="1" ht="24.15" customHeight="1">
      <c r="A189" s="41"/>
      <c r="B189" s="42"/>
      <c r="C189" s="215" t="s">
        <v>354</v>
      </c>
      <c r="D189" s="215" t="s">
        <v>161</v>
      </c>
      <c r="E189" s="216" t="s">
        <v>3561</v>
      </c>
      <c r="F189" s="217" t="s">
        <v>3562</v>
      </c>
      <c r="G189" s="218" t="s">
        <v>193</v>
      </c>
      <c r="H189" s="219">
        <v>53.689999999999998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0.0002475</v>
      </c>
      <c r="R189" s="224">
        <f>Q189*H189</f>
        <v>0.013288274999999999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251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251</v>
      </c>
      <c r="BM189" s="226" t="s">
        <v>3563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3564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14" customFormat="1">
      <c r="A191" s="14"/>
      <c r="B191" s="244"/>
      <c r="C191" s="245"/>
      <c r="D191" s="235" t="s">
        <v>179</v>
      </c>
      <c r="E191" s="246" t="s">
        <v>28</v>
      </c>
      <c r="F191" s="247" t="s">
        <v>3482</v>
      </c>
      <c r="G191" s="245"/>
      <c r="H191" s="248">
        <v>16.905000000000001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179</v>
      </c>
      <c r="AU191" s="254" t="s">
        <v>81</v>
      </c>
      <c r="AV191" s="14" t="s">
        <v>81</v>
      </c>
      <c r="AW191" s="14" t="s">
        <v>34</v>
      </c>
      <c r="AX191" s="14" t="s">
        <v>72</v>
      </c>
      <c r="AY191" s="254" t="s">
        <v>158</v>
      </c>
    </row>
    <row r="192" s="14" customFormat="1">
      <c r="A192" s="14"/>
      <c r="B192" s="244"/>
      <c r="C192" s="245"/>
      <c r="D192" s="235" t="s">
        <v>179</v>
      </c>
      <c r="E192" s="246" t="s">
        <v>28</v>
      </c>
      <c r="F192" s="247" t="s">
        <v>3565</v>
      </c>
      <c r="G192" s="245"/>
      <c r="H192" s="248">
        <v>11.85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179</v>
      </c>
      <c r="AU192" s="254" t="s">
        <v>81</v>
      </c>
      <c r="AV192" s="14" t="s">
        <v>81</v>
      </c>
      <c r="AW192" s="14" t="s">
        <v>34</v>
      </c>
      <c r="AX192" s="14" t="s">
        <v>72</v>
      </c>
      <c r="AY192" s="254" t="s">
        <v>158</v>
      </c>
    </row>
    <row r="193" s="14" customFormat="1">
      <c r="A193" s="14"/>
      <c r="B193" s="244"/>
      <c r="C193" s="245"/>
      <c r="D193" s="235" t="s">
        <v>179</v>
      </c>
      <c r="E193" s="246" t="s">
        <v>28</v>
      </c>
      <c r="F193" s="247" t="s">
        <v>3566</v>
      </c>
      <c r="G193" s="245"/>
      <c r="H193" s="248">
        <v>5.8879999999999999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179</v>
      </c>
      <c r="AU193" s="254" t="s">
        <v>81</v>
      </c>
      <c r="AV193" s="14" t="s">
        <v>81</v>
      </c>
      <c r="AW193" s="14" t="s">
        <v>34</v>
      </c>
      <c r="AX193" s="14" t="s">
        <v>72</v>
      </c>
      <c r="AY193" s="254" t="s">
        <v>158</v>
      </c>
    </row>
    <row r="194" s="14" customFormat="1">
      <c r="A194" s="14"/>
      <c r="B194" s="244"/>
      <c r="C194" s="245"/>
      <c r="D194" s="235" t="s">
        <v>179</v>
      </c>
      <c r="E194" s="246" t="s">
        <v>28</v>
      </c>
      <c r="F194" s="247" t="s">
        <v>3567</v>
      </c>
      <c r="G194" s="245"/>
      <c r="H194" s="248">
        <v>2.3039999999999998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158</v>
      </c>
    </row>
    <row r="195" s="14" customFormat="1">
      <c r="A195" s="14"/>
      <c r="B195" s="244"/>
      <c r="C195" s="245"/>
      <c r="D195" s="235" t="s">
        <v>179</v>
      </c>
      <c r="E195" s="246" t="s">
        <v>28</v>
      </c>
      <c r="F195" s="247" t="s">
        <v>3568</v>
      </c>
      <c r="G195" s="245"/>
      <c r="H195" s="248">
        <v>13.44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179</v>
      </c>
      <c r="AU195" s="254" t="s">
        <v>81</v>
      </c>
      <c r="AV195" s="14" t="s">
        <v>81</v>
      </c>
      <c r="AW195" s="14" t="s">
        <v>34</v>
      </c>
      <c r="AX195" s="14" t="s">
        <v>72</v>
      </c>
      <c r="AY195" s="254" t="s">
        <v>158</v>
      </c>
    </row>
    <row r="196" s="14" customFormat="1">
      <c r="A196" s="14"/>
      <c r="B196" s="244"/>
      <c r="C196" s="245"/>
      <c r="D196" s="235" t="s">
        <v>179</v>
      </c>
      <c r="E196" s="246" t="s">
        <v>28</v>
      </c>
      <c r="F196" s="247" t="s">
        <v>3569</v>
      </c>
      <c r="G196" s="245"/>
      <c r="H196" s="248">
        <v>2.0739999999999998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81</v>
      </c>
      <c r="AV196" s="14" t="s">
        <v>81</v>
      </c>
      <c r="AW196" s="14" t="s">
        <v>34</v>
      </c>
      <c r="AX196" s="14" t="s">
        <v>72</v>
      </c>
      <c r="AY196" s="254" t="s">
        <v>158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3570</v>
      </c>
      <c r="G197" s="245"/>
      <c r="H197" s="248">
        <v>1.2290000000000001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5" customFormat="1">
      <c r="A198" s="15"/>
      <c r="B198" s="255"/>
      <c r="C198" s="256"/>
      <c r="D198" s="235" t="s">
        <v>179</v>
      </c>
      <c r="E198" s="257" t="s">
        <v>28</v>
      </c>
      <c r="F198" s="258" t="s">
        <v>184</v>
      </c>
      <c r="G198" s="256"/>
      <c r="H198" s="259">
        <v>53.689999999999998</v>
      </c>
      <c r="I198" s="260"/>
      <c r="J198" s="256"/>
      <c r="K198" s="256"/>
      <c r="L198" s="261"/>
      <c r="M198" s="292"/>
      <c r="N198" s="293"/>
      <c r="O198" s="293"/>
      <c r="P198" s="293"/>
      <c r="Q198" s="293"/>
      <c r="R198" s="293"/>
      <c r="S198" s="293"/>
      <c r="T198" s="29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179</v>
      </c>
      <c r="AU198" s="265" t="s">
        <v>81</v>
      </c>
      <c r="AV198" s="15" t="s">
        <v>166</v>
      </c>
      <c r="AW198" s="15" t="s">
        <v>34</v>
      </c>
      <c r="AX198" s="15" t="s">
        <v>79</v>
      </c>
      <c r="AY198" s="265" t="s">
        <v>158</v>
      </c>
    </row>
    <row r="199" s="2" customFormat="1" ht="6.96" customHeight="1">
      <c r="A199" s="41"/>
      <c r="B199" s="62"/>
      <c r="C199" s="63"/>
      <c r="D199" s="63"/>
      <c r="E199" s="63"/>
      <c r="F199" s="63"/>
      <c r="G199" s="63"/>
      <c r="H199" s="63"/>
      <c r="I199" s="63"/>
      <c r="J199" s="63"/>
      <c r="K199" s="63"/>
      <c r="L199" s="47"/>
      <c r="M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</row>
  </sheetData>
  <sheetProtection sheet="1" autoFilter="0" formatColumns="0" formatRows="0" objects="1" scenarios="1" spinCount="100000" saltValue="oTQ3R6uEHPM726tfxEgZvxZcFOb4byRqLhReMEn24bbLWULmDMF76zn70QZdns7xMqYEPoWep2LVS0xmlr3WQQ==" hashValue="EIlt6qduUja9n6sauxZhIO+wOwt5UAexIXlAZey/SsWwar7t5apu/eJaTlfXskqkMlT29XMEK7Rik4ChQc4w2g==" algorithmName="SHA-512" password="CC35"/>
  <autoFilter ref="C88:K19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131113101"/>
    <hyperlink ref="F99" r:id="rId2" display="https://podminky.urs.cz/item/CS_URS_2022_01/275313611"/>
    <hyperlink ref="F108" r:id="rId3" display="https://podminky.urs.cz/item/CS_URS_2022_01/998011001"/>
    <hyperlink ref="F112" r:id="rId4" display="https://podminky.urs.cz/item/CS_URS_2022_01/762081150"/>
    <hyperlink ref="F115" r:id="rId5" display="https://podminky.urs.cz/item/CS_URS_2022_01/762082130"/>
    <hyperlink ref="F117" r:id="rId6" display="https://podminky.urs.cz/item/CS_URS_2022_01/762085103"/>
    <hyperlink ref="F120" r:id="rId7" display="https://podminky.urs.cz/item/CS_URS_2022_01/762123230"/>
    <hyperlink ref="F123" r:id="rId8" display="https://podminky.urs.cz/item/CS_URS_2022_01/762136114"/>
    <hyperlink ref="F128" r:id="rId9" display="https://podminky.urs.cz/item/CS_URS_2022_01/762332133"/>
    <hyperlink ref="F136" r:id="rId10" display="https://podminky.urs.cz/item/CS_URS_2022_01/762341260"/>
    <hyperlink ref="F140" r:id="rId11" display="https://podminky.urs.cz/item/CS_URS_2022_01/762342214"/>
    <hyperlink ref="F147" r:id="rId12" display="https://podminky.urs.cz/item/CS_URS_2022_01/998762101"/>
    <hyperlink ref="F150" r:id="rId13" display="https://podminky.urs.cz/item/CS_URS_2022_01/764101141"/>
    <hyperlink ref="F155" r:id="rId14" display="https://podminky.urs.cz/item/CS_URS_2022_01/764201115"/>
    <hyperlink ref="F160" r:id="rId15" display="https://podminky.urs.cz/item/CS_URS_2022_01/764202134"/>
    <hyperlink ref="F163" r:id="rId16" display="https://podminky.urs.cz/item/CS_URS_2022_01/764212634"/>
    <hyperlink ref="F165" r:id="rId17" display="https://podminky.urs.cz/item/CS_URS_2022_01/764501103"/>
    <hyperlink ref="F169" r:id="rId18" display="https://podminky.urs.cz/item/CS_URS_2022_01/764501104"/>
    <hyperlink ref="F172" r:id="rId19" display="https://podminky.urs.cz/item/CS_URS_2022_01/764501105"/>
    <hyperlink ref="F176" r:id="rId20" display="https://podminky.urs.cz/item/CS_URS_2022_01/764501108"/>
    <hyperlink ref="F179" r:id="rId21" display="https://podminky.urs.cz/item/CS_URS_2022_01/998764101"/>
    <hyperlink ref="F182" r:id="rId22" display="https://podminky.urs.cz/item/CS_URS_2022_01/765191021"/>
    <hyperlink ref="F187" r:id="rId23" display="https://podminky.urs.cz/item/CS_URS_2022_01/998765101"/>
    <hyperlink ref="F190" r:id="rId24" display="https://podminky.urs.cz/item/CS_URS_2022_01/783218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3571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ROUND(J88,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ROUND((SUM(BE88:BE269)),  2)</f>
        <v>0</v>
      </c>
      <c r="G33" s="41"/>
      <c r="H33" s="41"/>
      <c r="I33" s="160">
        <v>0.20999999999999999</v>
      </c>
      <c r="J33" s="159">
        <f>ROUND(((SUM(BE88:BE269))*I33),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ROUND((SUM(BF88:BF269)),  2)</f>
        <v>0</v>
      </c>
      <c r="G34" s="41"/>
      <c r="H34" s="41"/>
      <c r="I34" s="160">
        <v>0.14999999999999999</v>
      </c>
      <c r="J34" s="159">
        <f>ROUND(((SUM(BF88:BF269))*I34),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ROUND((SUM(BG88:BG269)),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ROUND((SUM(BH88:BH269)),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ROUND((SUM(BI88:BI269)),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Zpevněné plochy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436</v>
      </c>
      <c r="E61" s="185"/>
      <c r="F61" s="185"/>
      <c r="G61" s="185"/>
      <c r="H61" s="185"/>
      <c r="I61" s="185"/>
      <c r="J61" s="186">
        <f>J90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437</v>
      </c>
      <c r="E62" s="185"/>
      <c r="F62" s="185"/>
      <c r="G62" s="185"/>
      <c r="H62" s="185"/>
      <c r="I62" s="185"/>
      <c r="J62" s="186">
        <f>J166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3241</v>
      </c>
      <c r="E63" s="185"/>
      <c r="F63" s="185"/>
      <c r="G63" s="185"/>
      <c r="H63" s="185"/>
      <c r="I63" s="185"/>
      <c r="J63" s="186">
        <f>J177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2052</v>
      </c>
      <c r="E64" s="185"/>
      <c r="F64" s="185"/>
      <c r="G64" s="185"/>
      <c r="H64" s="185"/>
      <c r="I64" s="185"/>
      <c r="J64" s="186">
        <f>J246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J254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442</v>
      </c>
      <c r="E66" s="185"/>
      <c r="F66" s="185"/>
      <c r="G66" s="185"/>
      <c r="H66" s="185"/>
      <c r="I66" s="185"/>
      <c r="J66" s="186">
        <f>J263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135</v>
      </c>
      <c r="E67" s="180"/>
      <c r="F67" s="180"/>
      <c r="G67" s="180"/>
      <c r="H67" s="180"/>
      <c r="I67" s="180"/>
      <c r="J67" s="181">
        <f>J266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446</v>
      </c>
      <c r="E68" s="185"/>
      <c r="F68" s="185"/>
      <c r="G68" s="185"/>
      <c r="H68" s="185"/>
      <c r="I68" s="185"/>
      <c r="J68" s="186">
        <f>J267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143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Rekonstrukce výpravní budovy v žst. Ostružná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124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03 - Zpevněné plochy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22</v>
      </c>
      <c r="D82" s="43"/>
      <c r="E82" s="43"/>
      <c r="F82" s="30" t="str">
        <f>F12</f>
        <v xml:space="preserve"> </v>
      </c>
      <c r="G82" s="43"/>
      <c r="H82" s="43"/>
      <c r="I82" s="35" t="s">
        <v>24</v>
      </c>
      <c r="J82" s="75" t="str">
        <f>IF(J12="","",J12)</f>
        <v>3. 5. 2022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26</v>
      </c>
      <c r="D84" s="43"/>
      <c r="E84" s="43"/>
      <c r="F84" s="30" t="str">
        <f>E15</f>
        <v xml:space="preserve"> </v>
      </c>
      <c r="G84" s="43"/>
      <c r="H84" s="43"/>
      <c r="I84" s="35" t="s">
        <v>33</v>
      </c>
      <c r="J84" s="39" t="str">
        <f>E21</f>
        <v xml:space="preserve"> 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35</v>
      </c>
      <c r="J85" s="39" t="str">
        <f>E24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144</v>
      </c>
      <c r="D87" s="191" t="s">
        <v>57</v>
      </c>
      <c r="E87" s="191" t="s">
        <v>53</v>
      </c>
      <c r="F87" s="191" t="s">
        <v>54</v>
      </c>
      <c r="G87" s="191" t="s">
        <v>145</v>
      </c>
      <c r="H87" s="191" t="s">
        <v>146</v>
      </c>
      <c r="I87" s="191" t="s">
        <v>147</v>
      </c>
      <c r="J87" s="191" t="s">
        <v>131</v>
      </c>
      <c r="K87" s="192" t="s">
        <v>148</v>
      </c>
      <c r="L87" s="193"/>
      <c r="M87" s="95" t="s">
        <v>28</v>
      </c>
      <c r="N87" s="96" t="s">
        <v>42</v>
      </c>
      <c r="O87" s="96" t="s">
        <v>149</v>
      </c>
      <c r="P87" s="96" t="s">
        <v>150</v>
      </c>
      <c r="Q87" s="96" t="s">
        <v>151</v>
      </c>
      <c r="R87" s="96" t="s">
        <v>152</v>
      </c>
      <c r="S87" s="96" t="s">
        <v>153</v>
      </c>
      <c r="T87" s="97" t="s">
        <v>154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155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P89+P266</f>
        <v>0</v>
      </c>
      <c r="Q88" s="99"/>
      <c r="R88" s="196">
        <f>R89+R266</f>
        <v>540.65510886431798</v>
      </c>
      <c r="S88" s="99"/>
      <c r="T88" s="197">
        <f>T89+T266</f>
        <v>97.326700000000002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132</v>
      </c>
      <c r="BK88" s="198">
        <f>BK89+BK266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156</v>
      </c>
      <c r="F89" s="202" t="s">
        <v>157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P90+P166+P177+P246+P254+P263</f>
        <v>0</v>
      </c>
      <c r="Q89" s="207"/>
      <c r="R89" s="208">
        <f>R90+R166+R177+R246+R254+R263</f>
        <v>540.65510886431798</v>
      </c>
      <c r="S89" s="207"/>
      <c r="T89" s="209">
        <f>T90+T166+T177+T246+T254+T263</f>
        <v>97.326700000000002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79</v>
      </c>
      <c r="AT89" s="211" t="s">
        <v>71</v>
      </c>
      <c r="AU89" s="211" t="s">
        <v>72</v>
      </c>
      <c r="AY89" s="210" t="s">
        <v>158</v>
      </c>
      <c r="BK89" s="212">
        <f>BK90+BK166+BK177+BK246+BK254+BK263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79</v>
      </c>
      <c r="F90" s="213" t="s">
        <v>451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SUM(P91:P165)</f>
        <v>0</v>
      </c>
      <c r="Q90" s="207"/>
      <c r="R90" s="208">
        <f>SUM(R91:R165)</f>
        <v>3.9869068000000003</v>
      </c>
      <c r="S90" s="207"/>
      <c r="T90" s="209">
        <f>SUM(T91:T165)</f>
        <v>46.471699999999998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79</v>
      </c>
      <c r="AY90" s="210" t="s">
        <v>158</v>
      </c>
      <c r="BK90" s="212">
        <f>SUM(BK91:BK165)</f>
        <v>0</v>
      </c>
    </row>
    <row r="91" s="2" customFormat="1" ht="49.05" customHeight="1">
      <c r="A91" s="41"/>
      <c r="B91" s="42"/>
      <c r="C91" s="215" t="s">
        <v>79</v>
      </c>
      <c r="D91" s="215" t="s">
        <v>161</v>
      </c>
      <c r="E91" s="216" t="s">
        <v>3572</v>
      </c>
      <c r="F91" s="217" t="s">
        <v>3573</v>
      </c>
      <c r="G91" s="218" t="s">
        <v>193</v>
      </c>
      <c r="H91" s="219">
        <v>10</v>
      </c>
      <c r="I91" s="220"/>
      <c r="J91" s="221">
        <f>ROUND(I91*H91,2)</f>
        <v>0</v>
      </c>
      <c r="K91" s="217" t="s">
        <v>165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166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166</v>
      </c>
      <c r="BM91" s="226" t="s">
        <v>3574</v>
      </c>
    </row>
    <row r="92" s="2" customFormat="1">
      <c r="A92" s="41"/>
      <c r="B92" s="42"/>
      <c r="C92" s="43"/>
      <c r="D92" s="228" t="s">
        <v>168</v>
      </c>
      <c r="E92" s="43"/>
      <c r="F92" s="229" t="s">
        <v>3575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168</v>
      </c>
      <c r="AU92" s="20" t="s">
        <v>81</v>
      </c>
    </row>
    <row r="93" s="2" customFormat="1" ht="24.15" customHeight="1">
      <c r="A93" s="41"/>
      <c r="B93" s="42"/>
      <c r="C93" s="215" t="s">
        <v>81</v>
      </c>
      <c r="D93" s="215" t="s">
        <v>161</v>
      </c>
      <c r="E93" s="216" t="s">
        <v>3576</v>
      </c>
      <c r="F93" s="217" t="s">
        <v>3577</v>
      </c>
      <c r="G93" s="218" t="s">
        <v>193</v>
      </c>
      <c r="H93" s="219">
        <v>50</v>
      </c>
      <c r="I93" s="220"/>
      <c r="J93" s="221">
        <f>ROUND(I93*H93,2)</f>
        <v>0</v>
      </c>
      <c r="K93" s="217" t="s">
        <v>165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3.0000000000000001E-05</v>
      </c>
      <c r="R93" s="224">
        <f>Q93*H93</f>
        <v>0.0015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166</v>
      </c>
      <c r="AT93" s="226" t="s">
        <v>161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166</v>
      </c>
      <c r="BM93" s="226" t="s">
        <v>3578</v>
      </c>
    </row>
    <row r="94" s="2" customFormat="1">
      <c r="A94" s="41"/>
      <c r="B94" s="42"/>
      <c r="C94" s="43"/>
      <c r="D94" s="228" t="s">
        <v>168</v>
      </c>
      <c r="E94" s="43"/>
      <c r="F94" s="229" t="s">
        <v>3579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168</v>
      </c>
      <c r="AU94" s="20" t="s">
        <v>81</v>
      </c>
    </row>
    <row r="95" s="2" customFormat="1" ht="33" customHeight="1">
      <c r="A95" s="41"/>
      <c r="B95" s="42"/>
      <c r="C95" s="215" t="s">
        <v>174</v>
      </c>
      <c r="D95" s="215" t="s">
        <v>161</v>
      </c>
      <c r="E95" s="216" t="s">
        <v>3580</v>
      </c>
      <c r="F95" s="217" t="s">
        <v>3581</v>
      </c>
      <c r="G95" s="218" t="s">
        <v>300</v>
      </c>
      <c r="H95" s="219">
        <v>4</v>
      </c>
      <c r="I95" s="220"/>
      <c r="J95" s="221">
        <f>ROUND(I95*H95,2)</f>
        <v>0</v>
      </c>
      <c r="K95" s="217" t="s">
        <v>165</v>
      </c>
      <c r="L95" s="47"/>
      <c r="M95" s="222" t="s">
        <v>28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166</v>
      </c>
      <c r="AT95" s="226" t="s">
        <v>161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166</v>
      </c>
      <c r="BM95" s="226" t="s">
        <v>3582</v>
      </c>
    </row>
    <row r="96" s="2" customFormat="1">
      <c r="A96" s="41"/>
      <c r="B96" s="42"/>
      <c r="C96" s="43"/>
      <c r="D96" s="228" t="s">
        <v>168</v>
      </c>
      <c r="E96" s="43"/>
      <c r="F96" s="229" t="s">
        <v>3583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2" customFormat="1" ht="37.8" customHeight="1">
      <c r="A97" s="41"/>
      <c r="B97" s="42"/>
      <c r="C97" s="215" t="s">
        <v>166</v>
      </c>
      <c r="D97" s="215" t="s">
        <v>161</v>
      </c>
      <c r="E97" s="216" t="s">
        <v>3584</v>
      </c>
      <c r="F97" s="217" t="s">
        <v>3585</v>
      </c>
      <c r="G97" s="218" t="s">
        <v>300</v>
      </c>
      <c r="H97" s="219">
        <v>4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3586</v>
      </c>
    </row>
    <row r="98" s="2" customFormat="1">
      <c r="A98" s="41"/>
      <c r="B98" s="42"/>
      <c r="C98" s="43"/>
      <c r="D98" s="228" t="s">
        <v>168</v>
      </c>
      <c r="E98" s="43"/>
      <c r="F98" s="229" t="s">
        <v>3587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76.35" customHeight="1">
      <c r="A99" s="41"/>
      <c r="B99" s="42"/>
      <c r="C99" s="215" t="s">
        <v>190</v>
      </c>
      <c r="D99" s="215" t="s">
        <v>161</v>
      </c>
      <c r="E99" s="216" t="s">
        <v>3588</v>
      </c>
      <c r="F99" s="217" t="s">
        <v>3589</v>
      </c>
      <c r="G99" s="218" t="s">
        <v>193</v>
      </c>
      <c r="H99" s="219">
        <v>17.34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0.255</v>
      </c>
      <c r="T99" s="225">
        <f>S99*H99</f>
        <v>4.4217000000000004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3590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3591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3592</v>
      </c>
      <c r="G101" s="245"/>
      <c r="H101" s="248">
        <v>17.34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5" customFormat="1">
      <c r="A102" s="15"/>
      <c r="B102" s="255"/>
      <c r="C102" s="256"/>
      <c r="D102" s="235" t="s">
        <v>179</v>
      </c>
      <c r="E102" s="257" t="s">
        <v>28</v>
      </c>
      <c r="F102" s="258" t="s">
        <v>184</v>
      </c>
      <c r="G102" s="256"/>
      <c r="H102" s="259">
        <v>17.34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179</v>
      </c>
      <c r="AU102" s="265" t="s">
        <v>81</v>
      </c>
      <c r="AV102" s="15" t="s">
        <v>166</v>
      </c>
      <c r="AW102" s="15" t="s">
        <v>34</v>
      </c>
      <c r="AX102" s="15" t="s">
        <v>79</v>
      </c>
      <c r="AY102" s="265" t="s">
        <v>158</v>
      </c>
    </row>
    <row r="103" s="2" customFormat="1" ht="55.5" customHeight="1">
      <c r="A103" s="41"/>
      <c r="B103" s="42"/>
      <c r="C103" s="215" t="s">
        <v>197</v>
      </c>
      <c r="D103" s="215" t="s">
        <v>161</v>
      </c>
      <c r="E103" s="216" t="s">
        <v>3593</v>
      </c>
      <c r="F103" s="217" t="s">
        <v>3594</v>
      </c>
      <c r="G103" s="218" t="s">
        <v>193</v>
      </c>
      <c r="H103" s="219">
        <v>121</v>
      </c>
      <c r="I103" s="220"/>
      <c r="J103" s="221">
        <f>ROUND(I103*H103,2)</f>
        <v>0</v>
      </c>
      <c r="K103" s="217" t="s">
        <v>165</v>
      </c>
      <c r="L103" s="47"/>
      <c r="M103" s="222" t="s">
        <v>28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0.29999999999999999</v>
      </c>
      <c r="T103" s="225">
        <f>S103*H103</f>
        <v>36.299999999999997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166</v>
      </c>
      <c r="AT103" s="226" t="s">
        <v>161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3595</v>
      </c>
    </row>
    <row r="104" s="2" customFormat="1">
      <c r="A104" s="41"/>
      <c r="B104" s="42"/>
      <c r="C104" s="43"/>
      <c r="D104" s="228" t="s">
        <v>168</v>
      </c>
      <c r="E104" s="43"/>
      <c r="F104" s="229" t="s">
        <v>3596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168</v>
      </c>
      <c r="AU104" s="20" t="s">
        <v>81</v>
      </c>
    </row>
    <row r="105" s="13" customFormat="1">
      <c r="A105" s="13"/>
      <c r="B105" s="233"/>
      <c r="C105" s="234"/>
      <c r="D105" s="235" t="s">
        <v>179</v>
      </c>
      <c r="E105" s="236" t="s">
        <v>28</v>
      </c>
      <c r="F105" s="237" t="s">
        <v>3597</v>
      </c>
      <c r="G105" s="234"/>
      <c r="H105" s="236" t="s">
        <v>28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179</v>
      </c>
      <c r="AU105" s="243" t="s">
        <v>81</v>
      </c>
      <c r="AV105" s="13" t="s">
        <v>79</v>
      </c>
      <c r="AW105" s="13" t="s">
        <v>34</v>
      </c>
      <c r="AX105" s="13" t="s">
        <v>72</v>
      </c>
      <c r="AY105" s="243" t="s">
        <v>158</v>
      </c>
    </row>
    <row r="106" s="14" customFormat="1">
      <c r="A106" s="14"/>
      <c r="B106" s="244"/>
      <c r="C106" s="245"/>
      <c r="D106" s="235" t="s">
        <v>179</v>
      </c>
      <c r="E106" s="246" t="s">
        <v>28</v>
      </c>
      <c r="F106" s="247" t="s">
        <v>3598</v>
      </c>
      <c r="G106" s="245"/>
      <c r="H106" s="248">
        <v>121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34</v>
      </c>
      <c r="AX106" s="14" t="s">
        <v>72</v>
      </c>
      <c r="AY106" s="254" t="s">
        <v>158</v>
      </c>
    </row>
    <row r="107" s="15" customFormat="1">
      <c r="A107" s="15"/>
      <c r="B107" s="255"/>
      <c r="C107" s="256"/>
      <c r="D107" s="235" t="s">
        <v>179</v>
      </c>
      <c r="E107" s="257" t="s">
        <v>28</v>
      </c>
      <c r="F107" s="258" t="s">
        <v>184</v>
      </c>
      <c r="G107" s="256"/>
      <c r="H107" s="259">
        <v>121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179</v>
      </c>
      <c r="AU107" s="265" t="s">
        <v>81</v>
      </c>
      <c r="AV107" s="15" t="s">
        <v>166</v>
      </c>
      <c r="AW107" s="15" t="s">
        <v>34</v>
      </c>
      <c r="AX107" s="15" t="s">
        <v>79</v>
      </c>
      <c r="AY107" s="265" t="s">
        <v>158</v>
      </c>
    </row>
    <row r="108" s="2" customFormat="1" ht="44.25" customHeight="1">
      <c r="A108" s="41"/>
      <c r="B108" s="42"/>
      <c r="C108" s="215" t="s">
        <v>203</v>
      </c>
      <c r="D108" s="215" t="s">
        <v>161</v>
      </c>
      <c r="E108" s="216" t="s">
        <v>3599</v>
      </c>
      <c r="F108" s="217" t="s">
        <v>3600</v>
      </c>
      <c r="G108" s="218" t="s">
        <v>200</v>
      </c>
      <c r="H108" s="219">
        <v>25</v>
      </c>
      <c r="I108" s="220"/>
      <c r="J108" s="221">
        <f>ROUND(I108*H108,2)</f>
        <v>0</v>
      </c>
      <c r="K108" s="217" t="s">
        <v>165</v>
      </c>
      <c r="L108" s="47"/>
      <c r="M108" s="222" t="s">
        <v>28</v>
      </c>
      <c r="N108" s="223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0.23000000000000001</v>
      </c>
      <c r="T108" s="225">
        <f>S108*H108</f>
        <v>5.75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166</v>
      </c>
      <c r="AT108" s="226" t="s">
        <v>161</v>
      </c>
      <c r="AU108" s="226" t="s">
        <v>81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166</v>
      </c>
      <c r="BM108" s="226" t="s">
        <v>3601</v>
      </c>
    </row>
    <row r="109" s="2" customFormat="1">
      <c r="A109" s="41"/>
      <c r="B109" s="42"/>
      <c r="C109" s="43"/>
      <c r="D109" s="228" t="s">
        <v>168</v>
      </c>
      <c r="E109" s="43"/>
      <c r="F109" s="229" t="s">
        <v>3602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168</v>
      </c>
      <c r="AU109" s="20" t="s">
        <v>81</v>
      </c>
    </row>
    <row r="110" s="2" customFormat="1" ht="100.5" customHeight="1">
      <c r="A110" s="41"/>
      <c r="B110" s="42"/>
      <c r="C110" s="215" t="s">
        <v>208</v>
      </c>
      <c r="D110" s="215" t="s">
        <v>161</v>
      </c>
      <c r="E110" s="216" t="s">
        <v>3603</v>
      </c>
      <c r="F110" s="217" t="s">
        <v>3604</v>
      </c>
      <c r="G110" s="218" t="s">
        <v>200</v>
      </c>
      <c r="H110" s="219">
        <v>4</v>
      </c>
      <c r="I110" s="220"/>
      <c r="J110" s="221">
        <f>ROUND(I110*H110,2)</f>
        <v>0</v>
      </c>
      <c r="K110" s="217" t="s">
        <v>165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0.060526700000000003</v>
      </c>
      <c r="R110" s="224">
        <f>Q110*H110</f>
        <v>0.24210680000000001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166</v>
      </c>
      <c r="AT110" s="226" t="s">
        <v>161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166</v>
      </c>
      <c r="BM110" s="226" t="s">
        <v>3605</v>
      </c>
    </row>
    <row r="111" s="2" customFormat="1">
      <c r="A111" s="41"/>
      <c r="B111" s="42"/>
      <c r="C111" s="43"/>
      <c r="D111" s="228" t="s">
        <v>168</v>
      </c>
      <c r="E111" s="43"/>
      <c r="F111" s="229" t="s">
        <v>3606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168</v>
      </c>
      <c r="AU111" s="20" t="s">
        <v>81</v>
      </c>
    </row>
    <row r="112" s="2" customFormat="1" ht="37.8" customHeight="1">
      <c r="A112" s="41"/>
      <c r="B112" s="42"/>
      <c r="C112" s="215" t="s">
        <v>159</v>
      </c>
      <c r="D112" s="215" t="s">
        <v>161</v>
      </c>
      <c r="E112" s="216" t="s">
        <v>3607</v>
      </c>
      <c r="F112" s="217" t="s">
        <v>3608</v>
      </c>
      <c r="G112" s="218" t="s">
        <v>300</v>
      </c>
      <c r="H112" s="219">
        <v>4</v>
      </c>
      <c r="I112" s="220"/>
      <c r="J112" s="221">
        <f>ROUND(I112*H112,2)</f>
        <v>0</v>
      </c>
      <c r="K112" s="217" t="s">
        <v>165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0.00064999999999999997</v>
      </c>
      <c r="R112" s="224">
        <f>Q112*H112</f>
        <v>0.0025999999999999999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3609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3610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 ht="37.8" customHeight="1">
      <c r="A114" s="41"/>
      <c r="B114" s="42"/>
      <c r="C114" s="215" t="s">
        <v>220</v>
      </c>
      <c r="D114" s="215" t="s">
        <v>161</v>
      </c>
      <c r="E114" s="216" t="s">
        <v>3611</v>
      </c>
      <c r="F114" s="217" t="s">
        <v>3612</v>
      </c>
      <c r="G114" s="218" t="s">
        <v>300</v>
      </c>
      <c r="H114" s="219">
        <v>4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3613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3614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24.15" customHeight="1">
      <c r="A116" s="41"/>
      <c r="B116" s="42"/>
      <c r="C116" s="215" t="s">
        <v>227</v>
      </c>
      <c r="D116" s="215" t="s">
        <v>161</v>
      </c>
      <c r="E116" s="216" t="s">
        <v>3615</v>
      </c>
      <c r="F116" s="217" t="s">
        <v>3616</v>
      </c>
      <c r="G116" s="218" t="s">
        <v>200</v>
      </c>
      <c r="H116" s="219">
        <v>100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0.000562</v>
      </c>
      <c r="R116" s="224">
        <f>Q116*H116</f>
        <v>0.0562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3617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3618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24.15" customHeight="1">
      <c r="A118" s="41"/>
      <c r="B118" s="42"/>
      <c r="C118" s="215" t="s">
        <v>232</v>
      </c>
      <c r="D118" s="215" t="s">
        <v>161</v>
      </c>
      <c r="E118" s="216" t="s">
        <v>3619</v>
      </c>
      <c r="F118" s="217" t="s">
        <v>3620</v>
      </c>
      <c r="G118" s="218" t="s">
        <v>200</v>
      </c>
      <c r="H118" s="219">
        <v>100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3621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3622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24.15" customHeight="1">
      <c r="A120" s="41"/>
      <c r="B120" s="42"/>
      <c r="C120" s="215" t="s">
        <v>237</v>
      </c>
      <c r="D120" s="215" t="s">
        <v>161</v>
      </c>
      <c r="E120" s="216" t="s">
        <v>3623</v>
      </c>
      <c r="F120" s="217" t="s">
        <v>3624</v>
      </c>
      <c r="G120" s="218" t="s">
        <v>200</v>
      </c>
      <c r="H120" s="219">
        <v>150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0.00025000000000000001</v>
      </c>
      <c r="R120" s="224">
        <f>Q120*H120</f>
        <v>0.037499999999999999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3625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3626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24.15" customHeight="1">
      <c r="A122" s="41"/>
      <c r="B122" s="42"/>
      <c r="C122" s="215" t="s">
        <v>242</v>
      </c>
      <c r="D122" s="215" t="s">
        <v>161</v>
      </c>
      <c r="E122" s="216" t="s">
        <v>3627</v>
      </c>
      <c r="F122" s="217" t="s">
        <v>3628</v>
      </c>
      <c r="G122" s="218" t="s">
        <v>200</v>
      </c>
      <c r="H122" s="219">
        <v>150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3629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3630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24.15" customHeight="1">
      <c r="A124" s="41"/>
      <c r="B124" s="42"/>
      <c r="C124" s="215" t="s">
        <v>8</v>
      </c>
      <c r="D124" s="215" t="s">
        <v>161</v>
      </c>
      <c r="E124" s="216" t="s">
        <v>3631</v>
      </c>
      <c r="F124" s="217" t="s">
        <v>3632</v>
      </c>
      <c r="G124" s="218" t="s">
        <v>193</v>
      </c>
      <c r="H124" s="219">
        <v>259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3633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3634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2" customFormat="1" ht="24.15" customHeight="1">
      <c r="A126" s="41"/>
      <c r="B126" s="42"/>
      <c r="C126" s="215" t="s">
        <v>251</v>
      </c>
      <c r="D126" s="215" t="s">
        <v>161</v>
      </c>
      <c r="E126" s="216" t="s">
        <v>3635</v>
      </c>
      <c r="F126" s="217" t="s">
        <v>3636</v>
      </c>
      <c r="G126" s="218" t="s">
        <v>164</v>
      </c>
      <c r="H126" s="219">
        <v>103.65900000000001</v>
      </c>
      <c r="I126" s="220"/>
      <c r="J126" s="221">
        <f>ROUND(I126*H126,2)</f>
        <v>0</v>
      </c>
      <c r="K126" s="217" t="s">
        <v>165</v>
      </c>
      <c r="L126" s="47"/>
      <c r="M126" s="222" t="s">
        <v>28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166</v>
      </c>
      <c r="AT126" s="226" t="s">
        <v>161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166</v>
      </c>
      <c r="BM126" s="226" t="s">
        <v>3637</v>
      </c>
    </row>
    <row r="127" s="2" customFormat="1">
      <c r="A127" s="41"/>
      <c r="B127" s="42"/>
      <c r="C127" s="43"/>
      <c r="D127" s="228" t="s">
        <v>168</v>
      </c>
      <c r="E127" s="43"/>
      <c r="F127" s="229" t="s">
        <v>3638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168</v>
      </c>
      <c r="AU127" s="20" t="s">
        <v>81</v>
      </c>
    </row>
    <row r="128" s="2" customFormat="1" ht="44.25" customHeight="1">
      <c r="A128" s="41"/>
      <c r="B128" s="42"/>
      <c r="C128" s="215" t="s">
        <v>260</v>
      </c>
      <c r="D128" s="215" t="s">
        <v>161</v>
      </c>
      <c r="E128" s="216" t="s">
        <v>3639</v>
      </c>
      <c r="F128" s="217" t="s">
        <v>3640</v>
      </c>
      <c r="G128" s="218" t="s">
        <v>164</v>
      </c>
      <c r="H128" s="219">
        <v>221.37299999999999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3641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3642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2" customFormat="1" ht="49.05" customHeight="1">
      <c r="A130" s="41"/>
      <c r="B130" s="42"/>
      <c r="C130" s="215" t="s">
        <v>265</v>
      </c>
      <c r="D130" s="215" t="s">
        <v>161</v>
      </c>
      <c r="E130" s="216" t="s">
        <v>452</v>
      </c>
      <c r="F130" s="217" t="s">
        <v>453</v>
      </c>
      <c r="G130" s="218" t="s">
        <v>164</v>
      </c>
      <c r="H130" s="219">
        <v>30.998000000000001</v>
      </c>
      <c r="I130" s="220"/>
      <c r="J130" s="221">
        <f>ROUND(I130*H130,2)</f>
        <v>0</v>
      </c>
      <c r="K130" s="217" t="s">
        <v>454</v>
      </c>
      <c r="L130" s="47"/>
      <c r="M130" s="222" t="s">
        <v>28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166</v>
      </c>
      <c r="AT130" s="226" t="s">
        <v>161</v>
      </c>
      <c r="AU130" s="226" t="s">
        <v>81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166</v>
      </c>
      <c r="BM130" s="226" t="s">
        <v>3643</v>
      </c>
    </row>
    <row r="131" s="2" customFormat="1">
      <c r="A131" s="41"/>
      <c r="B131" s="42"/>
      <c r="C131" s="43"/>
      <c r="D131" s="228" t="s">
        <v>168</v>
      </c>
      <c r="E131" s="43"/>
      <c r="F131" s="229" t="s">
        <v>456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168</v>
      </c>
      <c r="AU131" s="20" t="s">
        <v>81</v>
      </c>
    </row>
    <row r="132" s="2" customFormat="1" ht="62.7" customHeight="1">
      <c r="A132" s="41"/>
      <c r="B132" s="42"/>
      <c r="C132" s="215" t="s">
        <v>270</v>
      </c>
      <c r="D132" s="215" t="s">
        <v>161</v>
      </c>
      <c r="E132" s="216" t="s">
        <v>3292</v>
      </c>
      <c r="F132" s="217" t="s">
        <v>3293</v>
      </c>
      <c r="G132" s="218" t="s">
        <v>164</v>
      </c>
      <c r="H132" s="219">
        <v>221.37299999999999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3644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3295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 ht="66.75" customHeight="1">
      <c r="A134" s="41"/>
      <c r="B134" s="42"/>
      <c r="C134" s="215" t="s">
        <v>275</v>
      </c>
      <c r="D134" s="215" t="s">
        <v>161</v>
      </c>
      <c r="E134" s="216" t="s">
        <v>3297</v>
      </c>
      <c r="F134" s="217" t="s">
        <v>3298</v>
      </c>
      <c r="G134" s="218" t="s">
        <v>164</v>
      </c>
      <c r="H134" s="219">
        <v>3320.5949999999998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3645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3300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44.25" customHeight="1">
      <c r="A136" s="41"/>
      <c r="B136" s="42"/>
      <c r="C136" s="215" t="s">
        <v>7</v>
      </c>
      <c r="D136" s="215" t="s">
        <v>161</v>
      </c>
      <c r="E136" s="216" t="s">
        <v>469</v>
      </c>
      <c r="F136" s="217" t="s">
        <v>470</v>
      </c>
      <c r="G136" s="218" t="s">
        <v>164</v>
      </c>
      <c r="H136" s="219">
        <v>221.37299999999999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3646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472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44.25" customHeight="1">
      <c r="A138" s="41"/>
      <c r="B138" s="42"/>
      <c r="C138" s="215" t="s">
        <v>285</v>
      </c>
      <c r="D138" s="215" t="s">
        <v>161</v>
      </c>
      <c r="E138" s="216" t="s">
        <v>473</v>
      </c>
      <c r="F138" s="217" t="s">
        <v>474</v>
      </c>
      <c r="G138" s="218" t="s">
        <v>216</v>
      </c>
      <c r="H138" s="219">
        <v>371.90699999999998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3647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476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 ht="37.8" customHeight="1">
      <c r="A140" s="41"/>
      <c r="B140" s="42"/>
      <c r="C140" s="215" t="s">
        <v>291</v>
      </c>
      <c r="D140" s="215" t="s">
        <v>161</v>
      </c>
      <c r="E140" s="216" t="s">
        <v>477</v>
      </c>
      <c r="F140" s="217" t="s">
        <v>478</v>
      </c>
      <c r="G140" s="218" t="s">
        <v>164</v>
      </c>
      <c r="H140" s="219">
        <v>252.37100000000001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166</v>
      </c>
      <c r="AT140" s="226" t="s">
        <v>161</v>
      </c>
      <c r="AU140" s="226" t="s">
        <v>81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166</v>
      </c>
      <c r="BM140" s="226" t="s">
        <v>3648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480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81</v>
      </c>
    </row>
    <row r="142" s="2" customFormat="1" ht="44.25" customHeight="1">
      <c r="A142" s="41"/>
      <c r="B142" s="42"/>
      <c r="C142" s="215" t="s">
        <v>297</v>
      </c>
      <c r="D142" s="215" t="s">
        <v>161</v>
      </c>
      <c r="E142" s="216" t="s">
        <v>3649</v>
      </c>
      <c r="F142" s="217" t="s">
        <v>3650</v>
      </c>
      <c r="G142" s="218" t="s">
        <v>164</v>
      </c>
      <c r="H142" s="219">
        <v>43.518999999999998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166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166</v>
      </c>
      <c r="BM142" s="226" t="s">
        <v>3651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3652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81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3653</v>
      </c>
      <c r="G144" s="245"/>
      <c r="H144" s="248">
        <v>12.521000000000001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4" customFormat="1">
      <c r="A145" s="14"/>
      <c r="B145" s="244"/>
      <c r="C145" s="245"/>
      <c r="D145" s="235" t="s">
        <v>179</v>
      </c>
      <c r="E145" s="246" t="s">
        <v>28</v>
      </c>
      <c r="F145" s="247" t="s">
        <v>3654</v>
      </c>
      <c r="G145" s="245"/>
      <c r="H145" s="248">
        <v>30.998000000000001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179</v>
      </c>
      <c r="AU145" s="254" t="s">
        <v>81</v>
      </c>
      <c r="AV145" s="14" t="s">
        <v>81</v>
      </c>
      <c r="AW145" s="14" t="s">
        <v>34</v>
      </c>
      <c r="AX145" s="14" t="s">
        <v>72</v>
      </c>
      <c r="AY145" s="254" t="s">
        <v>158</v>
      </c>
    </row>
    <row r="146" s="15" customFormat="1">
      <c r="A146" s="15"/>
      <c r="B146" s="255"/>
      <c r="C146" s="256"/>
      <c r="D146" s="235" t="s">
        <v>179</v>
      </c>
      <c r="E146" s="257" t="s">
        <v>28</v>
      </c>
      <c r="F146" s="258" t="s">
        <v>899</v>
      </c>
      <c r="G146" s="256"/>
      <c r="H146" s="259">
        <v>43.519000000000005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179</v>
      </c>
      <c r="AU146" s="265" t="s">
        <v>81</v>
      </c>
      <c r="AV146" s="15" t="s">
        <v>166</v>
      </c>
      <c r="AW146" s="15" t="s">
        <v>34</v>
      </c>
      <c r="AX146" s="15" t="s">
        <v>79</v>
      </c>
      <c r="AY146" s="265" t="s">
        <v>158</v>
      </c>
    </row>
    <row r="147" s="2" customFormat="1" ht="33" customHeight="1">
      <c r="A147" s="41"/>
      <c r="B147" s="42"/>
      <c r="C147" s="215" t="s">
        <v>303</v>
      </c>
      <c r="D147" s="215" t="s">
        <v>161</v>
      </c>
      <c r="E147" s="216" t="s">
        <v>3655</v>
      </c>
      <c r="F147" s="217" t="s">
        <v>3656</v>
      </c>
      <c r="G147" s="218" t="s">
        <v>193</v>
      </c>
      <c r="H147" s="219">
        <v>5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166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166</v>
      </c>
      <c r="BM147" s="226" t="s">
        <v>3657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3658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 ht="16.5" customHeight="1">
      <c r="A149" s="41"/>
      <c r="B149" s="42"/>
      <c r="C149" s="270" t="s">
        <v>308</v>
      </c>
      <c r="D149" s="270" t="s">
        <v>490</v>
      </c>
      <c r="E149" s="271" t="s">
        <v>3659</v>
      </c>
      <c r="F149" s="272" t="s">
        <v>3660</v>
      </c>
      <c r="G149" s="273" t="s">
        <v>216</v>
      </c>
      <c r="H149" s="274">
        <v>3.5</v>
      </c>
      <c r="I149" s="275"/>
      <c r="J149" s="276">
        <f>ROUND(I149*H149,2)</f>
        <v>0</v>
      </c>
      <c r="K149" s="272" t="s">
        <v>165</v>
      </c>
      <c r="L149" s="277"/>
      <c r="M149" s="278" t="s">
        <v>28</v>
      </c>
      <c r="N149" s="279" t="s">
        <v>43</v>
      </c>
      <c r="O149" s="87"/>
      <c r="P149" s="224">
        <f>O149*H149</f>
        <v>0</v>
      </c>
      <c r="Q149" s="224">
        <v>1</v>
      </c>
      <c r="R149" s="224">
        <f>Q149*H149</f>
        <v>3.5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208</v>
      </c>
      <c r="AT149" s="226" t="s">
        <v>490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166</v>
      </c>
      <c r="BM149" s="226" t="s">
        <v>3661</v>
      </c>
    </row>
    <row r="150" s="14" customFormat="1">
      <c r="A150" s="14"/>
      <c r="B150" s="244"/>
      <c r="C150" s="245"/>
      <c r="D150" s="235" t="s">
        <v>179</v>
      </c>
      <c r="E150" s="246" t="s">
        <v>28</v>
      </c>
      <c r="F150" s="247" t="s">
        <v>3662</v>
      </c>
      <c r="G150" s="245"/>
      <c r="H150" s="248">
        <v>3.5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179</v>
      </c>
      <c r="AU150" s="254" t="s">
        <v>81</v>
      </c>
      <c r="AV150" s="14" t="s">
        <v>81</v>
      </c>
      <c r="AW150" s="14" t="s">
        <v>34</v>
      </c>
      <c r="AX150" s="14" t="s">
        <v>72</v>
      </c>
      <c r="AY150" s="254" t="s">
        <v>158</v>
      </c>
    </row>
    <row r="151" s="15" customFormat="1">
      <c r="A151" s="15"/>
      <c r="B151" s="255"/>
      <c r="C151" s="256"/>
      <c r="D151" s="235" t="s">
        <v>179</v>
      </c>
      <c r="E151" s="257" t="s">
        <v>28</v>
      </c>
      <c r="F151" s="258" t="s">
        <v>184</v>
      </c>
      <c r="G151" s="256"/>
      <c r="H151" s="259">
        <v>3.5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179</v>
      </c>
      <c r="AU151" s="265" t="s">
        <v>81</v>
      </c>
      <c r="AV151" s="15" t="s">
        <v>166</v>
      </c>
      <c r="AW151" s="15" t="s">
        <v>34</v>
      </c>
      <c r="AX151" s="15" t="s">
        <v>79</v>
      </c>
      <c r="AY151" s="265" t="s">
        <v>158</v>
      </c>
    </row>
    <row r="152" s="2" customFormat="1" ht="66.75" customHeight="1">
      <c r="A152" s="41"/>
      <c r="B152" s="42"/>
      <c r="C152" s="215" t="s">
        <v>313</v>
      </c>
      <c r="D152" s="215" t="s">
        <v>161</v>
      </c>
      <c r="E152" s="216" t="s">
        <v>2098</v>
      </c>
      <c r="F152" s="217" t="s">
        <v>2099</v>
      </c>
      <c r="G152" s="218" t="s">
        <v>164</v>
      </c>
      <c r="H152" s="219">
        <v>30.998000000000001</v>
      </c>
      <c r="I152" s="220"/>
      <c r="J152" s="221">
        <f>ROUND(I152*H152,2)</f>
        <v>0</v>
      </c>
      <c r="K152" s="217" t="s">
        <v>165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166</v>
      </c>
      <c r="AT152" s="226" t="s">
        <v>161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166</v>
      </c>
      <c r="BM152" s="226" t="s">
        <v>3663</v>
      </c>
    </row>
    <row r="153" s="2" customFormat="1">
      <c r="A153" s="41"/>
      <c r="B153" s="42"/>
      <c r="C153" s="43"/>
      <c r="D153" s="228" t="s">
        <v>168</v>
      </c>
      <c r="E153" s="43"/>
      <c r="F153" s="229" t="s">
        <v>2101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168</v>
      </c>
      <c r="AU153" s="20" t="s">
        <v>81</v>
      </c>
    </row>
    <row r="154" s="2" customFormat="1" ht="66.75" customHeight="1">
      <c r="A154" s="41"/>
      <c r="B154" s="42"/>
      <c r="C154" s="215" t="s">
        <v>318</v>
      </c>
      <c r="D154" s="215" t="s">
        <v>161</v>
      </c>
      <c r="E154" s="216" t="s">
        <v>3664</v>
      </c>
      <c r="F154" s="217" t="s">
        <v>3665</v>
      </c>
      <c r="G154" s="218" t="s">
        <v>164</v>
      </c>
      <c r="H154" s="219">
        <v>30.998000000000001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3666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3667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2" customFormat="1" ht="37.8" customHeight="1">
      <c r="A156" s="41"/>
      <c r="B156" s="42"/>
      <c r="C156" s="215" t="s">
        <v>323</v>
      </c>
      <c r="D156" s="215" t="s">
        <v>161</v>
      </c>
      <c r="E156" s="216" t="s">
        <v>3668</v>
      </c>
      <c r="F156" s="217" t="s">
        <v>3669</v>
      </c>
      <c r="G156" s="218" t="s">
        <v>193</v>
      </c>
      <c r="H156" s="219">
        <v>150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3670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3671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2" customFormat="1" ht="16.5" customHeight="1">
      <c r="A158" s="41"/>
      <c r="B158" s="42"/>
      <c r="C158" s="270" t="s">
        <v>328</v>
      </c>
      <c r="D158" s="270" t="s">
        <v>490</v>
      </c>
      <c r="E158" s="271" t="s">
        <v>3672</v>
      </c>
      <c r="F158" s="272" t="s">
        <v>3673</v>
      </c>
      <c r="G158" s="273" t="s">
        <v>1631</v>
      </c>
      <c r="H158" s="274">
        <v>3</v>
      </c>
      <c r="I158" s="275"/>
      <c r="J158" s="276">
        <f>ROUND(I158*H158,2)</f>
        <v>0</v>
      </c>
      <c r="K158" s="272" t="s">
        <v>165</v>
      </c>
      <c r="L158" s="277"/>
      <c r="M158" s="278" t="s">
        <v>28</v>
      </c>
      <c r="N158" s="279" t="s">
        <v>43</v>
      </c>
      <c r="O158" s="87"/>
      <c r="P158" s="224">
        <f>O158*H158</f>
        <v>0</v>
      </c>
      <c r="Q158" s="224">
        <v>0.001</v>
      </c>
      <c r="R158" s="224">
        <f>Q158*H158</f>
        <v>0.0030000000000000001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208</v>
      </c>
      <c r="AT158" s="226" t="s">
        <v>490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166</v>
      </c>
      <c r="BM158" s="226" t="s">
        <v>3674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3675</v>
      </c>
      <c r="G159" s="245"/>
      <c r="H159" s="248">
        <v>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72</v>
      </c>
      <c r="AY159" s="254" t="s">
        <v>158</v>
      </c>
    </row>
    <row r="160" s="15" customFormat="1">
      <c r="A160" s="15"/>
      <c r="B160" s="255"/>
      <c r="C160" s="256"/>
      <c r="D160" s="235" t="s">
        <v>179</v>
      </c>
      <c r="E160" s="257" t="s">
        <v>28</v>
      </c>
      <c r="F160" s="258" t="s">
        <v>184</v>
      </c>
      <c r="G160" s="256"/>
      <c r="H160" s="259">
        <v>3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179</v>
      </c>
      <c r="AU160" s="265" t="s">
        <v>81</v>
      </c>
      <c r="AV160" s="15" t="s">
        <v>166</v>
      </c>
      <c r="AW160" s="15" t="s">
        <v>34</v>
      </c>
      <c r="AX160" s="15" t="s">
        <v>79</v>
      </c>
      <c r="AY160" s="265" t="s">
        <v>158</v>
      </c>
    </row>
    <row r="161" s="2" customFormat="1" ht="55.5" customHeight="1">
      <c r="A161" s="41"/>
      <c r="B161" s="42"/>
      <c r="C161" s="215" t="s">
        <v>333</v>
      </c>
      <c r="D161" s="215" t="s">
        <v>161</v>
      </c>
      <c r="E161" s="216" t="s">
        <v>3676</v>
      </c>
      <c r="F161" s="217" t="s">
        <v>3677</v>
      </c>
      <c r="G161" s="218" t="s">
        <v>193</v>
      </c>
      <c r="H161" s="219">
        <v>150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3678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3679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37.8" customHeight="1">
      <c r="A163" s="41"/>
      <c r="B163" s="42"/>
      <c r="C163" s="215" t="s">
        <v>609</v>
      </c>
      <c r="D163" s="215" t="s">
        <v>161</v>
      </c>
      <c r="E163" s="216" t="s">
        <v>3680</v>
      </c>
      <c r="F163" s="217" t="s">
        <v>3681</v>
      </c>
      <c r="G163" s="218" t="s">
        <v>300</v>
      </c>
      <c r="H163" s="219">
        <v>8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3682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3683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2" customFormat="1" ht="16.5" customHeight="1">
      <c r="A165" s="41"/>
      <c r="B165" s="42"/>
      <c r="C165" s="270" t="s">
        <v>615</v>
      </c>
      <c r="D165" s="270" t="s">
        <v>490</v>
      </c>
      <c r="E165" s="271" t="s">
        <v>3684</v>
      </c>
      <c r="F165" s="272" t="s">
        <v>3685</v>
      </c>
      <c r="G165" s="273" t="s">
        <v>300</v>
      </c>
      <c r="H165" s="274">
        <v>8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0.017999999999999999</v>
      </c>
      <c r="R165" s="224">
        <f>Q165*H165</f>
        <v>0.14399999999999999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208</v>
      </c>
      <c r="AT165" s="226" t="s">
        <v>490</v>
      </c>
      <c r="AU165" s="226" t="s">
        <v>81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166</v>
      </c>
      <c r="BM165" s="226" t="s">
        <v>3686</v>
      </c>
    </row>
    <row r="166" s="12" customFormat="1" ht="22.8" customHeight="1">
      <c r="A166" s="12"/>
      <c r="B166" s="199"/>
      <c r="C166" s="200"/>
      <c r="D166" s="201" t="s">
        <v>71</v>
      </c>
      <c r="E166" s="213" t="s">
        <v>81</v>
      </c>
      <c r="F166" s="213" t="s">
        <v>481</v>
      </c>
      <c r="G166" s="200"/>
      <c r="H166" s="200"/>
      <c r="I166" s="203"/>
      <c r="J166" s="214">
        <f>BK166</f>
        <v>0</v>
      </c>
      <c r="K166" s="200"/>
      <c r="L166" s="205"/>
      <c r="M166" s="206"/>
      <c r="N166" s="207"/>
      <c r="O166" s="207"/>
      <c r="P166" s="208">
        <f>SUM(P167:P176)</f>
        <v>0</v>
      </c>
      <c r="Q166" s="207"/>
      <c r="R166" s="208">
        <f>SUM(R167:R176)</f>
        <v>1.6820502268799999</v>
      </c>
      <c r="S166" s="207"/>
      <c r="T166" s="209">
        <f>SUM(T167:T176)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79</v>
      </c>
      <c r="AT166" s="211" t="s">
        <v>71</v>
      </c>
      <c r="AU166" s="211" t="s">
        <v>79</v>
      </c>
      <c r="AY166" s="210" t="s">
        <v>158</v>
      </c>
      <c r="BK166" s="212">
        <f>SUM(BK167:BK176)</f>
        <v>0</v>
      </c>
    </row>
    <row r="167" s="2" customFormat="1" ht="24.15" customHeight="1">
      <c r="A167" s="41"/>
      <c r="B167" s="42"/>
      <c r="C167" s="215" t="s">
        <v>621</v>
      </c>
      <c r="D167" s="215" t="s">
        <v>161</v>
      </c>
      <c r="E167" s="216" t="s">
        <v>3687</v>
      </c>
      <c r="F167" s="217" t="s">
        <v>3688</v>
      </c>
      <c r="G167" s="218" t="s">
        <v>164</v>
      </c>
      <c r="H167" s="219">
        <v>0.71999999999999997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2.3010222040000001</v>
      </c>
      <c r="R167" s="224">
        <f>Q167*H167</f>
        <v>1.65673598688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3689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3690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14" customFormat="1">
      <c r="A169" s="14"/>
      <c r="B169" s="244"/>
      <c r="C169" s="245"/>
      <c r="D169" s="235" t="s">
        <v>179</v>
      </c>
      <c r="E169" s="246" t="s">
        <v>28</v>
      </c>
      <c r="F169" s="247" t="s">
        <v>3691</v>
      </c>
      <c r="G169" s="245"/>
      <c r="H169" s="248">
        <v>0.71999999999999997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81</v>
      </c>
      <c r="AV169" s="14" t="s">
        <v>81</v>
      </c>
      <c r="AW169" s="14" t="s">
        <v>34</v>
      </c>
      <c r="AX169" s="14" t="s">
        <v>72</v>
      </c>
      <c r="AY169" s="254" t="s">
        <v>158</v>
      </c>
    </row>
    <row r="170" s="15" customFormat="1">
      <c r="A170" s="15"/>
      <c r="B170" s="255"/>
      <c r="C170" s="256"/>
      <c r="D170" s="235" t="s">
        <v>179</v>
      </c>
      <c r="E170" s="257" t="s">
        <v>28</v>
      </c>
      <c r="F170" s="258" t="s">
        <v>184</v>
      </c>
      <c r="G170" s="256"/>
      <c r="H170" s="259">
        <v>0.71999999999999997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179</v>
      </c>
      <c r="AU170" s="265" t="s">
        <v>81</v>
      </c>
      <c r="AV170" s="15" t="s">
        <v>166</v>
      </c>
      <c r="AW170" s="15" t="s">
        <v>34</v>
      </c>
      <c r="AX170" s="15" t="s">
        <v>79</v>
      </c>
      <c r="AY170" s="265" t="s">
        <v>158</v>
      </c>
    </row>
    <row r="171" s="2" customFormat="1" ht="16.5" customHeight="1">
      <c r="A171" s="41"/>
      <c r="B171" s="42"/>
      <c r="C171" s="215" t="s">
        <v>626</v>
      </c>
      <c r="D171" s="215" t="s">
        <v>161</v>
      </c>
      <c r="E171" s="216" t="s">
        <v>522</v>
      </c>
      <c r="F171" s="217" t="s">
        <v>523</v>
      </c>
      <c r="G171" s="218" t="s">
        <v>193</v>
      </c>
      <c r="H171" s="219">
        <v>9.5999999999999996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0.0026369000000000002</v>
      </c>
      <c r="R171" s="224">
        <f>Q171*H171</f>
        <v>0.025314240000000002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3692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525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4" customFormat="1">
      <c r="A173" s="14"/>
      <c r="B173" s="244"/>
      <c r="C173" s="245"/>
      <c r="D173" s="235" t="s">
        <v>179</v>
      </c>
      <c r="E173" s="246" t="s">
        <v>28</v>
      </c>
      <c r="F173" s="247" t="s">
        <v>3693</v>
      </c>
      <c r="G173" s="245"/>
      <c r="H173" s="248">
        <v>9.5999999999999996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81</v>
      </c>
      <c r="AV173" s="14" t="s">
        <v>81</v>
      </c>
      <c r="AW173" s="14" t="s">
        <v>34</v>
      </c>
      <c r="AX173" s="14" t="s">
        <v>72</v>
      </c>
      <c r="AY173" s="254" t="s">
        <v>158</v>
      </c>
    </row>
    <row r="174" s="15" customFormat="1">
      <c r="A174" s="15"/>
      <c r="B174" s="255"/>
      <c r="C174" s="256"/>
      <c r="D174" s="235" t="s">
        <v>179</v>
      </c>
      <c r="E174" s="257" t="s">
        <v>28</v>
      </c>
      <c r="F174" s="258" t="s">
        <v>184</v>
      </c>
      <c r="G174" s="256"/>
      <c r="H174" s="259">
        <v>9.5999999999999996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179</v>
      </c>
      <c r="AU174" s="265" t="s">
        <v>81</v>
      </c>
      <c r="AV174" s="15" t="s">
        <v>166</v>
      </c>
      <c r="AW174" s="15" t="s">
        <v>34</v>
      </c>
      <c r="AX174" s="15" t="s">
        <v>79</v>
      </c>
      <c r="AY174" s="265" t="s">
        <v>158</v>
      </c>
    </row>
    <row r="175" s="2" customFormat="1" ht="16.5" customHeight="1">
      <c r="A175" s="41"/>
      <c r="B175" s="42"/>
      <c r="C175" s="215" t="s">
        <v>632</v>
      </c>
      <c r="D175" s="215" t="s">
        <v>161</v>
      </c>
      <c r="E175" s="216" t="s">
        <v>527</v>
      </c>
      <c r="F175" s="217" t="s">
        <v>528</v>
      </c>
      <c r="G175" s="218" t="s">
        <v>193</v>
      </c>
      <c r="H175" s="219">
        <v>9.5999999999999996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166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166</v>
      </c>
      <c r="BM175" s="226" t="s">
        <v>3694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530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190</v>
      </c>
      <c r="F177" s="213" t="s">
        <v>3246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SUM(P178:P245)</f>
        <v>0</v>
      </c>
      <c r="Q177" s="207"/>
      <c r="R177" s="208">
        <f>SUM(R178:R245)</f>
        <v>522.07847356000002</v>
      </c>
      <c r="S177" s="207"/>
      <c r="T177" s="209">
        <f>SUM(T178:T245)</f>
        <v>30.855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79</v>
      </c>
      <c r="AT177" s="211" t="s">
        <v>71</v>
      </c>
      <c r="AU177" s="211" t="s">
        <v>79</v>
      </c>
      <c r="AY177" s="210" t="s">
        <v>158</v>
      </c>
      <c r="BK177" s="212">
        <f>SUM(BK178:BK245)</f>
        <v>0</v>
      </c>
    </row>
    <row r="178" s="2" customFormat="1" ht="76.35" customHeight="1">
      <c r="A178" s="41"/>
      <c r="B178" s="42"/>
      <c r="C178" s="215" t="s">
        <v>342</v>
      </c>
      <c r="D178" s="215" t="s">
        <v>161</v>
      </c>
      <c r="E178" s="216" t="s">
        <v>3588</v>
      </c>
      <c r="F178" s="217" t="s">
        <v>3589</v>
      </c>
      <c r="G178" s="218" t="s">
        <v>193</v>
      </c>
      <c r="H178" s="219">
        <v>121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0.255</v>
      </c>
      <c r="T178" s="225">
        <f>S178*H178</f>
        <v>30.855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166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166</v>
      </c>
      <c r="BM178" s="226" t="s">
        <v>3695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3591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2" customFormat="1" ht="44.25" customHeight="1">
      <c r="A180" s="41"/>
      <c r="B180" s="42"/>
      <c r="C180" s="215" t="s">
        <v>349</v>
      </c>
      <c r="D180" s="215" t="s">
        <v>161</v>
      </c>
      <c r="E180" s="216" t="s">
        <v>3696</v>
      </c>
      <c r="F180" s="217" t="s">
        <v>3697</v>
      </c>
      <c r="G180" s="218" t="s">
        <v>193</v>
      </c>
      <c r="H180" s="219">
        <v>296.77999999999997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0.496</v>
      </c>
      <c r="R180" s="224">
        <f>Q180*H180</f>
        <v>147.20287999999999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166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166</v>
      </c>
      <c r="BM180" s="226" t="s">
        <v>3698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3699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2" customFormat="1" ht="44.25" customHeight="1">
      <c r="A182" s="41"/>
      <c r="B182" s="42"/>
      <c r="C182" s="215" t="s">
        <v>354</v>
      </c>
      <c r="D182" s="215" t="s">
        <v>161</v>
      </c>
      <c r="E182" s="216" t="s">
        <v>3700</v>
      </c>
      <c r="F182" s="217" t="s">
        <v>3701</v>
      </c>
      <c r="G182" s="218" t="s">
        <v>193</v>
      </c>
      <c r="H182" s="219">
        <v>235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0.39600000000000002</v>
      </c>
      <c r="R182" s="224">
        <f>Q182*H182</f>
        <v>93.060000000000002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166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166</v>
      </c>
      <c r="BM182" s="226" t="s">
        <v>3702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3703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13" customFormat="1">
      <c r="A184" s="13"/>
      <c r="B184" s="233"/>
      <c r="C184" s="234"/>
      <c r="D184" s="235" t="s">
        <v>179</v>
      </c>
      <c r="E184" s="236" t="s">
        <v>28</v>
      </c>
      <c r="F184" s="237" t="s">
        <v>3704</v>
      </c>
      <c r="G184" s="234"/>
      <c r="H184" s="236" t="s">
        <v>28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179</v>
      </c>
      <c r="AU184" s="243" t="s">
        <v>81</v>
      </c>
      <c r="AV184" s="13" t="s">
        <v>79</v>
      </c>
      <c r="AW184" s="13" t="s">
        <v>34</v>
      </c>
      <c r="AX184" s="13" t="s">
        <v>72</v>
      </c>
      <c r="AY184" s="243" t="s">
        <v>158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3705</v>
      </c>
      <c r="G185" s="245"/>
      <c r="H185" s="248">
        <v>235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72</v>
      </c>
      <c r="AY185" s="254" t="s">
        <v>158</v>
      </c>
    </row>
    <row r="186" s="15" customFormat="1">
      <c r="A186" s="15"/>
      <c r="B186" s="255"/>
      <c r="C186" s="256"/>
      <c r="D186" s="235" t="s">
        <v>179</v>
      </c>
      <c r="E186" s="257" t="s">
        <v>28</v>
      </c>
      <c r="F186" s="258" t="s">
        <v>184</v>
      </c>
      <c r="G186" s="256"/>
      <c r="H186" s="259">
        <v>235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179</v>
      </c>
      <c r="AU186" s="265" t="s">
        <v>81</v>
      </c>
      <c r="AV186" s="15" t="s">
        <v>166</v>
      </c>
      <c r="AW186" s="15" t="s">
        <v>34</v>
      </c>
      <c r="AX186" s="15" t="s">
        <v>79</v>
      </c>
      <c r="AY186" s="265" t="s">
        <v>158</v>
      </c>
    </row>
    <row r="187" s="2" customFormat="1" ht="37.8" customHeight="1">
      <c r="A187" s="41"/>
      <c r="B187" s="42"/>
      <c r="C187" s="215" t="s">
        <v>361</v>
      </c>
      <c r="D187" s="215" t="s">
        <v>161</v>
      </c>
      <c r="E187" s="216" t="s">
        <v>3706</v>
      </c>
      <c r="F187" s="217" t="s">
        <v>3707</v>
      </c>
      <c r="G187" s="218" t="s">
        <v>193</v>
      </c>
      <c r="H187" s="219">
        <v>235</v>
      </c>
      <c r="I187" s="220"/>
      <c r="J187" s="221">
        <f>ROUND(I187*H187,2)</f>
        <v>0</v>
      </c>
      <c r="K187" s="217" t="s">
        <v>165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0.38</v>
      </c>
      <c r="R187" s="224">
        <f>Q187*H187</f>
        <v>89.299999999999997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166</v>
      </c>
      <c r="AT187" s="226" t="s">
        <v>161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166</v>
      </c>
      <c r="BM187" s="226" t="s">
        <v>3708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3709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3" customFormat="1">
      <c r="A189" s="13"/>
      <c r="B189" s="233"/>
      <c r="C189" s="234"/>
      <c r="D189" s="235" t="s">
        <v>179</v>
      </c>
      <c r="E189" s="236" t="s">
        <v>28</v>
      </c>
      <c r="F189" s="237" t="s">
        <v>3704</v>
      </c>
      <c r="G189" s="234"/>
      <c r="H189" s="236" t="s">
        <v>28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179</v>
      </c>
      <c r="AU189" s="243" t="s">
        <v>81</v>
      </c>
      <c r="AV189" s="13" t="s">
        <v>79</v>
      </c>
      <c r="AW189" s="13" t="s">
        <v>34</v>
      </c>
      <c r="AX189" s="13" t="s">
        <v>72</v>
      </c>
      <c r="AY189" s="243" t="s">
        <v>158</v>
      </c>
    </row>
    <row r="190" s="14" customFormat="1">
      <c r="A190" s="14"/>
      <c r="B190" s="244"/>
      <c r="C190" s="245"/>
      <c r="D190" s="235" t="s">
        <v>179</v>
      </c>
      <c r="E190" s="246" t="s">
        <v>28</v>
      </c>
      <c r="F190" s="247" t="s">
        <v>3705</v>
      </c>
      <c r="G190" s="245"/>
      <c r="H190" s="248">
        <v>235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81</v>
      </c>
      <c r="AV190" s="14" t="s">
        <v>81</v>
      </c>
      <c r="AW190" s="14" t="s">
        <v>34</v>
      </c>
      <c r="AX190" s="14" t="s">
        <v>72</v>
      </c>
      <c r="AY190" s="254" t="s">
        <v>158</v>
      </c>
    </row>
    <row r="191" s="15" customFormat="1">
      <c r="A191" s="15"/>
      <c r="B191" s="255"/>
      <c r="C191" s="256"/>
      <c r="D191" s="235" t="s">
        <v>179</v>
      </c>
      <c r="E191" s="257" t="s">
        <v>28</v>
      </c>
      <c r="F191" s="258" t="s">
        <v>184</v>
      </c>
      <c r="G191" s="256"/>
      <c r="H191" s="259">
        <v>235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81</v>
      </c>
      <c r="AV191" s="15" t="s">
        <v>166</v>
      </c>
      <c r="AW191" s="15" t="s">
        <v>34</v>
      </c>
      <c r="AX191" s="15" t="s">
        <v>79</v>
      </c>
      <c r="AY191" s="265" t="s">
        <v>158</v>
      </c>
    </row>
    <row r="192" s="2" customFormat="1" ht="78" customHeight="1">
      <c r="A192" s="41"/>
      <c r="B192" s="42"/>
      <c r="C192" s="215" t="s">
        <v>366</v>
      </c>
      <c r="D192" s="215" t="s">
        <v>161</v>
      </c>
      <c r="E192" s="216" t="s">
        <v>3710</v>
      </c>
      <c r="F192" s="217" t="s">
        <v>3711</v>
      </c>
      <c r="G192" s="218" t="s">
        <v>193</v>
      </c>
      <c r="H192" s="219">
        <v>531.77999999999997</v>
      </c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0.11162</v>
      </c>
      <c r="R192" s="224">
        <f>Q192*H192</f>
        <v>59.357283599999995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166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166</v>
      </c>
      <c r="BM192" s="226" t="s">
        <v>3712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3713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14" customFormat="1">
      <c r="A194" s="14"/>
      <c r="B194" s="244"/>
      <c r="C194" s="245"/>
      <c r="D194" s="235" t="s">
        <v>179</v>
      </c>
      <c r="E194" s="246" t="s">
        <v>28</v>
      </c>
      <c r="F194" s="247" t="s">
        <v>3714</v>
      </c>
      <c r="G194" s="245"/>
      <c r="H194" s="248">
        <v>531.77999999999997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158</v>
      </c>
    </row>
    <row r="195" s="15" customFormat="1">
      <c r="A195" s="15"/>
      <c r="B195" s="255"/>
      <c r="C195" s="256"/>
      <c r="D195" s="235" t="s">
        <v>179</v>
      </c>
      <c r="E195" s="257" t="s">
        <v>28</v>
      </c>
      <c r="F195" s="258" t="s">
        <v>184</v>
      </c>
      <c r="G195" s="256"/>
      <c r="H195" s="259">
        <v>531.77999999999997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179</v>
      </c>
      <c r="AU195" s="265" t="s">
        <v>81</v>
      </c>
      <c r="AV195" s="15" t="s">
        <v>166</v>
      </c>
      <c r="AW195" s="15" t="s">
        <v>34</v>
      </c>
      <c r="AX195" s="15" t="s">
        <v>79</v>
      </c>
      <c r="AY195" s="265" t="s">
        <v>158</v>
      </c>
    </row>
    <row r="196" s="2" customFormat="1" ht="21.75" customHeight="1">
      <c r="A196" s="41"/>
      <c r="B196" s="42"/>
      <c r="C196" s="270" t="s">
        <v>371</v>
      </c>
      <c r="D196" s="270" t="s">
        <v>490</v>
      </c>
      <c r="E196" s="271" t="s">
        <v>3715</v>
      </c>
      <c r="F196" s="272" t="s">
        <v>3716</v>
      </c>
      <c r="G196" s="273" t="s">
        <v>193</v>
      </c>
      <c r="H196" s="274">
        <v>546.55700000000002</v>
      </c>
      <c r="I196" s="275"/>
      <c r="J196" s="276">
        <f>ROUND(I196*H196,2)</f>
        <v>0</v>
      </c>
      <c r="K196" s="272" t="s">
        <v>165</v>
      </c>
      <c r="L196" s="277"/>
      <c r="M196" s="278" t="s">
        <v>28</v>
      </c>
      <c r="N196" s="279" t="s">
        <v>43</v>
      </c>
      <c r="O196" s="87"/>
      <c r="P196" s="224">
        <f>O196*H196</f>
        <v>0</v>
      </c>
      <c r="Q196" s="224">
        <v>0.14999999999999999</v>
      </c>
      <c r="R196" s="224">
        <f>Q196*H196</f>
        <v>81.983549999999994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208</v>
      </c>
      <c r="AT196" s="226" t="s">
        <v>490</v>
      </c>
      <c r="AU196" s="226" t="s">
        <v>81</v>
      </c>
      <c r="AY196" s="20" t="s">
        <v>158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79</v>
      </c>
      <c r="BK196" s="227">
        <f>ROUND(I196*H196,2)</f>
        <v>0</v>
      </c>
      <c r="BL196" s="20" t="s">
        <v>166</v>
      </c>
      <c r="BM196" s="226" t="s">
        <v>3717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3718</v>
      </c>
      <c r="G197" s="245"/>
      <c r="H197" s="248">
        <v>546.55700000000002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5" customFormat="1">
      <c r="A198" s="15"/>
      <c r="B198" s="255"/>
      <c r="C198" s="256"/>
      <c r="D198" s="235" t="s">
        <v>179</v>
      </c>
      <c r="E198" s="257" t="s">
        <v>28</v>
      </c>
      <c r="F198" s="258" t="s">
        <v>184</v>
      </c>
      <c r="G198" s="256"/>
      <c r="H198" s="259">
        <v>546.55700000000002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179</v>
      </c>
      <c r="AU198" s="265" t="s">
        <v>81</v>
      </c>
      <c r="AV198" s="15" t="s">
        <v>166</v>
      </c>
      <c r="AW198" s="15" t="s">
        <v>34</v>
      </c>
      <c r="AX198" s="15" t="s">
        <v>79</v>
      </c>
      <c r="AY198" s="265" t="s">
        <v>158</v>
      </c>
    </row>
    <row r="199" s="2" customFormat="1" ht="24.15" customHeight="1">
      <c r="A199" s="41"/>
      <c r="B199" s="42"/>
      <c r="C199" s="270" t="s">
        <v>378</v>
      </c>
      <c r="D199" s="270" t="s">
        <v>490</v>
      </c>
      <c r="E199" s="271" t="s">
        <v>3719</v>
      </c>
      <c r="F199" s="272" t="s">
        <v>3720</v>
      </c>
      <c r="G199" s="273" t="s">
        <v>193</v>
      </c>
      <c r="H199" s="274">
        <v>34.912999999999997</v>
      </c>
      <c r="I199" s="275"/>
      <c r="J199" s="276">
        <f>ROUND(I199*H199,2)</f>
        <v>0</v>
      </c>
      <c r="K199" s="272" t="s">
        <v>165</v>
      </c>
      <c r="L199" s="277"/>
      <c r="M199" s="278" t="s">
        <v>28</v>
      </c>
      <c r="N199" s="279" t="s">
        <v>43</v>
      </c>
      <c r="O199" s="87"/>
      <c r="P199" s="224">
        <f>O199*H199</f>
        <v>0</v>
      </c>
      <c r="Q199" s="224">
        <v>0.17499999999999999</v>
      </c>
      <c r="R199" s="224">
        <f>Q199*H199</f>
        <v>6.1097749999999991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208</v>
      </c>
      <c r="AT199" s="226" t="s">
        <v>490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166</v>
      </c>
      <c r="BM199" s="226" t="s">
        <v>3721</v>
      </c>
    </row>
    <row r="200" s="14" customFormat="1">
      <c r="A200" s="14"/>
      <c r="B200" s="244"/>
      <c r="C200" s="245"/>
      <c r="D200" s="235" t="s">
        <v>179</v>
      </c>
      <c r="E200" s="246" t="s">
        <v>28</v>
      </c>
      <c r="F200" s="247" t="s">
        <v>3722</v>
      </c>
      <c r="G200" s="245"/>
      <c r="H200" s="248">
        <v>34.912999999999997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81</v>
      </c>
      <c r="AV200" s="14" t="s">
        <v>81</v>
      </c>
      <c r="AW200" s="14" t="s">
        <v>34</v>
      </c>
      <c r="AX200" s="14" t="s">
        <v>72</v>
      </c>
      <c r="AY200" s="254" t="s">
        <v>158</v>
      </c>
    </row>
    <row r="201" s="15" customFormat="1">
      <c r="A201" s="15"/>
      <c r="B201" s="255"/>
      <c r="C201" s="256"/>
      <c r="D201" s="235" t="s">
        <v>179</v>
      </c>
      <c r="E201" s="257" t="s">
        <v>28</v>
      </c>
      <c r="F201" s="258" t="s">
        <v>184</v>
      </c>
      <c r="G201" s="256"/>
      <c r="H201" s="259">
        <v>34.912999999999997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5" t="s">
        <v>179</v>
      </c>
      <c r="AU201" s="265" t="s">
        <v>81</v>
      </c>
      <c r="AV201" s="15" t="s">
        <v>166</v>
      </c>
      <c r="AW201" s="15" t="s">
        <v>34</v>
      </c>
      <c r="AX201" s="15" t="s">
        <v>79</v>
      </c>
      <c r="AY201" s="265" t="s">
        <v>158</v>
      </c>
    </row>
    <row r="202" s="2" customFormat="1" ht="24.15" customHeight="1">
      <c r="A202" s="41"/>
      <c r="B202" s="42"/>
      <c r="C202" s="215" t="s">
        <v>384</v>
      </c>
      <c r="D202" s="215" t="s">
        <v>161</v>
      </c>
      <c r="E202" s="216" t="s">
        <v>3723</v>
      </c>
      <c r="F202" s="217" t="s">
        <v>3724</v>
      </c>
      <c r="G202" s="218" t="s">
        <v>193</v>
      </c>
      <c r="H202" s="219">
        <v>6.6970000000000001</v>
      </c>
      <c r="I202" s="220"/>
      <c r="J202" s="221">
        <f>ROUND(I202*H202,2)</f>
        <v>0</v>
      </c>
      <c r="K202" s="217" t="s">
        <v>165</v>
      </c>
      <c r="L202" s="47"/>
      <c r="M202" s="222" t="s">
        <v>28</v>
      </c>
      <c r="N202" s="223" t="s">
        <v>43</v>
      </c>
      <c r="O202" s="87"/>
      <c r="P202" s="224">
        <f>O202*H202</f>
        <v>0</v>
      </c>
      <c r="Q202" s="224">
        <v>0.014999999999999999</v>
      </c>
      <c r="R202" s="224">
        <f>Q202*H202</f>
        <v>0.100455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166</v>
      </c>
      <c r="AT202" s="226" t="s">
        <v>161</v>
      </c>
      <c r="AU202" s="226" t="s">
        <v>81</v>
      </c>
      <c r="AY202" s="20" t="s">
        <v>158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166</v>
      </c>
      <c r="BM202" s="226" t="s">
        <v>3725</v>
      </c>
    </row>
    <row r="203" s="2" customFormat="1">
      <c r="A203" s="41"/>
      <c r="B203" s="42"/>
      <c r="C203" s="43"/>
      <c r="D203" s="228" t="s">
        <v>168</v>
      </c>
      <c r="E203" s="43"/>
      <c r="F203" s="229" t="s">
        <v>3726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168</v>
      </c>
      <c r="AU203" s="20" t="s">
        <v>81</v>
      </c>
    </row>
    <row r="204" s="2" customFormat="1" ht="24.15" customHeight="1">
      <c r="A204" s="41"/>
      <c r="B204" s="42"/>
      <c r="C204" s="215" t="s">
        <v>389</v>
      </c>
      <c r="D204" s="215" t="s">
        <v>161</v>
      </c>
      <c r="E204" s="216" t="s">
        <v>3727</v>
      </c>
      <c r="F204" s="217" t="s">
        <v>3728</v>
      </c>
      <c r="G204" s="218" t="s">
        <v>300</v>
      </c>
      <c r="H204" s="219">
        <v>10</v>
      </c>
      <c r="I204" s="220"/>
      <c r="J204" s="221">
        <f>ROUND(I204*H204,2)</f>
        <v>0</v>
      </c>
      <c r="K204" s="217" t="s">
        <v>165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0.111705</v>
      </c>
      <c r="R204" s="224">
        <f>Q204*H204</f>
        <v>1.1170499999999999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166</v>
      </c>
      <c r="AT204" s="226" t="s">
        <v>161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166</v>
      </c>
      <c r="BM204" s="226" t="s">
        <v>3729</v>
      </c>
    </row>
    <row r="205" s="2" customFormat="1">
      <c r="A205" s="41"/>
      <c r="B205" s="42"/>
      <c r="C205" s="43"/>
      <c r="D205" s="228" t="s">
        <v>168</v>
      </c>
      <c r="E205" s="43"/>
      <c r="F205" s="229" t="s">
        <v>3730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168</v>
      </c>
      <c r="AU205" s="20" t="s">
        <v>81</v>
      </c>
    </row>
    <row r="206" s="2" customFormat="1" ht="33" customHeight="1">
      <c r="A206" s="41"/>
      <c r="B206" s="42"/>
      <c r="C206" s="270" t="s">
        <v>394</v>
      </c>
      <c r="D206" s="270" t="s">
        <v>490</v>
      </c>
      <c r="E206" s="271" t="s">
        <v>3731</v>
      </c>
      <c r="F206" s="272" t="s">
        <v>3732</v>
      </c>
      <c r="G206" s="273" t="s">
        <v>1555</v>
      </c>
      <c r="H206" s="274">
        <v>10</v>
      </c>
      <c r="I206" s="275"/>
      <c r="J206" s="276">
        <f>ROUND(I206*H206,2)</f>
        <v>0</v>
      </c>
      <c r="K206" s="272" t="s">
        <v>381</v>
      </c>
      <c r="L206" s="277"/>
      <c r="M206" s="278" t="s">
        <v>28</v>
      </c>
      <c r="N206" s="279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208</v>
      </c>
      <c r="AT206" s="226" t="s">
        <v>490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166</v>
      </c>
      <c r="BM206" s="226" t="s">
        <v>3733</v>
      </c>
    </row>
    <row r="207" s="2" customFormat="1" ht="33" customHeight="1">
      <c r="A207" s="41"/>
      <c r="B207" s="42"/>
      <c r="C207" s="215" t="s">
        <v>399</v>
      </c>
      <c r="D207" s="215" t="s">
        <v>161</v>
      </c>
      <c r="E207" s="216" t="s">
        <v>3734</v>
      </c>
      <c r="F207" s="217" t="s">
        <v>3735</v>
      </c>
      <c r="G207" s="218" t="s">
        <v>200</v>
      </c>
      <c r="H207" s="219">
        <v>40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0.000107</v>
      </c>
      <c r="R207" s="224">
        <f>Q207*H207</f>
        <v>0.00428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166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166</v>
      </c>
      <c r="BM207" s="226" t="s">
        <v>3736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3737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14" customFormat="1">
      <c r="A209" s="14"/>
      <c r="B209" s="244"/>
      <c r="C209" s="245"/>
      <c r="D209" s="235" t="s">
        <v>179</v>
      </c>
      <c r="E209" s="246" t="s">
        <v>28</v>
      </c>
      <c r="F209" s="247" t="s">
        <v>3738</v>
      </c>
      <c r="G209" s="245"/>
      <c r="H209" s="248">
        <v>40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81</v>
      </c>
      <c r="AV209" s="14" t="s">
        <v>81</v>
      </c>
      <c r="AW209" s="14" t="s">
        <v>34</v>
      </c>
      <c r="AX209" s="14" t="s">
        <v>72</v>
      </c>
      <c r="AY209" s="254" t="s">
        <v>158</v>
      </c>
    </row>
    <row r="210" s="15" customFormat="1">
      <c r="A210" s="15"/>
      <c r="B210" s="255"/>
      <c r="C210" s="256"/>
      <c r="D210" s="235" t="s">
        <v>179</v>
      </c>
      <c r="E210" s="257" t="s">
        <v>28</v>
      </c>
      <c r="F210" s="258" t="s">
        <v>184</v>
      </c>
      <c r="G210" s="256"/>
      <c r="H210" s="259">
        <v>40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179</v>
      </c>
      <c r="AU210" s="265" t="s">
        <v>81</v>
      </c>
      <c r="AV210" s="15" t="s">
        <v>166</v>
      </c>
      <c r="AW210" s="15" t="s">
        <v>34</v>
      </c>
      <c r="AX210" s="15" t="s">
        <v>79</v>
      </c>
      <c r="AY210" s="265" t="s">
        <v>158</v>
      </c>
    </row>
    <row r="211" s="2" customFormat="1" ht="33" customHeight="1">
      <c r="A211" s="41"/>
      <c r="B211" s="42"/>
      <c r="C211" s="215" t="s">
        <v>404</v>
      </c>
      <c r="D211" s="215" t="s">
        <v>161</v>
      </c>
      <c r="E211" s="216" t="s">
        <v>3739</v>
      </c>
      <c r="F211" s="217" t="s">
        <v>3740</v>
      </c>
      <c r="G211" s="218" t="s">
        <v>193</v>
      </c>
      <c r="H211" s="219">
        <v>2</v>
      </c>
      <c r="I211" s="220"/>
      <c r="J211" s="221">
        <f>ROUND(I211*H211,2)</f>
        <v>0</v>
      </c>
      <c r="K211" s="217" t="s">
        <v>165</v>
      </c>
      <c r="L211" s="47"/>
      <c r="M211" s="222" t="s">
        <v>28</v>
      </c>
      <c r="N211" s="223" t="s">
        <v>43</v>
      </c>
      <c r="O211" s="87"/>
      <c r="P211" s="224">
        <f>O211*H211</f>
        <v>0</v>
      </c>
      <c r="Q211" s="224">
        <v>0.00084999999999999995</v>
      </c>
      <c r="R211" s="224">
        <f>Q211*H211</f>
        <v>0.0016999999999999999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166</v>
      </c>
      <c r="AT211" s="226" t="s">
        <v>161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166</v>
      </c>
      <c r="BM211" s="226" t="s">
        <v>3741</v>
      </c>
    </row>
    <row r="212" s="2" customFormat="1">
      <c r="A212" s="41"/>
      <c r="B212" s="42"/>
      <c r="C212" s="43"/>
      <c r="D212" s="228" t="s">
        <v>168</v>
      </c>
      <c r="E212" s="43"/>
      <c r="F212" s="229" t="s">
        <v>3742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168</v>
      </c>
      <c r="AU212" s="20" t="s">
        <v>81</v>
      </c>
    </row>
    <row r="213" s="2" customFormat="1" ht="62.7" customHeight="1">
      <c r="A213" s="41"/>
      <c r="B213" s="42"/>
      <c r="C213" s="215" t="s">
        <v>411</v>
      </c>
      <c r="D213" s="215" t="s">
        <v>161</v>
      </c>
      <c r="E213" s="216" t="s">
        <v>3743</v>
      </c>
      <c r="F213" s="217" t="s">
        <v>3744</v>
      </c>
      <c r="G213" s="218" t="s">
        <v>200</v>
      </c>
      <c r="H213" s="219">
        <v>70.579999999999998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0.089775999999999995</v>
      </c>
      <c r="R213" s="224">
        <f>Q213*H213</f>
        <v>6.3363900799999993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166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166</v>
      </c>
      <c r="BM213" s="226" t="s">
        <v>3745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3746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14" customFormat="1">
      <c r="A215" s="14"/>
      <c r="B215" s="244"/>
      <c r="C215" s="245"/>
      <c r="D215" s="235" t="s">
        <v>179</v>
      </c>
      <c r="E215" s="246" t="s">
        <v>28</v>
      </c>
      <c r="F215" s="247" t="s">
        <v>3747</v>
      </c>
      <c r="G215" s="245"/>
      <c r="H215" s="248">
        <v>70.579999999999998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179</v>
      </c>
      <c r="AU215" s="254" t="s">
        <v>81</v>
      </c>
      <c r="AV215" s="14" t="s">
        <v>81</v>
      </c>
      <c r="AW215" s="14" t="s">
        <v>34</v>
      </c>
      <c r="AX215" s="14" t="s">
        <v>72</v>
      </c>
      <c r="AY215" s="254" t="s">
        <v>158</v>
      </c>
    </row>
    <row r="216" s="15" customFormat="1">
      <c r="A216" s="15"/>
      <c r="B216" s="255"/>
      <c r="C216" s="256"/>
      <c r="D216" s="235" t="s">
        <v>179</v>
      </c>
      <c r="E216" s="257" t="s">
        <v>28</v>
      </c>
      <c r="F216" s="258" t="s">
        <v>184</v>
      </c>
      <c r="G216" s="256"/>
      <c r="H216" s="259">
        <v>70.579999999999998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179</v>
      </c>
      <c r="AU216" s="265" t="s">
        <v>81</v>
      </c>
      <c r="AV216" s="15" t="s">
        <v>166</v>
      </c>
      <c r="AW216" s="15" t="s">
        <v>34</v>
      </c>
      <c r="AX216" s="15" t="s">
        <v>79</v>
      </c>
      <c r="AY216" s="265" t="s">
        <v>158</v>
      </c>
    </row>
    <row r="217" s="2" customFormat="1" ht="16.5" customHeight="1">
      <c r="A217" s="41"/>
      <c r="B217" s="42"/>
      <c r="C217" s="270" t="s">
        <v>416</v>
      </c>
      <c r="D217" s="270" t="s">
        <v>490</v>
      </c>
      <c r="E217" s="271" t="s">
        <v>3748</v>
      </c>
      <c r="F217" s="272" t="s">
        <v>3749</v>
      </c>
      <c r="G217" s="273" t="s">
        <v>193</v>
      </c>
      <c r="H217" s="274">
        <v>15.528000000000001</v>
      </c>
      <c r="I217" s="275"/>
      <c r="J217" s="276">
        <f>ROUND(I217*H217,2)</f>
        <v>0</v>
      </c>
      <c r="K217" s="272" t="s">
        <v>165</v>
      </c>
      <c r="L217" s="277"/>
      <c r="M217" s="278" t="s">
        <v>28</v>
      </c>
      <c r="N217" s="279" t="s">
        <v>43</v>
      </c>
      <c r="O217" s="87"/>
      <c r="P217" s="224">
        <f>O217*H217</f>
        <v>0</v>
      </c>
      <c r="Q217" s="224">
        <v>0.222</v>
      </c>
      <c r="R217" s="224">
        <f>Q217*H217</f>
        <v>3.4472160000000001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208</v>
      </c>
      <c r="AT217" s="226" t="s">
        <v>490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166</v>
      </c>
      <c r="BM217" s="226" t="s">
        <v>3750</v>
      </c>
    </row>
    <row r="218" s="14" customFormat="1">
      <c r="A218" s="14"/>
      <c r="B218" s="244"/>
      <c r="C218" s="245"/>
      <c r="D218" s="235" t="s">
        <v>179</v>
      </c>
      <c r="E218" s="246" t="s">
        <v>28</v>
      </c>
      <c r="F218" s="247" t="s">
        <v>3751</v>
      </c>
      <c r="G218" s="245"/>
      <c r="H218" s="248">
        <v>15.528000000000001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179</v>
      </c>
      <c r="AU218" s="254" t="s">
        <v>81</v>
      </c>
      <c r="AV218" s="14" t="s">
        <v>81</v>
      </c>
      <c r="AW218" s="14" t="s">
        <v>34</v>
      </c>
      <c r="AX218" s="14" t="s">
        <v>72</v>
      </c>
      <c r="AY218" s="254" t="s">
        <v>158</v>
      </c>
    </row>
    <row r="219" s="15" customFormat="1">
      <c r="A219" s="15"/>
      <c r="B219" s="255"/>
      <c r="C219" s="256"/>
      <c r="D219" s="235" t="s">
        <v>179</v>
      </c>
      <c r="E219" s="257" t="s">
        <v>28</v>
      </c>
      <c r="F219" s="258" t="s">
        <v>184</v>
      </c>
      <c r="G219" s="256"/>
      <c r="H219" s="259">
        <v>15.528000000000001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179</v>
      </c>
      <c r="AU219" s="265" t="s">
        <v>81</v>
      </c>
      <c r="AV219" s="15" t="s">
        <v>166</v>
      </c>
      <c r="AW219" s="15" t="s">
        <v>34</v>
      </c>
      <c r="AX219" s="15" t="s">
        <v>79</v>
      </c>
      <c r="AY219" s="265" t="s">
        <v>158</v>
      </c>
    </row>
    <row r="220" s="2" customFormat="1" ht="49.05" customHeight="1">
      <c r="A220" s="41"/>
      <c r="B220" s="42"/>
      <c r="C220" s="215" t="s">
        <v>423</v>
      </c>
      <c r="D220" s="215" t="s">
        <v>161</v>
      </c>
      <c r="E220" s="216" t="s">
        <v>3752</v>
      </c>
      <c r="F220" s="217" t="s">
        <v>3753</v>
      </c>
      <c r="G220" s="218" t="s">
        <v>200</v>
      </c>
      <c r="H220" s="219">
        <v>188.01400000000001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0.1295</v>
      </c>
      <c r="R220" s="224">
        <f>Q220*H220</f>
        <v>24.347813000000002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166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166</v>
      </c>
      <c r="BM220" s="226" t="s">
        <v>3754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3755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13" customFormat="1">
      <c r="A222" s="13"/>
      <c r="B222" s="233"/>
      <c r="C222" s="234"/>
      <c r="D222" s="235" t="s">
        <v>179</v>
      </c>
      <c r="E222" s="236" t="s">
        <v>28</v>
      </c>
      <c r="F222" s="237" t="s">
        <v>3756</v>
      </c>
      <c r="G222" s="234"/>
      <c r="H222" s="236" t="s">
        <v>28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179</v>
      </c>
      <c r="AU222" s="243" t="s">
        <v>81</v>
      </c>
      <c r="AV222" s="13" t="s">
        <v>79</v>
      </c>
      <c r="AW222" s="13" t="s">
        <v>34</v>
      </c>
      <c r="AX222" s="13" t="s">
        <v>72</v>
      </c>
      <c r="AY222" s="243" t="s">
        <v>158</v>
      </c>
    </row>
    <row r="223" s="14" customFormat="1">
      <c r="A223" s="14"/>
      <c r="B223" s="244"/>
      <c r="C223" s="245"/>
      <c r="D223" s="235" t="s">
        <v>179</v>
      </c>
      <c r="E223" s="246" t="s">
        <v>28</v>
      </c>
      <c r="F223" s="247" t="s">
        <v>3757</v>
      </c>
      <c r="G223" s="245"/>
      <c r="H223" s="248">
        <v>65.480000000000004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179</v>
      </c>
      <c r="AU223" s="254" t="s">
        <v>81</v>
      </c>
      <c r="AV223" s="14" t="s">
        <v>81</v>
      </c>
      <c r="AW223" s="14" t="s">
        <v>34</v>
      </c>
      <c r="AX223" s="14" t="s">
        <v>72</v>
      </c>
      <c r="AY223" s="254" t="s">
        <v>158</v>
      </c>
    </row>
    <row r="224" s="14" customFormat="1">
      <c r="A224" s="14"/>
      <c r="B224" s="244"/>
      <c r="C224" s="245"/>
      <c r="D224" s="235" t="s">
        <v>179</v>
      </c>
      <c r="E224" s="246" t="s">
        <v>28</v>
      </c>
      <c r="F224" s="247" t="s">
        <v>3758</v>
      </c>
      <c r="G224" s="245"/>
      <c r="H224" s="248">
        <v>21.494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179</v>
      </c>
      <c r="AU224" s="254" t="s">
        <v>81</v>
      </c>
      <c r="AV224" s="14" t="s">
        <v>81</v>
      </c>
      <c r="AW224" s="14" t="s">
        <v>34</v>
      </c>
      <c r="AX224" s="14" t="s">
        <v>72</v>
      </c>
      <c r="AY224" s="254" t="s">
        <v>158</v>
      </c>
    </row>
    <row r="225" s="13" customFormat="1">
      <c r="A225" s="13"/>
      <c r="B225" s="233"/>
      <c r="C225" s="234"/>
      <c r="D225" s="235" t="s">
        <v>179</v>
      </c>
      <c r="E225" s="236" t="s">
        <v>28</v>
      </c>
      <c r="F225" s="237" t="s">
        <v>3704</v>
      </c>
      <c r="G225" s="234"/>
      <c r="H225" s="236" t="s">
        <v>28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179</v>
      </c>
      <c r="AU225" s="243" t="s">
        <v>81</v>
      </c>
      <c r="AV225" s="13" t="s">
        <v>79</v>
      </c>
      <c r="AW225" s="13" t="s">
        <v>34</v>
      </c>
      <c r="AX225" s="13" t="s">
        <v>72</v>
      </c>
      <c r="AY225" s="243" t="s">
        <v>158</v>
      </c>
    </row>
    <row r="226" s="14" customFormat="1">
      <c r="A226" s="14"/>
      <c r="B226" s="244"/>
      <c r="C226" s="245"/>
      <c r="D226" s="235" t="s">
        <v>179</v>
      </c>
      <c r="E226" s="246" t="s">
        <v>28</v>
      </c>
      <c r="F226" s="247" t="s">
        <v>3759</v>
      </c>
      <c r="G226" s="245"/>
      <c r="H226" s="248">
        <v>55.539999999999999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179</v>
      </c>
      <c r="AU226" s="254" t="s">
        <v>81</v>
      </c>
      <c r="AV226" s="14" t="s">
        <v>81</v>
      </c>
      <c r="AW226" s="14" t="s">
        <v>34</v>
      </c>
      <c r="AX226" s="14" t="s">
        <v>72</v>
      </c>
      <c r="AY226" s="254" t="s">
        <v>158</v>
      </c>
    </row>
    <row r="227" s="13" customFormat="1">
      <c r="A227" s="13"/>
      <c r="B227" s="233"/>
      <c r="C227" s="234"/>
      <c r="D227" s="235" t="s">
        <v>179</v>
      </c>
      <c r="E227" s="236" t="s">
        <v>28</v>
      </c>
      <c r="F227" s="237" t="s">
        <v>3760</v>
      </c>
      <c r="G227" s="234"/>
      <c r="H227" s="236" t="s">
        <v>28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179</v>
      </c>
      <c r="AU227" s="243" t="s">
        <v>81</v>
      </c>
      <c r="AV227" s="13" t="s">
        <v>79</v>
      </c>
      <c r="AW227" s="13" t="s">
        <v>34</v>
      </c>
      <c r="AX227" s="13" t="s">
        <v>72</v>
      </c>
      <c r="AY227" s="243" t="s">
        <v>158</v>
      </c>
    </row>
    <row r="228" s="14" customFormat="1">
      <c r="A228" s="14"/>
      <c r="B228" s="244"/>
      <c r="C228" s="245"/>
      <c r="D228" s="235" t="s">
        <v>179</v>
      </c>
      <c r="E228" s="246" t="s">
        <v>28</v>
      </c>
      <c r="F228" s="247" t="s">
        <v>3761</v>
      </c>
      <c r="G228" s="245"/>
      <c r="H228" s="248">
        <v>45.5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179</v>
      </c>
      <c r="AU228" s="254" t="s">
        <v>81</v>
      </c>
      <c r="AV228" s="14" t="s">
        <v>81</v>
      </c>
      <c r="AW228" s="14" t="s">
        <v>34</v>
      </c>
      <c r="AX228" s="14" t="s">
        <v>72</v>
      </c>
      <c r="AY228" s="254" t="s">
        <v>158</v>
      </c>
    </row>
    <row r="229" s="15" customFormat="1">
      <c r="A229" s="15"/>
      <c r="B229" s="255"/>
      <c r="C229" s="256"/>
      <c r="D229" s="235" t="s">
        <v>179</v>
      </c>
      <c r="E229" s="257" t="s">
        <v>28</v>
      </c>
      <c r="F229" s="258" t="s">
        <v>184</v>
      </c>
      <c r="G229" s="256"/>
      <c r="H229" s="259">
        <v>188.01400000000001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179</v>
      </c>
      <c r="AU229" s="265" t="s">
        <v>81</v>
      </c>
      <c r="AV229" s="15" t="s">
        <v>166</v>
      </c>
      <c r="AW229" s="15" t="s">
        <v>34</v>
      </c>
      <c r="AX229" s="15" t="s">
        <v>79</v>
      </c>
      <c r="AY229" s="265" t="s">
        <v>158</v>
      </c>
    </row>
    <row r="230" s="2" customFormat="1" ht="16.5" customHeight="1">
      <c r="A230" s="41"/>
      <c r="B230" s="42"/>
      <c r="C230" s="270" t="s">
        <v>430</v>
      </c>
      <c r="D230" s="270" t="s">
        <v>490</v>
      </c>
      <c r="E230" s="271" t="s">
        <v>3762</v>
      </c>
      <c r="F230" s="272" t="s">
        <v>3763</v>
      </c>
      <c r="G230" s="273" t="s">
        <v>200</v>
      </c>
      <c r="H230" s="274">
        <v>3</v>
      </c>
      <c r="I230" s="275"/>
      <c r="J230" s="276">
        <f>ROUND(I230*H230,2)</f>
        <v>0</v>
      </c>
      <c r="K230" s="272" t="s">
        <v>165</v>
      </c>
      <c r="L230" s="277"/>
      <c r="M230" s="278" t="s">
        <v>28</v>
      </c>
      <c r="N230" s="279" t="s">
        <v>43</v>
      </c>
      <c r="O230" s="87"/>
      <c r="P230" s="224">
        <f>O230*H230</f>
        <v>0</v>
      </c>
      <c r="Q230" s="224">
        <v>0.22500000000000001</v>
      </c>
      <c r="R230" s="224">
        <f>Q230*H230</f>
        <v>0.67500000000000004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208</v>
      </c>
      <c r="AT230" s="226" t="s">
        <v>490</v>
      </c>
      <c r="AU230" s="226" t="s">
        <v>81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166</v>
      </c>
      <c r="BM230" s="226" t="s">
        <v>3764</v>
      </c>
    </row>
    <row r="231" s="2" customFormat="1" ht="16.5" customHeight="1">
      <c r="A231" s="41"/>
      <c r="B231" s="42"/>
      <c r="C231" s="270" t="s">
        <v>703</v>
      </c>
      <c r="D231" s="270" t="s">
        <v>490</v>
      </c>
      <c r="E231" s="271" t="s">
        <v>3765</v>
      </c>
      <c r="F231" s="272" t="s">
        <v>3766</v>
      </c>
      <c r="G231" s="273" t="s">
        <v>200</v>
      </c>
      <c r="H231" s="274">
        <v>1</v>
      </c>
      <c r="I231" s="275"/>
      <c r="J231" s="276">
        <f>ROUND(I231*H231,2)</f>
        <v>0</v>
      </c>
      <c r="K231" s="272" t="s">
        <v>165</v>
      </c>
      <c r="L231" s="277"/>
      <c r="M231" s="278" t="s">
        <v>28</v>
      </c>
      <c r="N231" s="279" t="s">
        <v>43</v>
      </c>
      <c r="O231" s="87"/>
      <c r="P231" s="224">
        <f>O231*H231</f>
        <v>0</v>
      </c>
      <c r="Q231" s="224">
        <v>0.14999999999999999</v>
      </c>
      <c r="R231" s="224">
        <f>Q231*H231</f>
        <v>0.14999999999999999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208</v>
      </c>
      <c r="AT231" s="226" t="s">
        <v>490</v>
      </c>
      <c r="AU231" s="226" t="s">
        <v>81</v>
      </c>
      <c r="AY231" s="20" t="s">
        <v>158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79</v>
      </c>
      <c r="BK231" s="227">
        <f>ROUND(I231*H231,2)</f>
        <v>0</v>
      </c>
      <c r="BL231" s="20" t="s">
        <v>166</v>
      </c>
      <c r="BM231" s="226" t="s">
        <v>3767</v>
      </c>
    </row>
    <row r="232" s="2" customFormat="1" ht="16.5" customHeight="1">
      <c r="A232" s="41"/>
      <c r="B232" s="42"/>
      <c r="C232" s="270" t="s">
        <v>707</v>
      </c>
      <c r="D232" s="270" t="s">
        <v>490</v>
      </c>
      <c r="E232" s="271" t="s">
        <v>3768</v>
      </c>
      <c r="F232" s="272" t="s">
        <v>3769</v>
      </c>
      <c r="G232" s="273" t="s">
        <v>200</v>
      </c>
      <c r="H232" s="274">
        <v>72.540000000000006</v>
      </c>
      <c r="I232" s="275"/>
      <c r="J232" s="276">
        <f>ROUND(I232*H232,2)</f>
        <v>0</v>
      </c>
      <c r="K232" s="272" t="s">
        <v>165</v>
      </c>
      <c r="L232" s="277"/>
      <c r="M232" s="278" t="s">
        <v>28</v>
      </c>
      <c r="N232" s="279" t="s">
        <v>43</v>
      </c>
      <c r="O232" s="87"/>
      <c r="P232" s="224">
        <f>O232*H232</f>
        <v>0</v>
      </c>
      <c r="Q232" s="224">
        <v>0.040000000000000001</v>
      </c>
      <c r="R232" s="224">
        <f>Q232*H232</f>
        <v>2.9016000000000002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208</v>
      </c>
      <c r="AT232" s="226" t="s">
        <v>490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166</v>
      </c>
      <c r="BM232" s="226" t="s">
        <v>3770</v>
      </c>
    </row>
    <row r="233" s="13" customFormat="1">
      <c r="A233" s="13"/>
      <c r="B233" s="233"/>
      <c r="C233" s="234"/>
      <c r="D233" s="235" t="s">
        <v>179</v>
      </c>
      <c r="E233" s="236" t="s">
        <v>28</v>
      </c>
      <c r="F233" s="237" t="s">
        <v>3704</v>
      </c>
      <c r="G233" s="234"/>
      <c r="H233" s="236" t="s">
        <v>28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179</v>
      </c>
      <c r="AU233" s="243" t="s">
        <v>81</v>
      </c>
      <c r="AV233" s="13" t="s">
        <v>79</v>
      </c>
      <c r="AW233" s="13" t="s">
        <v>34</v>
      </c>
      <c r="AX233" s="13" t="s">
        <v>72</v>
      </c>
      <c r="AY233" s="243" t="s">
        <v>158</v>
      </c>
    </row>
    <row r="234" s="14" customFormat="1">
      <c r="A234" s="14"/>
      <c r="B234" s="244"/>
      <c r="C234" s="245"/>
      <c r="D234" s="235" t="s">
        <v>179</v>
      </c>
      <c r="E234" s="246" t="s">
        <v>28</v>
      </c>
      <c r="F234" s="247" t="s">
        <v>3759</v>
      </c>
      <c r="G234" s="245"/>
      <c r="H234" s="248">
        <v>55.539999999999999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179</v>
      </c>
      <c r="AU234" s="254" t="s">
        <v>81</v>
      </c>
      <c r="AV234" s="14" t="s">
        <v>81</v>
      </c>
      <c r="AW234" s="14" t="s">
        <v>34</v>
      </c>
      <c r="AX234" s="14" t="s">
        <v>72</v>
      </c>
      <c r="AY234" s="254" t="s">
        <v>158</v>
      </c>
    </row>
    <row r="235" s="13" customFormat="1">
      <c r="A235" s="13"/>
      <c r="B235" s="233"/>
      <c r="C235" s="234"/>
      <c r="D235" s="235" t="s">
        <v>179</v>
      </c>
      <c r="E235" s="236" t="s">
        <v>28</v>
      </c>
      <c r="F235" s="237" t="s">
        <v>3760</v>
      </c>
      <c r="G235" s="234"/>
      <c r="H235" s="236" t="s">
        <v>28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179</v>
      </c>
      <c r="AU235" s="243" t="s">
        <v>81</v>
      </c>
      <c r="AV235" s="13" t="s">
        <v>79</v>
      </c>
      <c r="AW235" s="13" t="s">
        <v>34</v>
      </c>
      <c r="AX235" s="13" t="s">
        <v>72</v>
      </c>
      <c r="AY235" s="243" t="s">
        <v>158</v>
      </c>
    </row>
    <row r="236" s="14" customFormat="1">
      <c r="A236" s="14"/>
      <c r="B236" s="244"/>
      <c r="C236" s="245"/>
      <c r="D236" s="235" t="s">
        <v>179</v>
      </c>
      <c r="E236" s="246" t="s">
        <v>28</v>
      </c>
      <c r="F236" s="247" t="s">
        <v>260</v>
      </c>
      <c r="G236" s="245"/>
      <c r="H236" s="248">
        <v>17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179</v>
      </c>
      <c r="AU236" s="254" t="s">
        <v>81</v>
      </c>
      <c r="AV236" s="14" t="s">
        <v>81</v>
      </c>
      <c r="AW236" s="14" t="s">
        <v>34</v>
      </c>
      <c r="AX236" s="14" t="s">
        <v>72</v>
      </c>
      <c r="AY236" s="254" t="s">
        <v>158</v>
      </c>
    </row>
    <row r="237" s="15" customFormat="1">
      <c r="A237" s="15"/>
      <c r="B237" s="255"/>
      <c r="C237" s="256"/>
      <c r="D237" s="235" t="s">
        <v>179</v>
      </c>
      <c r="E237" s="257" t="s">
        <v>28</v>
      </c>
      <c r="F237" s="258" t="s">
        <v>184</v>
      </c>
      <c r="G237" s="256"/>
      <c r="H237" s="259">
        <v>72.539999999999992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179</v>
      </c>
      <c r="AU237" s="265" t="s">
        <v>81</v>
      </c>
      <c r="AV237" s="15" t="s">
        <v>166</v>
      </c>
      <c r="AW237" s="15" t="s">
        <v>34</v>
      </c>
      <c r="AX237" s="15" t="s">
        <v>79</v>
      </c>
      <c r="AY237" s="265" t="s">
        <v>158</v>
      </c>
    </row>
    <row r="238" s="2" customFormat="1" ht="24.15" customHeight="1">
      <c r="A238" s="41"/>
      <c r="B238" s="42"/>
      <c r="C238" s="270" t="s">
        <v>711</v>
      </c>
      <c r="D238" s="270" t="s">
        <v>490</v>
      </c>
      <c r="E238" s="271" t="s">
        <v>3771</v>
      </c>
      <c r="F238" s="272" t="s">
        <v>3772</v>
      </c>
      <c r="G238" s="273" t="s">
        <v>300</v>
      </c>
      <c r="H238" s="274">
        <v>86.974000000000004</v>
      </c>
      <c r="I238" s="275"/>
      <c r="J238" s="276">
        <f>ROUND(I238*H238,2)</f>
        <v>0</v>
      </c>
      <c r="K238" s="272" t="s">
        <v>28</v>
      </c>
      <c r="L238" s="277"/>
      <c r="M238" s="278" t="s">
        <v>28</v>
      </c>
      <c r="N238" s="279" t="s">
        <v>43</v>
      </c>
      <c r="O238" s="87"/>
      <c r="P238" s="224">
        <f>O238*H238</f>
        <v>0</v>
      </c>
      <c r="Q238" s="224">
        <v>0.056120000000000003</v>
      </c>
      <c r="R238" s="224">
        <f>Q238*H238</f>
        <v>4.8809808800000001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208</v>
      </c>
      <c r="AT238" s="226" t="s">
        <v>490</v>
      </c>
      <c r="AU238" s="226" t="s">
        <v>81</v>
      </c>
      <c r="AY238" s="20" t="s">
        <v>158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166</v>
      </c>
      <c r="BM238" s="226" t="s">
        <v>3773</v>
      </c>
    </row>
    <row r="239" s="13" customFormat="1">
      <c r="A239" s="13"/>
      <c r="B239" s="233"/>
      <c r="C239" s="234"/>
      <c r="D239" s="235" t="s">
        <v>179</v>
      </c>
      <c r="E239" s="236" t="s">
        <v>28</v>
      </c>
      <c r="F239" s="237" t="s">
        <v>3756</v>
      </c>
      <c r="G239" s="234"/>
      <c r="H239" s="236" t="s">
        <v>28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179</v>
      </c>
      <c r="AU239" s="243" t="s">
        <v>81</v>
      </c>
      <c r="AV239" s="13" t="s">
        <v>79</v>
      </c>
      <c r="AW239" s="13" t="s">
        <v>34</v>
      </c>
      <c r="AX239" s="13" t="s">
        <v>72</v>
      </c>
      <c r="AY239" s="243" t="s">
        <v>158</v>
      </c>
    </row>
    <row r="240" s="14" customFormat="1">
      <c r="A240" s="14"/>
      <c r="B240" s="244"/>
      <c r="C240" s="245"/>
      <c r="D240" s="235" t="s">
        <v>179</v>
      </c>
      <c r="E240" s="246" t="s">
        <v>28</v>
      </c>
      <c r="F240" s="247" t="s">
        <v>3757</v>
      </c>
      <c r="G240" s="245"/>
      <c r="H240" s="248">
        <v>65.480000000000004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179</v>
      </c>
      <c r="AU240" s="254" t="s">
        <v>81</v>
      </c>
      <c r="AV240" s="14" t="s">
        <v>81</v>
      </c>
      <c r="AW240" s="14" t="s">
        <v>34</v>
      </c>
      <c r="AX240" s="14" t="s">
        <v>72</v>
      </c>
      <c r="AY240" s="254" t="s">
        <v>158</v>
      </c>
    </row>
    <row r="241" s="14" customFormat="1">
      <c r="A241" s="14"/>
      <c r="B241" s="244"/>
      <c r="C241" s="245"/>
      <c r="D241" s="235" t="s">
        <v>179</v>
      </c>
      <c r="E241" s="246" t="s">
        <v>28</v>
      </c>
      <c r="F241" s="247" t="s">
        <v>3758</v>
      </c>
      <c r="G241" s="245"/>
      <c r="H241" s="248">
        <v>21.494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179</v>
      </c>
      <c r="AU241" s="254" t="s">
        <v>81</v>
      </c>
      <c r="AV241" s="14" t="s">
        <v>81</v>
      </c>
      <c r="AW241" s="14" t="s">
        <v>34</v>
      </c>
      <c r="AX241" s="14" t="s">
        <v>72</v>
      </c>
      <c r="AY241" s="254" t="s">
        <v>158</v>
      </c>
    </row>
    <row r="242" s="15" customFormat="1">
      <c r="A242" s="15"/>
      <c r="B242" s="255"/>
      <c r="C242" s="256"/>
      <c r="D242" s="235" t="s">
        <v>179</v>
      </c>
      <c r="E242" s="257" t="s">
        <v>28</v>
      </c>
      <c r="F242" s="258" t="s">
        <v>184</v>
      </c>
      <c r="G242" s="256"/>
      <c r="H242" s="259">
        <v>86.974000000000004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179</v>
      </c>
      <c r="AU242" s="265" t="s">
        <v>81</v>
      </c>
      <c r="AV242" s="15" t="s">
        <v>166</v>
      </c>
      <c r="AW242" s="15" t="s">
        <v>34</v>
      </c>
      <c r="AX242" s="15" t="s">
        <v>79</v>
      </c>
      <c r="AY242" s="265" t="s">
        <v>158</v>
      </c>
    </row>
    <row r="243" s="2" customFormat="1" ht="16.5" customHeight="1">
      <c r="A243" s="41"/>
      <c r="B243" s="42"/>
      <c r="C243" s="270" t="s">
        <v>716</v>
      </c>
      <c r="D243" s="270" t="s">
        <v>490</v>
      </c>
      <c r="E243" s="271" t="s">
        <v>3774</v>
      </c>
      <c r="F243" s="272" t="s">
        <v>3775</v>
      </c>
      <c r="G243" s="273" t="s">
        <v>200</v>
      </c>
      <c r="H243" s="274">
        <v>24.5</v>
      </c>
      <c r="I243" s="275"/>
      <c r="J243" s="276">
        <f>ROUND(I243*H243,2)</f>
        <v>0</v>
      </c>
      <c r="K243" s="272" t="s">
        <v>165</v>
      </c>
      <c r="L243" s="277"/>
      <c r="M243" s="278" t="s">
        <v>28</v>
      </c>
      <c r="N243" s="279" t="s">
        <v>43</v>
      </c>
      <c r="O243" s="87"/>
      <c r="P243" s="224">
        <f>O243*H243</f>
        <v>0</v>
      </c>
      <c r="Q243" s="224">
        <v>0.044999999999999998</v>
      </c>
      <c r="R243" s="224">
        <f>Q243*H243</f>
        <v>1.1025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208</v>
      </c>
      <c r="AT243" s="226" t="s">
        <v>490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166</v>
      </c>
      <c r="BM243" s="226" t="s">
        <v>3776</v>
      </c>
    </row>
    <row r="244" s="13" customFormat="1">
      <c r="A244" s="13"/>
      <c r="B244" s="233"/>
      <c r="C244" s="234"/>
      <c r="D244" s="235" t="s">
        <v>179</v>
      </c>
      <c r="E244" s="236" t="s">
        <v>28</v>
      </c>
      <c r="F244" s="237" t="s">
        <v>3760</v>
      </c>
      <c r="G244" s="234"/>
      <c r="H244" s="236" t="s">
        <v>28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179</v>
      </c>
      <c r="AU244" s="243" t="s">
        <v>81</v>
      </c>
      <c r="AV244" s="13" t="s">
        <v>79</v>
      </c>
      <c r="AW244" s="13" t="s">
        <v>34</v>
      </c>
      <c r="AX244" s="13" t="s">
        <v>72</v>
      </c>
      <c r="AY244" s="243" t="s">
        <v>158</v>
      </c>
    </row>
    <row r="245" s="14" customFormat="1">
      <c r="A245" s="14"/>
      <c r="B245" s="244"/>
      <c r="C245" s="245"/>
      <c r="D245" s="235" t="s">
        <v>179</v>
      </c>
      <c r="E245" s="246" t="s">
        <v>28</v>
      </c>
      <c r="F245" s="247" t="s">
        <v>3777</v>
      </c>
      <c r="G245" s="245"/>
      <c r="H245" s="248">
        <v>24.5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81</v>
      </c>
      <c r="AV245" s="14" t="s">
        <v>81</v>
      </c>
      <c r="AW245" s="14" t="s">
        <v>34</v>
      </c>
      <c r="AX245" s="14" t="s">
        <v>79</v>
      </c>
      <c r="AY245" s="254" t="s">
        <v>158</v>
      </c>
    </row>
    <row r="246" s="12" customFormat="1" ht="22.8" customHeight="1">
      <c r="A246" s="12"/>
      <c r="B246" s="199"/>
      <c r="C246" s="200"/>
      <c r="D246" s="201" t="s">
        <v>71</v>
      </c>
      <c r="E246" s="213" t="s">
        <v>208</v>
      </c>
      <c r="F246" s="213" t="s">
        <v>2108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SUM(P247:P253)</f>
        <v>0</v>
      </c>
      <c r="Q246" s="207"/>
      <c r="R246" s="208">
        <f>SUM(R247:R253)</f>
        <v>0.46960862743799997</v>
      </c>
      <c r="S246" s="207"/>
      <c r="T246" s="209">
        <f>SUM(T247:T253)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79</v>
      </c>
      <c r="AT246" s="211" t="s">
        <v>71</v>
      </c>
      <c r="AU246" s="211" t="s">
        <v>79</v>
      </c>
      <c r="AY246" s="210" t="s">
        <v>158</v>
      </c>
      <c r="BK246" s="212">
        <f>SUM(BK247:BK253)</f>
        <v>0</v>
      </c>
    </row>
    <row r="247" s="2" customFormat="1" ht="44.25" customHeight="1">
      <c r="A247" s="41"/>
      <c r="B247" s="42"/>
      <c r="C247" s="215" t="s">
        <v>720</v>
      </c>
      <c r="D247" s="215" t="s">
        <v>161</v>
      </c>
      <c r="E247" s="216" t="s">
        <v>3778</v>
      </c>
      <c r="F247" s="217" t="s">
        <v>3779</v>
      </c>
      <c r="G247" s="218" t="s">
        <v>200</v>
      </c>
      <c r="H247" s="219">
        <v>84.579999999999998</v>
      </c>
      <c r="I247" s="220"/>
      <c r="J247" s="221">
        <f>ROUND(I247*H247,2)</f>
        <v>0</v>
      </c>
      <c r="K247" s="217" t="s">
        <v>165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0.0042196810999999999</v>
      </c>
      <c r="R247" s="224">
        <f>Q247*H247</f>
        <v>0.356900627438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166</v>
      </c>
      <c r="AT247" s="226" t="s">
        <v>161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166</v>
      </c>
      <c r="BM247" s="226" t="s">
        <v>3780</v>
      </c>
    </row>
    <row r="248" s="2" customFormat="1">
      <c r="A248" s="41"/>
      <c r="B248" s="42"/>
      <c r="C248" s="43"/>
      <c r="D248" s="228" t="s">
        <v>168</v>
      </c>
      <c r="E248" s="43"/>
      <c r="F248" s="229" t="s">
        <v>3781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168</v>
      </c>
      <c r="AU248" s="20" t="s">
        <v>81</v>
      </c>
    </row>
    <row r="249" s="2" customFormat="1" ht="44.25" customHeight="1">
      <c r="A249" s="41"/>
      <c r="B249" s="42"/>
      <c r="C249" s="215" t="s">
        <v>724</v>
      </c>
      <c r="D249" s="215" t="s">
        <v>161</v>
      </c>
      <c r="E249" s="216" t="s">
        <v>3782</v>
      </c>
      <c r="F249" s="217" t="s">
        <v>3783</v>
      </c>
      <c r="G249" s="218" t="s">
        <v>300</v>
      </c>
      <c r="H249" s="219">
        <v>4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1.75E-06</v>
      </c>
      <c r="R249" s="224">
        <f>Q249*H249</f>
        <v>6.9999999999999999E-06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166</v>
      </c>
      <c r="AT249" s="226" t="s">
        <v>161</v>
      </c>
      <c r="AU249" s="226" t="s">
        <v>81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166</v>
      </c>
      <c r="BM249" s="226" t="s">
        <v>3784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3785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81</v>
      </c>
    </row>
    <row r="251" s="2" customFormat="1" ht="24.15" customHeight="1">
      <c r="A251" s="41"/>
      <c r="B251" s="42"/>
      <c r="C251" s="270" t="s">
        <v>728</v>
      </c>
      <c r="D251" s="270" t="s">
        <v>490</v>
      </c>
      <c r="E251" s="271" t="s">
        <v>3786</v>
      </c>
      <c r="F251" s="272" t="s">
        <v>3787</v>
      </c>
      <c r="G251" s="273" t="s">
        <v>300</v>
      </c>
      <c r="H251" s="274">
        <v>4</v>
      </c>
      <c r="I251" s="275"/>
      <c r="J251" s="276">
        <f>ROUND(I251*H251,2)</f>
        <v>0</v>
      </c>
      <c r="K251" s="272" t="s">
        <v>165</v>
      </c>
      <c r="L251" s="277"/>
      <c r="M251" s="278" t="s">
        <v>28</v>
      </c>
      <c r="N251" s="279" t="s">
        <v>43</v>
      </c>
      <c r="O251" s="87"/>
      <c r="P251" s="224">
        <f>O251*H251</f>
        <v>0</v>
      </c>
      <c r="Q251" s="224">
        <v>0.0015</v>
      </c>
      <c r="R251" s="224">
        <f>Q251*H251</f>
        <v>0.0060000000000000001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208</v>
      </c>
      <c r="AT251" s="226" t="s">
        <v>490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166</v>
      </c>
      <c r="BM251" s="226" t="s">
        <v>3788</v>
      </c>
    </row>
    <row r="252" s="2" customFormat="1" ht="44.25" customHeight="1">
      <c r="A252" s="41"/>
      <c r="B252" s="42"/>
      <c r="C252" s="215" t="s">
        <v>733</v>
      </c>
      <c r="D252" s="215" t="s">
        <v>161</v>
      </c>
      <c r="E252" s="216" t="s">
        <v>2113</v>
      </c>
      <c r="F252" s="217" t="s">
        <v>2114</v>
      </c>
      <c r="G252" s="218" t="s">
        <v>300</v>
      </c>
      <c r="H252" s="219">
        <v>4</v>
      </c>
      <c r="I252" s="220"/>
      <c r="J252" s="221">
        <f>ROUND(I252*H252,2)</f>
        <v>0</v>
      </c>
      <c r="K252" s="217" t="s">
        <v>165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0.026675250000000001</v>
      </c>
      <c r="R252" s="224">
        <f>Q252*H252</f>
        <v>0.106701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166</v>
      </c>
      <c r="AT252" s="226" t="s">
        <v>161</v>
      </c>
      <c r="AU252" s="226" t="s">
        <v>81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166</v>
      </c>
      <c r="BM252" s="226" t="s">
        <v>3789</v>
      </c>
    </row>
    <row r="253" s="2" customFormat="1">
      <c r="A253" s="41"/>
      <c r="B253" s="42"/>
      <c r="C253" s="43"/>
      <c r="D253" s="228" t="s">
        <v>168</v>
      </c>
      <c r="E253" s="43"/>
      <c r="F253" s="229" t="s">
        <v>2116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168</v>
      </c>
      <c r="AU253" s="20" t="s">
        <v>81</v>
      </c>
    </row>
    <row r="254" s="12" customFormat="1" ht="22.8" customHeight="1">
      <c r="A254" s="12"/>
      <c r="B254" s="199"/>
      <c r="C254" s="200"/>
      <c r="D254" s="201" t="s">
        <v>71</v>
      </c>
      <c r="E254" s="213" t="s">
        <v>159</v>
      </c>
      <c r="F254" s="213" t="s">
        <v>160</v>
      </c>
      <c r="G254" s="200"/>
      <c r="H254" s="200"/>
      <c r="I254" s="203"/>
      <c r="J254" s="214">
        <f>BK254</f>
        <v>0</v>
      </c>
      <c r="K254" s="200"/>
      <c r="L254" s="205"/>
      <c r="M254" s="206"/>
      <c r="N254" s="207"/>
      <c r="O254" s="207"/>
      <c r="P254" s="208">
        <f>SUM(P255:P262)</f>
        <v>0</v>
      </c>
      <c r="Q254" s="207"/>
      <c r="R254" s="208">
        <f>SUM(R255:R262)</f>
        <v>12.438069649999999</v>
      </c>
      <c r="S254" s="207"/>
      <c r="T254" s="209">
        <f>SUM(T255:T262)</f>
        <v>20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0" t="s">
        <v>79</v>
      </c>
      <c r="AT254" s="211" t="s">
        <v>71</v>
      </c>
      <c r="AU254" s="211" t="s">
        <v>79</v>
      </c>
      <c r="AY254" s="210" t="s">
        <v>158</v>
      </c>
      <c r="BK254" s="212">
        <f>SUM(BK255:BK262)</f>
        <v>0</v>
      </c>
    </row>
    <row r="255" s="2" customFormat="1" ht="33" customHeight="1">
      <c r="A255" s="41"/>
      <c r="B255" s="42"/>
      <c r="C255" s="215" t="s">
        <v>738</v>
      </c>
      <c r="D255" s="215" t="s">
        <v>161</v>
      </c>
      <c r="E255" s="216" t="s">
        <v>3790</v>
      </c>
      <c r="F255" s="217" t="s">
        <v>3791</v>
      </c>
      <c r="G255" s="218" t="s">
        <v>300</v>
      </c>
      <c r="H255" s="219">
        <v>2</v>
      </c>
      <c r="I255" s="220"/>
      <c r="J255" s="221">
        <f>ROUND(I255*H255,2)</f>
        <v>0</v>
      </c>
      <c r="K255" s="217" t="s">
        <v>381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166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166</v>
      </c>
      <c r="BM255" s="226" t="s">
        <v>3792</v>
      </c>
    </row>
    <row r="256" s="2" customFormat="1" ht="24.15" customHeight="1">
      <c r="A256" s="41"/>
      <c r="B256" s="42"/>
      <c r="C256" s="215" t="s">
        <v>743</v>
      </c>
      <c r="D256" s="215" t="s">
        <v>161</v>
      </c>
      <c r="E256" s="216" t="s">
        <v>3793</v>
      </c>
      <c r="F256" s="217" t="s">
        <v>3794</v>
      </c>
      <c r="G256" s="218" t="s">
        <v>200</v>
      </c>
      <c r="H256" s="219">
        <v>19.5</v>
      </c>
      <c r="I256" s="220"/>
      <c r="J256" s="221">
        <f>ROUND(I256*H256,2)</f>
        <v>0</v>
      </c>
      <c r="K256" s="217" t="s">
        <v>165</v>
      </c>
      <c r="L256" s="47"/>
      <c r="M256" s="222" t="s">
        <v>28</v>
      </c>
      <c r="N256" s="223" t="s">
        <v>43</v>
      </c>
      <c r="O256" s="87"/>
      <c r="P256" s="224">
        <f>O256*H256</f>
        <v>0</v>
      </c>
      <c r="Q256" s="224">
        <v>0.29220869999999999</v>
      </c>
      <c r="R256" s="224">
        <f>Q256*H256</f>
        <v>5.6980696499999999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166</v>
      </c>
      <c r="AT256" s="226" t="s">
        <v>161</v>
      </c>
      <c r="AU256" s="226" t="s">
        <v>81</v>
      </c>
      <c r="AY256" s="20" t="s">
        <v>158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166</v>
      </c>
      <c r="BM256" s="226" t="s">
        <v>3795</v>
      </c>
    </row>
    <row r="257" s="2" customFormat="1">
      <c r="A257" s="41"/>
      <c r="B257" s="42"/>
      <c r="C257" s="43"/>
      <c r="D257" s="228" t="s">
        <v>168</v>
      </c>
      <c r="E257" s="43"/>
      <c r="F257" s="229" t="s">
        <v>3796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168</v>
      </c>
      <c r="AU257" s="20" t="s">
        <v>81</v>
      </c>
    </row>
    <row r="258" s="2" customFormat="1" ht="24.15" customHeight="1">
      <c r="A258" s="41"/>
      <c r="B258" s="42"/>
      <c r="C258" s="270" t="s">
        <v>748</v>
      </c>
      <c r="D258" s="270" t="s">
        <v>490</v>
      </c>
      <c r="E258" s="271" t="s">
        <v>3797</v>
      </c>
      <c r="F258" s="272" t="s">
        <v>3798</v>
      </c>
      <c r="G258" s="273" t="s">
        <v>200</v>
      </c>
      <c r="H258" s="274">
        <v>20</v>
      </c>
      <c r="I258" s="275"/>
      <c r="J258" s="276">
        <f>ROUND(I258*H258,2)</f>
        <v>0</v>
      </c>
      <c r="K258" s="272" t="s">
        <v>165</v>
      </c>
      <c r="L258" s="277"/>
      <c r="M258" s="278" t="s">
        <v>28</v>
      </c>
      <c r="N258" s="279" t="s">
        <v>43</v>
      </c>
      <c r="O258" s="87"/>
      <c r="P258" s="224">
        <f>O258*H258</f>
        <v>0</v>
      </c>
      <c r="Q258" s="224">
        <v>0.33700000000000002</v>
      </c>
      <c r="R258" s="224">
        <f>Q258*H258</f>
        <v>6.7400000000000002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208</v>
      </c>
      <c r="AT258" s="226" t="s">
        <v>490</v>
      </c>
      <c r="AU258" s="226" t="s">
        <v>81</v>
      </c>
      <c r="AY258" s="20" t="s">
        <v>158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166</v>
      </c>
      <c r="BM258" s="226" t="s">
        <v>3799</v>
      </c>
    </row>
    <row r="259" s="2" customFormat="1" ht="33" customHeight="1">
      <c r="A259" s="41"/>
      <c r="B259" s="42"/>
      <c r="C259" s="215" t="s">
        <v>755</v>
      </c>
      <c r="D259" s="215" t="s">
        <v>161</v>
      </c>
      <c r="E259" s="216" t="s">
        <v>3800</v>
      </c>
      <c r="F259" s="217" t="s">
        <v>3801</v>
      </c>
      <c r="G259" s="218" t="s">
        <v>193</v>
      </c>
      <c r="H259" s="219">
        <v>2000</v>
      </c>
      <c r="I259" s="220"/>
      <c r="J259" s="221">
        <f>ROUND(I259*H259,2)</f>
        <v>0</v>
      </c>
      <c r="K259" s="217" t="s">
        <v>165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0.01</v>
      </c>
      <c r="T259" s="225">
        <f>S259*H259</f>
        <v>20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166</v>
      </c>
      <c r="AT259" s="226" t="s">
        <v>161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166</v>
      </c>
      <c r="BM259" s="226" t="s">
        <v>3802</v>
      </c>
    </row>
    <row r="260" s="2" customFormat="1">
      <c r="A260" s="41"/>
      <c r="B260" s="42"/>
      <c r="C260" s="43"/>
      <c r="D260" s="228" t="s">
        <v>168</v>
      </c>
      <c r="E260" s="43"/>
      <c r="F260" s="229" t="s">
        <v>3803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168</v>
      </c>
      <c r="AU260" s="20" t="s">
        <v>81</v>
      </c>
    </row>
    <row r="261" s="14" customFormat="1">
      <c r="A261" s="14"/>
      <c r="B261" s="244"/>
      <c r="C261" s="245"/>
      <c r="D261" s="235" t="s">
        <v>179</v>
      </c>
      <c r="E261" s="246" t="s">
        <v>28</v>
      </c>
      <c r="F261" s="247" t="s">
        <v>3804</v>
      </c>
      <c r="G261" s="245"/>
      <c r="H261" s="248">
        <v>2000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179</v>
      </c>
      <c r="AU261" s="254" t="s">
        <v>81</v>
      </c>
      <c r="AV261" s="14" t="s">
        <v>81</v>
      </c>
      <c r="AW261" s="14" t="s">
        <v>34</v>
      </c>
      <c r="AX261" s="14" t="s">
        <v>72</v>
      </c>
      <c r="AY261" s="254" t="s">
        <v>158</v>
      </c>
    </row>
    <row r="262" s="15" customFormat="1">
      <c r="A262" s="15"/>
      <c r="B262" s="255"/>
      <c r="C262" s="256"/>
      <c r="D262" s="235" t="s">
        <v>179</v>
      </c>
      <c r="E262" s="257" t="s">
        <v>28</v>
      </c>
      <c r="F262" s="258" t="s">
        <v>184</v>
      </c>
      <c r="G262" s="256"/>
      <c r="H262" s="259">
        <v>2000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179</v>
      </c>
      <c r="AU262" s="265" t="s">
        <v>81</v>
      </c>
      <c r="AV262" s="15" t="s">
        <v>166</v>
      </c>
      <c r="AW262" s="15" t="s">
        <v>34</v>
      </c>
      <c r="AX262" s="15" t="s">
        <v>79</v>
      </c>
      <c r="AY262" s="265" t="s">
        <v>158</v>
      </c>
    </row>
    <row r="263" s="12" customFormat="1" ht="22.8" customHeight="1">
      <c r="A263" s="12"/>
      <c r="B263" s="199"/>
      <c r="C263" s="200"/>
      <c r="D263" s="201" t="s">
        <v>71</v>
      </c>
      <c r="E263" s="213" t="s">
        <v>1024</v>
      </c>
      <c r="F263" s="213" t="s">
        <v>1025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SUM(P264:P265)</f>
        <v>0</v>
      </c>
      <c r="Q263" s="207"/>
      <c r="R263" s="208">
        <f>SUM(R264:R265)</f>
        <v>0</v>
      </c>
      <c r="S263" s="207"/>
      <c r="T263" s="209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79</v>
      </c>
      <c r="AT263" s="211" t="s">
        <v>71</v>
      </c>
      <c r="AU263" s="211" t="s">
        <v>79</v>
      </c>
      <c r="AY263" s="210" t="s">
        <v>158</v>
      </c>
      <c r="BK263" s="212">
        <f>SUM(BK264:BK265)</f>
        <v>0</v>
      </c>
    </row>
    <row r="264" s="2" customFormat="1" ht="44.25" customHeight="1">
      <c r="A264" s="41"/>
      <c r="B264" s="42"/>
      <c r="C264" s="215" t="s">
        <v>760</v>
      </c>
      <c r="D264" s="215" t="s">
        <v>161</v>
      </c>
      <c r="E264" s="216" t="s">
        <v>3805</v>
      </c>
      <c r="F264" s="217" t="s">
        <v>3806</v>
      </c>
      <c r="G264" s="218" t="s">
        <v>216</v>
      </c>
      <c r="H264" s="219">
        <v>541.76700000000005</v>
      </c>
      <c r="I264" s="220"/>
      <c r="J264" s="221">
        <f>ROUND(I264*H264,2)</f>
        <v>0</v>
      </c>
      <c r="K264" s="217" t="s">
        <v>165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166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3807</v>
      </c>
    </row>
    <row r="265" s="2" customFormat="1">
      <c r="A265" s="41"/>
      <c r="B265" s="42"/>
      <c r="C265" s="43"/>
      <c r="D265" s="228" t="s">
        <v>168</v>
      </c>
      <c r="E265" s="43"/>
      <c r="F265" s="229" t="s">
        <v>3808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168</v>
      </c>
      <c r="AU265" s="20" t="s">
        <v>81</v>
      </c>
    </row>
    <row r="266" s="12" customFormat="1" ht="25.92" customHeight="1">
      <c r="A266" s="12"/>
      <c r="B266" s="199"/>
      <c r="C266" s="200"/>
      <c r="D266" s="201" t="s">
        <v>71</v>
      </c>
      <c r="E266" s="202" t="s">
        <v>338</v>
      </c>
      <c r="F266" s="202" t="s">
        <v>339</v>
      </c>
      <c r="G266" s="200"/>
      <c r="H266" s="200"/>
      <c r="I266" s="203"/>
      <c r="J266" s="204">
        <f>BK266</f>
        <v>0</v>
      </c>
      <c r="K266" s="200"/>
      <c r="L266" s="205"/>
      <c r="M266" s="206"/>
      <c r="N266" s="207"/>
      <c r="O266" s="207"/>
      <c r="P266" s="208">
        <f>P267</f>
        <v>0</v>
      </c>
      <c r="Q266" s="207"/>
      <c r="R266" s="208">
        <f>R267</f>
        <v>0</v>
      </c>
      <c r="S266" s="207"/>
      <c r="T266" s="20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81</v>
      </c>
      <c r="AT266" s="211" t="s">
        <v>71</v>
      </c>
      <c r="AU266" s="211" t="s">
        <v>72</v>
      </c>
      <c r="AY266" s="210" t="s">
        <v>158</v>
      </c>
      <c r="BK266" s="212">
        <f>BK267</f>
        <v>0</v>
      </c>
    </row>
    <row r="267" s="12" customFormat="1" ht="22.8" customHeight="1">
      <c r="A267" s="12"/>
      <c r="B267" s="199"/>
      <c r="C267" s="200"/>
      <c r="D267" s="201" t="s">
        <v>71</v>
      </c>
      <c r="E267" s="213" t="s">
        <v>1626</v>
      </c>
      <c r="F267" s="213" t="s">
        <v>1627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SUM(P268:P269)</f>
        <v>0</v>
      </c>
      <c r="Q267" s="207"/>
      <c r="R267" s="208">
        <f>SUM(R268:R269)</f>
        <v>0</v>
      </c>
      <c r="S267" s="207"/>
      <c r="T267" s="209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81</v>
      </c>
      <c r="AT267" s="211" t="s">
        <v>71</v>
      </c>
      <c r="AU267" s="211" t="s">
        <v>79</v>
      </c>
      <c r="AY267" s="210" t="s">
        <v>158</v>
      </c>
      <c r="BK267" s="212">
        <f>SUM(BK268:BK269)</f>
        <v>0</v>
      </c>
    </row>
    <row r="268" s="2" customFormat="1" ht="44.25" customHeight="1">
      <c r="A268" s="41"/>
      <c r="B268" s="42"/>
      <c r="C268" s="215" t="s">
        <v>765</v>
      </c>
      <c r="D268" s="215" t="s">
        <v>161</v>
      </c>
      <c r="E268" s="216" t="s">
        <v>1681</v>
      </c>
      <c r="F268" s="217" t="s">
        <v>1682</v>
      </c>
      <c r="G268" s="218" t="s">
        <v>1683</v>
      </c>
      <c r="H268" s="291"/>
      <c r="I268" s="220"/>
      <c r="J268" s="221">
        <f>ROUND(I268*H268,2)</f>
        <v>0</v>
      </c>
      <c r="K268" s="217" t="s">
        <v>165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251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251</v>
      </c>
      <c r="BM268" s="226" t="s">
        <v>3809</v>
      </c>
    </row>
    <row r="269" s="2" customFormat="1">
      <c r="A269" s="41"/>
      <c r="B269" s="42"/>
      <c r="C269" s="43"/>
      <c r="D269" s="228" t="s">
        <v>168</v>
      </c>
      <c r="E269" s="43"/>
      <c r="F269" s="229" t="s">
        <v>1685</v>
      </c>
      <c r="G269" s="43"/>
      <c r="H269" s="43"/>
      <c r="I269" s="230"/>
      <c r="J269" s="43"/>
      <c r="K269" s="43"/>
      <c r="L269" s="47"/>
      <c r="M269" s="266"/>
      <c r="N269" s="267"/>
      <c r="O269" s="268"/>
      <c r="P269" s="268"/>
      <c r="Q269" s="268"/>
      <c r="R269" s="268"/>
      <c r="S269" s="268"/>
      <c r="T269" s="269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168</v>
      </c>
      <c r="AU269" s="20" t="s">
        <v>81</v>
      </c>
    </row>
    <row r="270" s="2" customFormat="1" ht="6.96" customHeight="1">
      <c r="A270" s="41"/>
      <c r="B270" s="62"/>
      <c r="C270" s="63"/>
      <c r="D270" s="63"/>
      <c r="E270" s="63"/>
      <c r="F270" s="63"/>
      <c r="G270" s="63"/>
      <c r="H270" s="63"/>
      <c r="I270" s="63"/>
      <c r="J270" s="63"/>
      <c r="K270" s="63"/>
      <c r="L270" s="47"/>
      <c r="M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</row>
  </sheetData>
  <sheetProtection sheet="1" autoFilter="0" formatColumns="0" formatRows="0" objects="1" scenarios="1" spinCount="100000" saltValue="Rv+gtnLbaTtNWqT2JZu8j9rxGRcxsoBYxZBIrGqOxJ/7Sbqnn/tXgR25oMihLQLgg+mRPCFz/ZNlQBS15QZnIw==" hashValue="2sTIW37M92WGqjkCxhxQXKIn4+2sATdjeoYJ0CrRiWKkd8ATiQ5m0Pj+uzD9eeBggu3yd9k0zDAsIcoB6Vj+ww==" algorithmName="SHA-512" password="CC35"/>
  <autoFilter ref="C87:K26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1/111251101"/>
    <hyperlink ref="F94" r:id="rId2" display="https://podminky.urs.cz/item/CS_URS_2022_01/111209111"/>
    <hyperlink ref="F96" r:id="rId3" display="https://podminky.urs.cz/item/CS_URS_2022_01/112151115"/>
    <hyperlink ref="F98" r:id="rId4" display="https://podminky.urs.cz/item/CS_URS_2022_01/112201102"/>
    <hyperlink ref="F100" r:id="rId5" display="https://podminky.urs.cz/item/CS_URS_2022_01/113106121"/>
    <hyperlink ref="F104" r:id="rId6" display="https://podminky.urs.cz/item/CS_URS_2022_01/113107112"/>
    <hyperlink ref="F109" r:id="rId7" display="https://podminky.urs.cz/item/CS_URS_2022_01/113201111"/>
    <hyperlink ref="F111" r:id="rId8" display="https://podminky.urs.cz/item/CS_URS_2022_01/119001422"/>
    <hyperlink ref="F113" r:id="rId9" display="https://podminky.urs.cz/item/CS_URS_2022_01/119002121"/>
    <hyperlink ref="F115" r:id="rId10" display="https://podminky.urs.cz/item/CS_URS_2022_01/119002122"/>
    <hyperlink ref="F117" r:id="rId11" display="https://podminky.urs.cz/item/CS_URS_2022_01/119003131"/>
    <hyperlink ref="F119" r:id="rId12" display="https://podminky.urs.cz/item/CS_URS_2022_01/119003132"/>
    <hyperlink ref="F121" r:id="rId13" display="https://podminky.urs.cz/item/CS_URS_2022_01/119003141"/>
    <hyperlink ref="F123" r:id="rId14" display="https://podminky.urs.cz/item/CS_URS_2022_01/119003142"/>
    <hyperlink ref="F125" r:id="rId15" display="https://podminky.urs.cz/item/CS_URS_2022_01/121151104"/>
    <hyperlink ref="F127" r:id="rId16" display="https://podminky.urs.cz/item/CS_URS_2022_01/122702119"/>
    <hyperlink ref="F129" r:id="rId17" display="https://podminky.urs.cz/item/CS_URS_2022_01/131251103"/>
    <hyperlink ref="F131" r:id="rId18" display="https://podminky.urs.cz/item/CS_URS_2021_02/132212111"/>
    <hyperlink ref="F133" r:id="rId19" display="https://podminky.urs.cz/item/CS_URS_2022_01/162751117"/>
    <hyperlink ref="F135" r:id="rId20" display="https://podminky.urs.cz/item/CS_URS_2022_01/162751119"/>
    <hyperlink ref="F137" r:id="rId21" display="https://podminky.urs.cz/item/CS_URS_2022_01/167151101"/>
    <hyperlink ref="F139" r:id="rId22" display="https://podminky.urs.cz/item/CS_URS_2022_01/171201221"/>
    <hyperlink ref="F141" r:id="rId23" display="https://podminky.urs.cz/item/CS_URS_2022_01/171251201"/>
    <hyperlink ref="F143" r:id="rId24" display="https://podminky.urs.cz/item/CS_URS_2022_01/174101101"/>
    <hyperlink ref="F148" r:id="rId25" display="https://podminky.urs.cz/item/CS_URS_2022_01/174111121"/>
    <hyperlink ref="F153" r:id="rId26" display="https://podminky.urs.cz/item/CS_URS_2022_01/175111101"/>
    <hyperlink ref="F155" r:id="rId27" display="https://podminky.urs.cz/item/CS_URS_2022_01/175111109"/>
    <hyperlink ref="F157" r:id="rId28" display="https://podminky.urs.cz/item/CS_URS_2022_01/180405111"/>
    <hyperlink ref="F162" r:id="rId29" display="https://podminky.urs.cz/item/CS_URS_2022_01/181111131"/>
    <hyperlink ref="F164" r:id="rId30" display="https://podminky.urs.cz/item/CS_URS_2022_01/184102114"/>
    <hyperlink ref="F168" r:id="rId31" display="https://podminky.urs.cz/item/CS_URS_2022_01/275313511"/>
    <hyperlink ref="F172" r:id="rId32" display="https://podminky.urs.cz/item/CS_URS_2022_01/275351121"/>
    <hyperlink ref="F176" r:id="rId33" display="https://podminky.urs.cz/item/CS_URS_2022_01/275351122"/>
    <hyperlink ref="F179" r:id="rId34" display="https://podminky.urs.cz/item/CS_URS_2022_01/113106121"/>
    <hyperlink ref="F181" r:id="rId35" display="https://podminky.urs.cz/item/CS_URS_2022_01/564770111"/>
    <hyperlink ref="F183" r:id="rId36" display="https://podminky.urs.cz/item/CS_URS_2022_01/564760111"/>
    <hyperlink ref="F188" r:id="rId37" display="https://podminky.urs.cz/item/CS_URS_2022_01/564961315"/>
    <hyperlink ref="F193" r:id="rId38" display="https://podminky.urs.cz/item/CS_URS_2022_01/596212213"/>
    <hyperlink ref="F203" r:id="rId39" display="https://podminky.urs.cz/item/CS_URS_2022_01/599121111"/>
    <hyperlink ref="F205" r:id="rId40" display="https://podminky.urs.cz/item/CS_URS_2022_01/912111112"/>
    <hyperlink ref="F208" r:id="rId41" display="https://podminky.urs.cz/item/CS_URS_2022_01/915111112"/>
    <hyperlink ref="F212" r:id="rId42" display="https://podminky.urs.cz/item/CS_URS_2022_01/915131112"/>
    <hyperlink ref="F214" r:id="rId43" display="https://podminky.urs.cz/item/CS_URS_2022_01/916111123"/>
    <hyperlink ref="F221" r:id="rId44" display="https://podminky.urs.cz/item/CS_URS_2022_01/916231213"/>
    <hyperlink ref="F248" r:id="rId45" display="https://podminky.urs.cz/item/CS_URS_2022_01/871315241"/>
    <hyperlink ref="F250" r:id="rId46" display="https://podminky.urs.cz/item/CS_URS_2022_01/877265271"/>
    <hyperlink ref="F253" r:id="rId47" display="https://podminky.urs.cz/item/CS_URS_2022_01/894811213"/>
    <hyperlink ref="F257" r:id="rId48" display="https://podminky.urs.cz/item/CS_URS_2022_01/935113211"/>
    <hyperlink ref="F260" r:id="rId49" display="https://podminky.urs.cz/item/CS_URS_2022_01/938908411"/>
    <hyperlink ref="F265" r:id="rId50" display="https://podminky.urs.cz/item/CS_URS_2022_01/998225111"/>
    <hyperlink ref="F269" r:id="rId51" display="https://podminky.urs.cz/item/CS_URS_2022_01/998767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3810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23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ROUND((SUM(BE81:BE145)),  2)</f>
        <v>0</v>
      </c>
      <c r="G33" s="41"/>
      <c r="H33" s="41"/>
      <c r="I33" s="160">
        <v>0.20999999999999999</v>
      </c>
      <c r="J33" s="159">
        <f>ROUND(((SUM(BE81:BE145))*I33),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ROUND((SUM(BF81:BF145)),  2)</f>
        <v>0</v>
      </c>
      <c r="G34" s="41"/>
      <c r="H34" s="41"/>
      <c r="I34" s="160">
        <v>0.14999999999999999</v>
      </c>
      <c r="J34" s="159">
        <f>ROUND(((SUM(BF81:BF145))*I34),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ROUND((SUM(BG81:BG145)),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ROUND((SUM(BH81:BH145)),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ROUND((SUM(BI81:BI145)),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90-90 - Likvidace odpadů vč. dopravy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Olomouc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441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90-90 - Likvidace odpadů vč. dopravy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Olomouc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Správa železnic, s.o.</v>
      </c>
      <c r="G77" s="43"/>
      <c r="H77" s="43"/>
      <c r="I77" s="35" t="s">
        <v>33</v>
      </c>
      <c r="J77" s="39" t="str">
        <f>E21</f>
        <v xml:space="preserve"> Správa železnic, s.o.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Správa železnic, s.o.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156</v>
      </c>
      <c r="F82" s="202" t="s">
        <v>157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79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1002</v>
      </c>
      <c r="F83" s="213" t="s">
        <v>1003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SUM(P84:P145)</f>
        <v>0</v>
      </c>
      <c r="Q83" s="207"/>
      <c r="R83" s="208">
        <f>SUM(R84:R145)</f>
        <v>0</v>
      </c>
      <c r="S83" s="207"/>
      <c r="T83" s="209">
        <f>SUM(T84:T145)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79</v>
      </c>
      <c r="AT83" s="211" t="s">
        <v>71</v>
      </c>
      <c r="AU83" s="211" t="s">
        <v>79</v>
      </c>
      <c r="AY83" s="210" t="s">
        <v>158</v>
      </c>
      <c r="BK83" s="212">
        <f>SUM(BK84:BK145)</f>
        <v>0</v>
      </c>
    </row>
    <row r="84" s="2" customFormat="1" ht="37.8" customHeight="1">
      <c r="A84" s="41"/>
      <c r="B84" s="42"/>
      <c r="C84" s="215" t="s">
        <v>79</v>
      </c>
      <c r="D84" s="215" t="s">
        <v>161</v>
      </c>
      <c r="E84" s="216" t="s">
        <v>3811</v>
      </c>
      <c r="F84" s="217" t="s">
        <v>3812</v>
      </c>
      <c r="G84" s="218" t="s">
        <v>216</v>
      </c>
      <c r="H84" s="219">
        <v>97.326999999999998</v>
      </c>
      <c r="I84" s="220"/>
      <c r="J84" s="221">
        <f>ROUND(I84*H84,2)</f>
        <v>0</v>
      </c>
      <c r="K84" s="217" t="s">
        <v>165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166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166</v>
      </c>
      <c r="BM84" s="226" t="s">
        <v>3813</v>
      </c>
    </row>
    <row r="85" s="2" customFormat="1">
      <c r="A85" s="41"/>
      <c r="B85" s="42"/>
      <c r="C85" s="43"/>
      <c r="D85" s="228" t="s">
        <v>168</v>
      </c>
      <c r="E85" s="43"/>
      <c r="F85" s="229" t="s">
        <v>3814</v>
      </c>
      <c r="G85" s="43"/>
      <c r="H85" s="43"/>
      <c r="I85" s="230"/>
      <c r="J85" s="43"/>
      <c r="K85" s="43"/>
      <c r="L85" s="47"/>
      <c r="M85" s="231"/>
      <c r="N85" s="232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168</v>
      </c>
      <c r="AU85" s="20" t="s">
        <v>81</v>
      </c>
    </row>
    <row r="86" s="13" customFormat="1">
      <c r="A86" s="13"/>
      <c r="B86" s="233"/>
      <c r="C86" s="234"/>
      <c r="D86" s="235" t="s">
        <v>179</v>
      </c>
      <c r="E86" s="236" t="s">
        <v>28</v>
      </c>
      <c r="F86" s="237" t="s">
        <v>3815</v>
      </c>
      <c r="G86" s="234"/>
      <c r="H86" s="236" t="s">
        <v>28</v>
      </c>
      <c r="I86" s="238"/>
      <c r="J86" s="234"/>
      <c r="K86" s="234"/>
      <c r="L86" s="239"/>
      <c r="M86" s="240"/>
      <c r="N86" s="241"/>
      <c r="O86" s="241"/>
      <c r="P86" s="241"/>
      <c r="Q86" s="241"/>
      <c r="R86" s="241"/>
      <c r="S86" s="241"/>
      <c r="T86" s="24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3" t="s">
        <v>179</v>
      </c>
      <c r="AU86" s="243" t="s">
        <v>81</v>
      </c>
      <c r="AV86" s="13" t="s">
        <v>79</v>
      </c>
      <c r="AW86" s="13" t="s">
        <v>34</v>
      </c>
      <c r="AX86" s="13" t="s">
        <v>72</v>
      </c>
      <c r="AY86" s="243" t="s">
        <v>158</v>
      </c>
    </row>
    <row r="87" s="14" customFormat="1">
      <c r="A87" s="14"/>
      <c r="B87" s="244"/>
      <c r="C87" s="245"/>
      <c r="D87" s="235" t="s">
        <v>179</v>
      </c>
      <c r="E87" s="246" t="s">
        <v>28</v>
      </c>
      <c r="F87" s="247" t="s">
        <v>3816</v>
      </c>
      <c r="G87" s="245"/>
      <c r="H87" s="248">
        <v>97.326999999999998</v>
      </c>
      <c r="I87" s="249"/>
      <c r="J87" s="245"/>
      <c r="K87" s="245"/>
      <c r="L87" s="250"/>
      <c r="M87" s="251"/>
      <c r="N87" s="252"/>
      <c r="O87" s="252"/>
      <c r="P87" s="252"/>
      <c r="Q87" s="252"/>
      <c r="R87" s="252"/>
      <c r="S87" s="252"/>
      <c r="T87" s="25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4" t="s">
        <v>179</v>
      </c>
      <c r="AU87" s="254" t="s">
        <v>81</v>
      </c>
      <c r="AV87" s="14" t="s">
        <v>81</v>
      </c>
      <c r="AW87" s="14" t="s">
        <v>34</v>
      </c>
      <c r="AX87" s="14" t="s">
        <v>72</v>
      </c>
      <c r="AY87" s="254" t="s">
        <v>158</v>
      </c>
    </row>
    <row r="88" s="16" customFormat="1">
      <c r="A88" s="16"/>
      <c r="B88" s="280"/>
      <c r="C88" s="281"/>
      <c r="D88" s="235" t="s">
        <v>179</v>
      </c>
      <c r="E88" s="282" t="s">
        <v>28</v>
      </c>
      <c r="F88" s="283" t="s">
        <v>789</v>
      </c>
      <c r="G88" s="281"/>
      <c r="H88" s="284">
        <v>97.326999999999998</v>
      </c>
      <c r="I88" s="285"/>
      <c r="J88" s="281"/>
      <c r="K88" s="281"/>
      <c r="L88" s="286"/>
      <c r="M88" s="287"/>
      <c r="N88" s="288"/>
      <c r="O88" s="288"/>
      <c r="P88" s="288"/>
      <c r="Q88" s="288"/>
      <c r="R88" s="288"/>
      <c r="S88" s="288"/>
      <c r="T88" s="289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T88" s="290" t="s">
        <v>179</v>
      </c>
      <c r="AU88" s="290" t="s">
        <v>81</v>
      </c>
      <c r="AV88" s="16" t="s">
        <v>174</v>
      </c>
      <c r="AW88" s="16" t="s">
        <v>34</v>
      </c>
      <c r="AX88" s="16" t="s">
        <v>79</v>
      </c>
      <c r="AY88" s="290" t="s">
        <v>158</v>
      </c>
    </row>
    <row r="89" s="2" customFormat="1" ht="44.25" customHeight="1">
      <c r="A89" s="41"/>
      <c r="B89" s="42"/>
      <c r="C89" s="215" t="s">
        <v>81</v>
      </c>
      <c r="D89" s="215" t="s">
        <v>161</v>
      </c>
      <c r="E89" s="216" t="s">
        <v>1005</v>
      </c>
      <c r="F89" s="217" t="s">
        <v>1006</v>
      </c>
      <c r="G89" s="218" t="s">
        <v>216</v>
      </c>
      <c r="H89" s="219">
        <v>292.70299999999997</v>
      </c>
      <c r="I89" s="220"/>
      <c r="J89" s="221">
        <f>ROUND(I89*H89,2)</f>
        <v>0</v>
      </c>
      <c r="K89" s="217" t="s">
        <v>165</v>
      </c>
      <c r="L89" s="47"/>
      <c r="M89" s="222" t="s">
        <v>28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166</v>
      </c>
      <c r="AT89" s="226" t="s">
        <v>161</v>
      </c>
      <c r="AU89" s="226" t="s">
        <v>81</v>
      </c>
      <c r="AY89" s="20" t="s">
        <v>158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166</v>
      </c>
      <c r="BM89" s="226" t="s">
        <v>3817</v>
      </c>
    </row>
    <row r="90" s="2" customFormat="1">
      <c r="A90" s="41"/>
      <c r="B90" s="42"/>
      <c r="C90" s="43"/>
      <c r="D90" s="228" t="s">
        <v>168</v>
      </c>
      <c r="E90" s="43"/>
      <c r="F90" s="229" t="s">
        <v>1008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168</v>
      </c>
      <c r="AU90" s="20" t="s">
        <v>81</v>
      </c>
    </row>
    <row r="91" s="13" customFormat="1">
      <c r="A91" s="13"/>
      <c r="B91" s="233"/>
      <c r="C91" s="234"/>
      <c r="D91" s="235" t="s">
        <v>179</v>
      </c>
      <c r="E91" s="236" t="s">
        <v>28</v>
      </c>
      <c r="F91" s="237" t="s">
        <v>3818</v>
      </c>
      <c r="G91" s="234"/>
      <c r="H91" s="236" t="s">
        <v>28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3" t="s">
        <v>179</v>
      </c>
      <c r="AU91" s="243" t="s">
        <v>81</v>
      </c>
      <c r="AV91" s="13" t="s">
        <v>79</v>
      </c>
      <c r="AW91" s="13" t="s">
        <v>34</v>
      </c>
      <c r="AX91" s="13" t="s">
        <v>72</v>
      </c>
      <c r="AY91" s="243" t="s">
        <v>158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3819</v>
      </c>
      <c r="G92" s="245"/>
      <c r="H92" s="248">
        <v>292.70299999999997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81</v>
      </c>
      <c r="AV92" s="14" t="s">
        <v>81</v>
      </c>
      <c r="AW92" s="14" t="s">
        <v>34</v>
      </c>
      <c r="AX92" s="14" t="s">
        <v>72</v>
      </c>
      <c r="AY92" s="254" t="s">
        <v>158</v>
      </c>
    </row>
    <row r="93" s="16" customFormat="1">
      <c r="A93" s="16"/>
      <c r="B93" s="280"/>
      <c r="C93" s="281"/>
      <c r="D93" s="235" t="s">
        <v>179</v>
      </c>
      <c r="E93" s="282" t="s">
        <v>28</v>
      </c>
      <c r="F93" s="283" t="s">
        <v>789</v>
      </c>
      <c r="G93" s="281"/>
      <c r="H93" s="284">
        <v>292.70299999999997</v>
      </c>
      <c r="I93" s="285"/>
      <c r="J93" s="281"/>
      <c r="K93" s="281"/>
      <c r="L93" s="286"/>
      <c r="M93" s="287"/>
      <c r="N93" s="288"/>
      <c r="O93" s="288"/>
      <c r="P93" s="288"/>
      <c r="Q93" s="288"/>
      <c r="R93" s="288"/>
      <c r="S93" s="288"/>
      <c r="T93" s="289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T93" s="290" t="s">
        <v>179</v>
      </c>
      <c r="AU93" s="290" t="s">
        <v>81</v>
      </c>
      <c r="AV93" s="16" t="s">
        <v>174</v>
      </c>
      <c r="AW93" s="16" t="s">
        <v>34</v>
      </c>
      <c r="AX93" s="16" t="s">
        <v>72</v>
      </c>
      <c r="AY93" s="290" t="s">
        <v>158</v>
      </c>
    </row>
    <row r="94" s="15" customFormat="1">
      <c r="A94" s="15"/>
      <c r="B94" s="255"/>
      <c r="C94" s="256"/>
      <c r="D94" s="235" t="s">
        <v>179</v>
      </c>
      <c r="E94" s="257" t="s">
        <v>28</v>
      </c>
      <c r="F94" s="258" t="s">
        <v>184</v>
      </c>
      <c r="G94" s="256"/>
      <c r="H94" s="259">
        <v>292.70299999999997</v>
      </c>
      <c r="I94" s="260"/>
      <c r="J94" s="256"/>
      <c r="K94" s="256"/>
      <c r="L94" s="261"/>
      <c r="M94" s="262"/>
      <c r="N94" s="263"/>
      <c r="O94" s="263"/>
      <c r="P94" s="263"/>
      <c r="Q94" s="263"/>
      <c r="R94" s="263"/>
      <c r="S94" s="263"/>
      <c r="T94" s="264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5" t="s">
        <v>179</v>
      </c>
      <c r="AU94" s="265" t="s">
        <v>81</v>
      </c>
      <c r="AV94" s="15" t="s">
        <v>166</v>
      </c>
      <c r="AW94" s="15" t="s">
        <v>34</v>
      </c>
      <c r="AX94" s="15" t="s">
        <v>79</v>
      </c>
      <c r="AY94" s="265" t="s">
        <v>158</v>
      </c>
    </row>
    <row r="95" s="2" customFormat="1" ht="33" customHeight="1">
      <c r="A95" s="41"/>
      <c r="B95" s="42"/>
      <c r="C95" s="215" t="s">
        <v>174</v>
      </c>
      <c r="D95" s="215" t="s">
        <v>161</v>
      </c>
      <c r="E95" s="216" t="s">
        <v>1010</v>
      </c>
      <c r="F95" s="217" t="s">
        <v>1011</v>
      </c>
      <c r="G95" s="218" t="s">
        <v>216</v>
      </c>
      <c r="H95" s="219">
        <v>390.02999999999997</v>
      </c>
      <c r="I95" s="220"/>
      <c r="J95" s="221">
        <f>ROUND(I95*H95,2)</f>
        <v>0</v>
      </c>
      <c r="K95" s="217" t="s">
        <v>165</v>
      </c>
      <c r="L95" s="47"/>
      <c r="M95" s="222" t="s">
        <v>28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166</v>
      </c>
      <c r="AT95" s="226" t="s">
        <v>161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166</v>
      </c>
      <c r="BM95" s="226" t="s">
        <v>3820</v>
      </c>
    </row>
    <row r="96" s="2" customFormat="1">
      <c r="A96" s="41"/>
      <c r="B96" s="42"/>
      <c r="C96" s="43"/>
      <c r="D96" s="228" t="s">
        <v>168</v>
      </c>
      <c r="E96" s="43"/>
      <c r="F96" s="229" t="s">
        <v>1013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14" customFormat="1">
      <c r="A97" s="14"/>
      <c r="B97" s="244"/>
      <c r="C97" s="245"/>
      <c r="D97" s="235" t="s">
        <v>179</v>
      </c>
      <c r="E97" s="246" t="s">
        <v>28</v>
      </c>
      <c r="F97" s="247" t="s">
        <v>3819</v>
      </c>
      <c r="G97" s="245"/>
      <c r="H97" s="248">
        <v>292.70299999999997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81</v>
      </c>
      <c r="AV97" s="14" t="s">
        <v>81</v>
      </c>
      <c r="AW97" s="14" t="s">
        <v>34</v>
      </c>
      <c r="AX97" s="14" t="s">
        <v>72</v>
      </c>
      <c r="AY97" s="254" t="s">
        <v>158</v>
      </c>
    </row>
    <row r="98" s="16" customFormat="1">
      <c r="A98" s="16"/>
      <c r="B98" s="280"/>
      <c r="C98" s="281"/>
      <c r="D98" s="235" t="s">
        <v>179</v>
      </c>
      <c r="E98" s="282" t="s">
        <v>28</v>
      </c>
      <c r="F98" s="283" t="s">
        <v>789</v>
      </c>
      <c r="G98" s="281"/>
      <c r="H98" s="284">
        <v>292.70299999999997</v>
      </c>
      <c r="I98" s="285"/>
      <c r="J98" s="281"/>
      <c r="K98" s="281"/>
      <c r="L98" s="286"/>
      <c r="M98" s="287"/>
      <c r="N98" s="288"/>
      <c r="O98" s="288"/>
      <c r="P98" s="288"/>
      <c r="Q98" s="288"/>
      <c r="R98" s="288"/>
      <c r="S98" s="288"/>
      <c r="T98" s="289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90" t="s">
        <v>179</v>
      </c>
      <c r="AU98" s="290" t="s">
        <v>81</v>
      </c>
      <c r="AV98" s="16" t="s">
        <v>174</v>
      </c>
      <c r="AW98" s="16" t="s">
        <v>34</v>
      </c>
      <c r="AX98" s="16" t="s">
        <v>72</v>
      </c>
      <c r="AY98" s="290" t="s">
        <v>158</v>
      </c>
    </row>
    <row r="99" s="14" customFormat="1">
      <c r="A99" s="14"/>
      <c r="B99" s="244"/>
      <c r="C99" s="245"/>
      <c r="D99" s="235" t="s">
        <v>179</v>
      </c>
      <c r="E99" s="246" t="s">
        <v>28</v>
      </c>
      <c r="F99" s="247" t="s">
        <v>3816</v>
      </c>
      <c r="G99" s="245"/>
      <c r="H99" s="248">
        <v>97.326999999999998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179</v>
      </c>
      <c r="AU99" s="254" t="s">
        <v>81</v>
      </c>
      <c r="AV99" s="14" t="s">
        <v>81</v>
      </c>
      <c r="AW99" s="14" t="s">
        <v>34</v>
      </c>
      <c r="AX99" s="14" t="s">
        <v>72</v>
      </c>
      <c r="AY99" s="254" t="s">
        <v>158</v>
      </c>
    </row>
    <row r="100" s="16" customFormat="1">
      <c r="A100" s="16"/>
      <c r="B100" s="280"/>
      <c r="C100" s="281"/>
      <c r="D100" s="235" t="s">
        <v>179</v>
      </c>
      <c r="E100" s="282" t="s">
        <v>28</v>
      </c>
      <c r="F100" s="283" t="s">
        <v>789</v>
      </c>
      <c r="G100" s="281"/>
      <c r="H100" s="284">
        <v>97.326999999999998</v>
      </c>
      <c r="I100" s="285"/>
      <c r="J100" s="281"/>
      <c r="K100" s="281"/>
      <c r="L100" s="286"/>
      <c r="M100" s="287"/>
      <c r="N100" s="288"/>
      <c r="O100" s="288"/>
      <c r="P100" s="288"/>
      <c r="Q100" s="288"/>
      <c r="R100" s="288"/>
      <c r="S100" s="288"/>
      <c r="T100" s="289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T100" s="290" t="s">
        <v>179</v>
      </c>
      <c r="AU100" s="290" t="s">
        <v>81</v>
      </c>
      <c r="AV100" s="16" t="s">
        <v>174</v>
      </c>
      <c r="AW100" s="16" t="s">
        <v>34</v>
      </c>
      <c r="AX100" s="16" t="s">
        <v>72</v>
      </c>
      <c r="AY100" s="290" t="s">
        <v>158</v>
      </c>
    </row>
    <row r="101" s="15" customFormat="1">
      <c r="A101" s="15"/>
      <c r="B101" s="255"/>
      <c r="C101" s="256"/>
      <c r="D101" s="235" t="s">
        <v>179</v>
      </c>
      <c r="E101" s="257" t="s">
        <v>28</v>
      </c>
      <c r="F101" s="258" t="s">
        <v>184</v>
      </c>
      <c r="G101" s="256"/>
      <c r="H101" s="259">
        <v>390.02999999999997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5" t="s">
        <v>179</v>
      </c>
      <c r="AU101" s="265" t="s">
        <v>81</v>
      </c>
      <c r="AV101" s="15" t="s">
        <v>166</v>
      </c>
      <c r="AW101" s="15" t="s">
        <v>34</v>
      </c>
      <c r="AX101" s="15" t="s">
        <v>79</v>
      </c>
      <c r="AY101" s="265" t="s">
        <v>158</v>
      </c>
    </row>
    <row r="102" s="2" customFormat="1" ht="44.25" customHeight="1">
      <c r="A102" s="41"/>
      <c r="B102" s="42"/>
      <c r="C102" s="215" t="s">
        <v>166</v>
      </c>
      <c r="D102" s="215" t="s">
        <v>161</v>
      </c>
      <c r="E102" s="216" t="s">
        <v>1015</v>
      </c>
      <c r="F102" s="217" t="s">
        <v>1016</v>
      </c>
      <c r="G102" s="218" t="s">
        <v>216</v>
      </c>
      <c r="H102" s="219">
        <v>5460.4200000000001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3821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1018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14" customFormat="1">
      <c r="A104" s="14"/>
      <c r="B104" s="244"/>
      <c r="C104" s="245"/>
      <c r="D104" s="235" t="s">
        <v>179</v>
      </c>
      <c r="E104" s="246" t="s">
        <v>28</v>
      </c>
      <c r="F104" s="247" t="s">
        <v>3822</v>
      </c>
      <c r="G104" s="245"/>
      <c r="H104" s="248">
        <v>4097.8419999999996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179</v>
      </c>
      <c r="AU104" s="254" t="s">
        <v>81</v>
      </c>
      <c r="AV104" s="14" t="s">
        <v>81</v>
      </c>
      <c r="AW104" s="14" t="s">
        <v>34</v>
      </c>
      <c r="AX104" s="14" t="s">
        <v>72</v>
      </c>
      <c r="AY104" s="254" t="s">
        <v>158</v>
      </c>
    </row>
    <row r="105" s="16" customFormat="1">
      <c r="A105" s="16"/>
      <c r="B105" s="280"/>
      <c r="C105" s="281"/>
      <c r="D105" s="235" t="s">
        <v>179</v>
      </c>
      <c r="E105" s="282" t="s">
        <v>28</v>
      </c>
      <c r="F105" s="283" t="s">
        <v>789</v>
      </c>
      <c r="G105" s="281"/>
      <c r="H105" s="284">
        <v>4097.8419999999996</v>
      </c>
      <c r="I105" s="285"/>
      <c r="J105" s="281"/>
      <c r="K105" s="281"/>
      <c r="L105" s="286"/>
      <c r="M105" s="287"/>
      <c r="N105" s="288"/>
      <c r="O105" s="288"/>
      <c r="P105" s="288"/>
      <c r="Q105" s="288"/>
      <c r="R105" s="288"/>
      <c r="S105" s="288"/>
      <c r="T105" s="289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90" t="s">
        <v>179</v>
      </c>
      <c r="AU105" s="290" t="s">
        <v>81</v>
      </c>
      <c r="AV105" s="16" t="s">
        <v>174</v>
      </c>
      <c r="AW105" s="16" t="s">
        <v>34</v>
      </c>
      <c r="AX105" s="16" t="s">
        <v>72</v>
      </c>
      <c r="AY105" s="290" t="s">
        <v>158</v>
      </c>
    </row>
    <row r="106" s="14" customFormat="1">
      <c r="A106" s="14"/>
      <c r="B106" s="244"/>
      <c r="C106" s="245"/>
      <c r="D106" s="235" t="s">
        <v>179</v>
      </c>
      <c r="E106" s="246" t="s">
        <v>28</v>
      </c>
      <c r="F106" s="247" t="s">
        <v>3823</v>
      </c>
      <c r="G106" s="245"/>
      <c r="H106" s="248">
        <v>1362.578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34</v>
      </c>
      <c r="AX106" s="14" t="s">
        <v>72</v>
      </c>
      <c r="AY106" s="254" t="s">
        <v>158</v>
      </c>
    </row>
    <row r="107" s="16" customFormat="1">
      <c r="A107" s="16"/>
      <c r="B107" s="280"/>
      <c r="C107" s="281"/>
      <c r="D107" s="235" t="s">
        <v>179</v>
      </c>
      <c r="E107" s="282" t="s">
        <v>28</v>
      </c>
      <c r="F107" s="283" t="s">
        <v>789</v>
      </c>
      <c r="G107" s="281"/>
      <c r="H107" s="284">
        <v>1362.578</v>
      </c>
      <c r="I107" s="285"/>
      <c r="J107" s="281"/>
      <c r="K107" s="281"/>
      <c r="L107" s="286"/>
      <c r="M107" s="287"/>
      <c r="N107" s="288"/>
      <c r="O107" s="288"/>
      <c r="P107" s="288"/>
      <c r="Q107" s="288"/>
      <c r="R107" s="288"/>
      <c r="S107" s="288"/>
      <c r="T107" s="289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90" t="s">
        <v>179</v>
      </c>
      <c r="AU107" s="290" t="s">
        <v>81</v>
      </c>
      <c r="AV107" s="16" t="s">
        <v>174</v>
      </c>
      <c r="AW107" s="16" t="s">
        <v>34</v>
      </c>
      <c r="AX107" s="16" t="s">
        <v>72</v>
      </c>
      <c r="AY107" s="290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5460.4200000000001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44.25" customHeight="1">
      <c r="A109" s="41"/>
      <c r="B109" s="42"/>
      <c r="C109" s="215" t="s">
        <v>190</v>
      </c>
      <c r="D109" s="215" t="s">
        <v>161</v>
      </c>
      <c r="E109" s="216" t="s">
        <v>3824</v>
      </c>
      <c r="F109" s="217" t="s">
        <v>3825</v>
      </c>
      <c r="G109" s="218" t="s">
        <v>216</v>
      </c>
      <c r="H109" s="219">
        <v>75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3826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3827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14" customFormat="1">
      <c r="A111" s="14"/>
      <c r="B111" s="244"/>
      <c r="C111" s="245"/>
      <c r="D111" s="235" t="s">
        <v>179</v>
      </c>
      <c r="E111" s="246" t="s">
        <v>28</v>
      </c>
      <c r="F111" s="247" t="s">
        <v>3828</v>
      </c>
      <c r="G111" s="245"/>
      <c r="H111" s="248">
        <v>75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179</v>
      </c>
      <c r="AU111" s="254" t="s">
        <v>81</v>
      </c>
      <c r="AV111" s="14" t="s">
        <v>81</v>
      </c>
      <c r="AW111" s="14" t="s">
        <v>34</v>
      </c>
      <c r="AX111" s="14" t="s">
        <v>72</v>
      </c>
      <c r="AY111" s="254" t="s">
        <v>158</v>
      </c>
    </row>
    <row r="112" s="16" customFormat="1">
      <c r="A112" s="16"/>
      <c r="B112" s="280"/>
      <c r="C112" s="281"/>
      <c r="D112" s="235" t="s">
        <v>179</v>
      </c>
      <c r="E112" s="282" t="s">
        <v>28</v>
      </c>
      <c r="F112" s="283" t="s">
        <v>789</v>
      </c>
      <c r="G112" s="281"/>
      <c r="H112" s="284">
        <v>75</v>
      </c>
      <c r="I112" s="285"/>
      <c r="J112" s="281"/>
      <c r="K112" s="281"/>
      <c r="L112" s="286"/>
      <c r="M112" s="287"/>
      <c r="N112" s="288"/>
      <c r="O112" s="288"/>
      <c r="P112" s="288"/>
      <c r="Q112" s="288"/>
      <c r="R112" s="288"/>
      <c r="S112" s="288"/>
      <c r="T112" s="289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90" t="s">
        <v>179</v>
      </c>
      <c r="AU112" s="290" t="s">
        <v>81</v>
      </c>
      <c r="AV112" s="16" t="s">
        <v>174</v>
      </c>
      <c r="AW112" s="16" t="s">
        <v>34</v>
      </c>
      <c r="AX112" s="16" t="s">
        <v>79</v>
      </c>
      <c r="AY112" s="290" t="s">
        <v>158</v>
      </c>
    </row>
    <row r="113" s="2" customFormat="1" ht="44.25" customHeight="1">
      <c r="A113" s="41"/>
      <c r="B113" s="42"/>
      <c r="C113" s="215" t="s">
        <v>197</v>
      </c>
      <c r="D113" s="215" t="s">
        <v>161</v>
      </c>
      <c r="E113" s="216" t="s">
        <v>3829</v>
      </c>
      <c r="F113" s="217" t="s">
        <v>3830</v>
      </c>
      <c r="G113" s="218" t="s">
        <v>216</v>
      </c>
      <c r="H113" s="219">
        <v>16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3831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3832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251</v>
      </c>
      <c r="G115" s="245"/>
      <c r="H115" s="248">
        <v>16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6" customFormat="1">
      <c r="A116" s="16"/>
      <c r="B116" s="280"/>
      <c r="C116" s="281"/>
      <c r="D116" s="235" t="s">
        <v>179</v>
      </c>
      <c r="E116" s="282" t="s">
        <v>28</v>
      </c>
      <c r="F116" s="283" t="s">
        <v>789</v>
      </c>
      <c r="G116" s="281"/>
      <c r="H116" s="284">
        <v>16</v>
      </c>
      <c r="I116" s="285"/>
      <c r="J116" s="281"/>
      <c r="K116" s="281"/>
      <c r="L116" s="286"/>
      <c r="M116" s="287"/>
      <c r="N116" s="288"/>
      <c r="O116" s="288"/>
      <c r="P116" s="288"/>
      <c r="Q116" s="288"/>
      <c r="R116" s="288"/>
      <c r="S116" s="288"/>
      <c r="T116" s="289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T116" s="290" t="s">
        <v>179</v>
      </c>
      <c r="AU116" s="290" t="s">
        <v>81</v>
      </c>
      <c r="AV116" s="16" t="s">
        <v>174</v>
      </c>
      <c r="AW116" s="16" t="s">
        <v>34</v>
      </c>
      <c r="AX116" s="16" t="s">
        <v>79</v>
      </c>
      <c r="AY116" s="290" t="s">
        <v>158</v>
      </c>
    </row>
    <row r="117" s="2" customFormat="1" ht="37.8" customHeight="1">
      <c r="A117" s="41"/>
      <c r="B117" s="42"/>
      <c r="C117" s="215" t="s">
        <v>203</v>
      </c>
      <c r="D117" s="215" t="s">
        <v>161</v>
      </c>
      <c r="E117" s="216" t="s">
        <v>3833</v>
      </c>
      <c r="F117" s="217" t="s">
        <v>3834</v>
      </c>
      <c r="G117" s="218" t="s">
        <v>216</v>
      </c>
      <c r="H117" s="219">
        <v>60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3835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3836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14" customFormat="1">
      <c r="A119" s="14"/>
      <c r="B119" s="244"/>
      <c r="C119" s="245"/>
      <c r="D119" s="235" t="s">
        <v>179</v>
      </c>
      <c r="E119" s="246" t="s">
        <v>28</v>
      </c>
      <c r="F119" s="247" t="s">
        <v>733</v>
      </c>
      <c r="G119" s="245"/>
      <c r="H119" s="248">
        <v>60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179</v>
      </c>
      <c r="AU119" s="254" t="s">
        <v>81</v>
      </c>
      <c r="AV119" s="14" t="s">
        <v>81</v>
      </c>
      <c r="AW119" s="14" t="s">
        <v>34</v>
      </c>
      <c r="AX119" s="14" t="s">
        <v>72</v>
      </c>
      <c r="AY119" s="254" t="s">
        <v>158</v>
      </c>
    </row>
    <row r="120" s="16" customFormat="1">
      <c r="A120" s="16"/>
      <c r="B120" s="280"/>
      <c r="C120" s="281"/>
      <c r="D120" s="235" t="s">
        <v>179</v>
      </c>
      <c r="E120" s="282" t="s">
        <v>28</v>
      </c>
      <c r="F120" s="283" t="s">
        <v>789</v>
      </c>
      <c r="G120" s="281"/>
      <c r="H120" s="284">
        <v>60</v>
      </c>
      <c r="I120" s="285"/>
      <c r="J120" s="281"/>
      <c r="K120" s="281"/>
      <c r="L120" s="286"/>
      <c r="M120" s="287"/>
      <c r="N120" s="288"/>
      <c r="O120" s="288"/>
      <c r="P120" s="288"/>
      <c r="Q120" s="288"/>
      <c r="R120" s="288"/>
      <c r="S120" s="288"/>
      <c r="T120" s="289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90" t="s">
        <v>179</v>
      </c>
      <c r="AU120" s="290" t="s">
        <v>81</v>
      </c>
      <c r="AV120" s="16" t="s">
        <v>174</v>
      </c>
      <c r="AW120" s="16" t="s">
        <v>34</v>
      </c>
      <c r="AX120" s="16" t="s">
        <v>79</v>
      </c>
      <c r="AY120" s="290" t="s">
        <v>158</v>
      </c>
    </row>
    <row r="121" s="2" customFormat="1" ht="44.25" customHeight="1">
      <c r="A121" s="41"/>
      <c r="B121" s="42"/>
      <c r="C121" s="215" t="s">
        <v>208</v>
      </c>
      <c r="D121" s="215" t="s">
        <v>161</v>
      </c>
      <c r="E121" s="216" t="s">
        <v>1020</v>
      </c>
      <c r="F121" s="217" t="s">
        <v>1021</v>
      </c>
      <c r="G121" s="218" t="s">
        <v>216</v>
      </c>
      <c r="H121" s="219">
        <v>166.03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3837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1023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14" customFormat="1">
      <c r="A123" s="14"/>
      <c r="B123" s="244"/>
      <c r="C123" s="245"/>
      <c r="D123" s="235" t="s">
        <v>179</v>
      </c>
      <c r="E123" s="246" t="s">
        <v>28</v>
      </c>
      <c r="F123" s="247" t="s">
        <v>3838</v>
      </c>
      <c r="G123" s="245"/>
      <c r="H123" s="248">
        <v>390.02999999999997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179</v>
      </c>
      <c r="AU123" s="254" t="s">
        <v>81</v>
      </c>
      <c r="AV123" s="14" t="s">
        <v>81</v>
      </c>
      <c r="AW123" s="14" t="s">
        <v>34</v>
      </c>
      <c r="AX123" s="14" t="s">
        <v>72</v>
      </c>
      <c r="AY123" s="254" t="s">
        <v>158</v>
      </c>
    </row>
    <row r="124" s="16" customFormat="1">
      <c r="A124" s="16"/>
      <c r="B124" s="280"/>
      <c r="C124" s="281"/>
      <c r="D124" s="235" t="s">
        <v>179</v>
      </c>
      <c r="E124" s="282" t="s">
        <v>28</v>
      </c>
      <c r="F124" s="283" t="s">
        <v>789</v>
      </c>
      <c r="G124" s="281"/>
      <c r="H124" s="284">
        <v>390.02999999999997</v>
      </c>
      <c r="I124" s="285"/>
      <c r="J124" s="281"/>
      <c r="K124" s="281"/>
      <c r="L124" s="286"/>
      <c r="M124" s="287"/>
      <c r="N124" s="288"/>
      <c r="O124" s="288"/>
      <c r="P124" s="288"/>
      <c r="Q124" s="288"/>
      <c r="R124" s="288"/>
      <c r="S124" s="288"/>
      <c r="T124" s="289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90" t="s">
        <v>179</v>
      </c>
      <c r="AU124" s="290" t="s">
        <v>81</v>
      </c>
      <c r="AV124" s="16" t="s">
        <v>174</v>
      </c>
      <c r="AW124" s="16" t="s">
        <v>34</v>
      </c>
      <c r="AX124" s="16" t="s">
        <v>72</v>
      </c>
      <c r="AY124" s="290" t="s">
        <v>158</v>
      </c>
    </row>
    <row r="125" s="14" customFormat="1">
      <c r="A125" s="14"/>
      <c r="B125" s="244"/>
      <c r="C125" s="245"/>
      <c r="D125" s="235" t="s">
        <v>179</v>
      </c>
      <c r="E125" s="246" t="s">
        <v>28</v>
      </c>
      <c r="F125" s="247" t="s">
        <v>3839</v>
      </c>
      <c r="G125" s="245"/>
      <c r="H125" s="248">
        <v>-75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179</v>
      </c>
      <c r="AU125" s="254" t="s">
        <v>81</v>
      </c>
      <c r="AV125" s="14" t="s">
        <v>81</v>
      </c>
      <c r="AW125" s="14" t="s">
        <v>34</v>
      </c>
      <c r="AX125" s="14" t="s">
        <v>72</v>
      </c>
      <c r="AY125" s="254" t="s">
        <v>158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3840</v>
      </c>
      <c r="G126" s="245"/>
      <c r="H126" s="248">
        <v>-16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4" customFormat="1">
      <c r="A127" s="14"/>
      <c r="B127" s="244"/>
      <c r="C127" s="245"/>
      <c r="D127" s="235" t="s">
        <v>179</v>
      </c>
      <c r="E127" s="246" t="s">
        <v>28</v>
      </c>
      <c r="F127" s="247" t="s">
        <v>3841</v>
      </c>
      <c r="G127" s="245"/>
      <c r="H127" s="248">
        <v>-60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179</v>
      </c>
      <c r="AU127" s="254" t="s">
        <v>81</v>
      </c>
      <c r="AV127" s="14" t="s">
        <v>81</v>
      </c>
      <c r="AW127" s="14" t="s">
        <v>34</v>
      </c>
      <c r="AX127" s="14" t="s">
        <v>72</v>
      </c>
      <c r="AY127" s="254" t="s">
        <v>158</v>
      </c>
    </row>
    <row r="128" s="14" customFormat="1">
      <c r="A128" s="14"/>
      <c r="B128" s="244"/>
      <c r="C128" s="245"/>
      <c r="D128" s="235" t="s">
        <v>179</v>
      </c>
      <c r="E128" s="246" t="s">
        <v>28</v>
      </c>
      <c r="F128" s="247" t="s">
        <v>3842</v>
      </c>
      <c r="G128" s="245"/>
      <c r="H128" s="248">
        <v>-36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179</v>
      </c>
      <c r="AU128" s="254" t="s">
        <v>81</v>
      </c>
      <c r="AV128" s="14" t="s">
        <v>81</v>
      </c>
      <c r="AW128" s="14" t="s">
        <v>34</v>
      </c>
      <c r="AX128" s="14" t="s">
        <v>72</v>
      </c>
      <c r="AY128" s="254" t="s">
        <v>158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3843</v>
      </c>
      <c r="G129" s="245"/>
      <c r="H129" s="248">
        <v>-7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3844</v>
      </c>
      <c r="G130" s="245"/>
      <c r="H130" s="248">
        <v>-30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6" customFormat="1">
      <c r="A131" s="16"/>
      <c r="B131" s="280"/>
      <c r="C131" s="281"/>
      <c r="D131" s="235" t="s">
        <v>179</v>
      </c>
      <c r="E131" s="282" t="s">
        <v>28</v>
      </c>
      <c r="F131" s="283" t="s">
        <v>789</v>
      </c>
      <c r="G131" s="281"/>
      <c r="H131" s="284">
        <v>-224</v>
      </c>
      <c r="I131" s="285"/>
      <c r="J131" s="281"/>
      <c r="K131" s="281"/>
      <c r="L131" s="286"/>
      <c r="M131" s="287"/>
      <c r="N131" s="288"/>
      <c r="O131" s="288"/>
      <c r="P131" s="288"/>
      <c r="Q131" s="288"/>
      <c r="R131" s="288"/>
      <c r="S131" s="288"/>
      <c r="T131" s="289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90" t="s">
        <v>179</v>
      </c>
      <c r="AU131" s="290" t="s">
        <v>81</v>
      </c>
      <c r="AV131" s="16" t="s">
        <v>174</v>
      </c>
      <c r="AW131" s="16" t="s">
        <v>34</v>
      </c>
      <c r="AX131" s="16" t="s">
        <v>72</v>
      </c>
      <c r="AY131" s="290" t="s">
        <v>158</v>
      </c>
    </row>
    <row r="132" s="15" customFormat="1">
      <c r="A132" s="15"/>
      <c r="B132" s="255"/>
      <c r="C132" s="256"/>
      <c r="D132" s="235" t="s">
        <v>179</v>
      </c>
      <c r="E132" s="257" t="s">
        <v>28</v>
      </c>
      <c r="F132" s="258" t="s">
        <v>184</v>
      </c>
      <c r="G132" s="256"/>
      <c r="H132" s="259">
        <v>166.02999999999997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179</v>
      </c>
      <c r="AU132" s="265" t="s">
        <v>81</v>
      </c>
      <c r="AV132" s="15" t="s">
        <v>166</v>
      </c>
      <c r="AW132" s="15" t="s">
        <v>34</v>
      </c>
      <c r="AX132" s="15" t="s">
        <v>79</v>
      </c>
      <c r="AY132" s="265" t="s">
        <v>158</v>
      </c>
    </row>
    <row r="133" s="2" customFormat="1" ht="44.25" customHeight="1">
      <c r="A133" s="41"/>
      <c r="B133" s="42"/>
      <c r="C133" s="215" t="s">
        <v>159</v>
      </c>
      <c r="D133" s="215" t="s">
        <v>161</v>
      </c>
      <c r="E133" s="216" t="s">
        <v>2147</v>
      </c>
      <c r="F133" s="217" t="s">
        <v>474</v>
      </c>
      <c r="G133" s="218" t="s">
        <v>216</v>
      </c>
      <c r="H133" s="219">
        <v>36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166</v>
      </c>
      <c r="AT133" s="226" t="s">
        <v>161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166</v>
      </c>
      <c r="BM133" s="226" t="s">
        <v>3845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2149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81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632</v>
      </c>
      <c r="G135" s="245"/>
      <c r="H135" s="248">
        <v>36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81</v>
      </c>
      <c r="AV135" s="14" t="s">
        <v>81</v>
      </c>
      <c r="AW135" s="14" t="s">
        <v>34</v>
      </c>
      <c r="AX135" s="14" t="s">
        <v>72</v>
      </c>
      <c r="AY135" s="254" t="s">
        <v>158</v>
      </c>
    </row>
    <row r="136" s="16" customFormat="1">
      <c r="A136" s="16"/>
      <c r="B136" s="280"/>
      <c r="C136" s="281"/>
      <c r="D136" s="235" t="s">
        <v>179</v>
      </c>
      <c r="E136" s="282" t="s">
        <v>28</v>
      </c>
      <c r="F136" s="283" t="s">
        <v>789</v>
      </c>
      <c r="G136" s="281"/>
      <c r="H136" s="284">
        <v>36</v>
      </c>
      <c r="I136" s="285"/>
      <c r="J136" s="281"/>
      <c r="K136" s="281"/>
      <c r="L136" s="286"/>
      <c r="M136" s="287"/>
      <c r="N136" s="288"/>
      <c r="O136" s="288"/>
      <c r="P136" s="288"/>
      <c r="Q136" s="288"/>
      <c r="R136" s="288"/>
      <c r="S136" s="288"/>
      <c r="T136" s="289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90" t="s">
        <v>179</v>
      </c>
      <c r="AU136" s="290" t="s">
        <v>81</v>
      </c>
      <c r="AV136" s="16" t="s">
        <v>174</v>
      </c>
      <c r="AW136" s="16" t="s">
        <v>34</v>
      </c>
      <c r="AX136" s="16" t="s">
        <v>79</v>
      </c>
      <c r="AY136" s="290" t="s">
        <v>158</v>
      </c>
    </row>
    <row r="137" s="2" customFormat="1" ht="37.8" customHeight="1">
      <c r="A137" s="41"/>
      <c r="B137" s="42"/>
      <c r="C137" s="215" t="s">
        <v>220</v>
      </c>
      <c r="D137" s="215" t="s">
        <v>161</v>
      </c>
      <c r="E137" s="216" t="s">
        <v>3846</v>
      </c>
      <c r="F137" s="217" t="s">
        <v>3847</v>
      </c>
      <c r="G137" s="218" t="s">
        <v>216</v>
      </c>
      <c r="H137" s="219">
        <v>7</v>
      </c>
      <c r="I137" s="220"/>
      <c r="J137" s="221">
        <f>ROUND(I137*H137,2)</f>
        <v>0</v>
      </c>
      <c r="K137" s="217" t="s">
        <v>165</v>
      </c>
      <c r="L137" s="47"/>
      <c r="M137" s="222" t="s">
        <v>28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166</v>
      </c>
      <c r="AT137" s="226" t="s">
        <v>161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166</v>
      </c>
      <c r="BM137" s="226" t="s">
        <v>3848</v>
      </c>
    </row>
    <row r="138" s="2" customFormat="1">
      <c r="A138" s="41"/>
      <c r="B138" s="42"/>
      <c r="C138" s="43"/>
      <c r="D138" s="228" t="s">
        <v>168</v>
      </c>
      <c r="E138" s="43"/>
      <c r="F138" s="229" t="s">
        <v>3849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168</v>
      </c>
      <c r="AU138" s="20" t="s">
        <v>81</v>
      </c>
    </row>
    <row r="139" s="14" customFormat="1">
      <c r="A139" s="14"/>
      <c r="B139" s="244"/>
      <c r="C139" s="245"/>
      <c r="D139" s="235" t="s">
        <v>179</v>
      </c>
      <c r="E139" s="246" t="s">
        <v>28</v>
      </c>
      <c r="F139" s="247" t="s">
        <v>203</v>
      </c>
      <c r="G139" s="245"/>
      <c r="H139" s="248">
        <v>7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81</v>
      </c>
      <c r="AV139" s="14" t="s">
        <v>81</v>
      </c>
      <c r="AW139" s="14" t="s">
        <v>34</v>
      </c>
      <c r="AX139" s="14" t="s">
        <v>72</v>
      </c>
      <c r="AY139" s="254" t="s">
        <v>158</v>
      </c>
    </row>
    <row r="140" s="16" customFormat="1">
      <c r="A140" s="16"/>
      <c r="B140" s="280"/>
      <c r="C140" s="281"/>
      <c r="D140" s="235" t="s">
        <v>179</v>
      </c>
      <c r="E140" s="282" t="s">
        <v>28</v>
      </c>
      <c r="F140" s="283" t="s">
        <v>789</v>
      </c>
      <c r="G140" s="281"/>
      <c r="H140" s="284">
        <v>7</v>
      </c>
      <c r="I140" s="285"/>
      <c r="J140" s="281"/>
      <c r="K140" s="281"/>
      <c r="L140" s="286"/>
      <c r="M140" s="287"/>
      <c r="N140" s="288"/>
      <c r="O140" s="288"/>
      <c r="P140" s="288"/>
      <c r="Q140" s="288"/>
      <c r="R140" s="288"/>
      <c r="S140" s="288"/>
      <c r="T140" s="289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0" t="s">
        <v>179</v>
      </c>
      <c r="AU140" s="290" t="s">
        <v>81</v>
      </c>
      <c r="AV140" s="16" t="s">
        <v>174</v>
      </c>
      <c r="AW140" s="16" t="s">
        <v>34</v>
      </c>
      <c r="AX140" s="16" t="s">
        <v>79</v>
      </c>
      <c r="AY140" s="290" t="s">
        <v>158</v>
      </c>
    </row>
    <row r="141" s="2" customFormat="1" ht="44.25" customHeight="1">
      <c r="A141" s="41"/>
      <c r="B141" s="42"/>
      <c r="C141" s="215" t="s">
        <v>227</v>
      </c>
      <c r="D141" s="215" t="s">
        <v>161</v>
      </c>
      <c r="E141" s="216" t="s">
        <v>3850</v>
      </c>
      <c r="F141" s="217" t="s">
        <v>3851</v>
      </c>
      <c r="G141" s="218" t="s">
        <v>216</v>
      </c>
      <c r="H141" s="219">
        <v>30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3852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3853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14" customFormat="1">
      <c r="A143" s="14"/>
      <c r="B143" s="244"/>
      <c r="C143" s="245"/>
      <c r="D143" s="235" t="s">
        <v>179</v>
      </c>
      <c r="E143" s="246" t="s">
        <v>28</v>
      </c>
      <c r="F143" s="247" t="s">
        <v>328</v>
      </c>
      <c r="G143" s="245"/>
      <c r="H143" s="248">
        <v>30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81</v>
      </c>
      <c r="AV143" s="14" t="s">
        <v>81</v>
      </c>
      <c r="AW143" s="14" t="s">
        <v>34</v>
      </c>
      <c r="AX143" s="14" t="s">
        <v>72</v>
      </c>
      <c r="AY143" s="254" t="s">
        <v>158</v>
      </c>
    </row>
    <row r="144" s="16" customFormat="1">
      <c r="A144" s="16"/>
      <c r="B144" s="280"/>
      <c r="C144" s="281"/>
      <c r="D144" s="235" t="s">
        <v>179</v>
      </c>
      <c r="E144" s="282" t="s">
        <v>28</v>
      </c>
      <c r="F144" s="283" t="s">
        <v>789</v>
      </c>
      <c r="G144" s="281"/>
      <c r="H144" s="284">
        <v>30</v>
      </c>
      <c r="I144" s="285"/>
      <c r="J144" s="281"/>
      <c r="K144" s="281"/>
      <c r="L144" s="286"/>
      <c r="M144" s="287"/>
      <c r="N144" s="288"/>
      <c r="O144" s="288"/>
      <c r="P144" s="288"/>
      <c r="Q144" s="288"/>
      <c r="R144" s="288"/>
      <c r="S144" s="288"/>
      <c r="T144" s="289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90" t="s">
        <v>179</v>
      </c>
      <c r="AU144" s="290" t="s">
        <v>81</v>
      </c>
      <c r="AV144" s="16" t="s">
        <v>174</v>
      </c>
      <c r="AW144" s="16" t="s">
        <v>34</v>
      </c>
      <c r="AX144" s="16" t="s">
        <v>72</v>
      </c>
      <c r="AY144" s="290" t="s">
        <v>158</v>
      </c>
    </row>
    <row r="145" s="15" customFormat="1">
      <c r="A145" s="15"/>
      <c r="B145" s="255"/>
      <c r="C145" s="256"/>
      <c r="D145" s="235" t="s">
        <v>179</v>
      </c>
      <c r="E145" s="257" t="s">
        <v>28</v>
      </c>
      <c r="F145" s="258" t="s">
        <v>184</v>
      </c>
      <c r="G145" s="256"/>
      <c r="H145" s="259">
        <v>30</v>
      </c>
      <c r="I145" s="260"/>
      <c r="J145" s="256"/>
      <c r="K145" s="256"/>
      <c r="L145" s="261"/>
      <c r="M145" s="292"/>
      <c r="N145" s="293"/>
      <c r="O145" s="293"/>
      <c r="P145" s="293"/>
      <c r="Q145" s="293"/>
      <c r="R145" s="293"/>
      <c r="S145" s="293"/>
      <c r="T145" s="29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179</v>
      </c>
      <c r="AU145" s="265" t="s">
        <v>81</v>
      </c>
      <c r="AV145" s="15" t="s">
        <v>166</v>
      </c>
      <c r="AW145" s="15" t="s">
        <v>34</v>
      </c>
      <c r="AX145" s="15" t="s">
        <v>79</v>
      </c>
      <c r="AY145" s="265" t="s">
        <v>158</v>
      </c>
    </row>
    <row r="146" s="2" customFormat="1" ht="6.96" customHeight="1">
      <c r="A146" s="41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47"/>
      <c r="M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sheetProtection sheet="1" autoFilter="0" formatColumns="0" formatRows="0" objects="1" scenarios="1" spinCount="100000" saltValue="LwI5m2jhahZcdblmZOPH+SnoB9mJafOZOaVBp4y4DmXE8TDcKJqdYOxXqyNYVeHqXCRnI0wYXBHePBlFe1V+Zg==" hashValue="XNNngOpUXV2t8pUByA672ao/b0+2KcHj4hSqfU3hFrmnlmX7IwW244/To8CYJJsW0Xw/wE+FGeoBXM9WOUXREQ==" algorithmName="SHA-512" password="CC35"/>
  <autoFilter ref="C80:K14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997013111"/>
    <hyperlink ref="F90" r:id="rId2" display="https://podminky.urs.cz/item/CS_URS_2022_01/997013153"/>
    <hyperlink ref="F96" r:id="rId3" display="https://podminky.urs.cz/item/CS_URS_2022_01/997013501"/>
    <hyperlink ref="F103" r:id="rId4" display="https://podminky.urs.cz/item/CS_URS_2022_01/997013509"/>
    <hyperlink ref="F110" r:id="rId5" display="https://podminky.urs.cz/item/CS_URS_2022_01/997013601"/>
    <hyperlink ref="F114" r:id="rId6" display="https://podminky.urs.cz/item/CS_URS_2022_01/997013602"/>
    <hyperlink ref="F118" r:id="rId7" display="https://podminky.urs.cz/item/CS_URS_2022_01/997013603"/>
    <hyperlink ref="F122" r:id="rId8" display="https://podminky.urs.cz/item/CS_URS_2022_01/997013631"/>
    <hyperlink ref="F134" r:id="rId9" display="https://podminky.urs.cz/item/CS_URS_2022_01/997013655"/>
    <hyperlink ref="F138" r:id="rId10" display="https://podminky.urs.cz/item/CS_URS_2022_01/997013811"/>
    <hyperlink ref="F142" r:id="rId11" display="https://podminky.urs.cz/item/CS_URS_2022_01/9970138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3854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ROUND((SUM(BE81:BE94)),  2)</f>
        <v>0</v>
      </c>
      <c r="G33" s="41"/>
      <c r="H33" s="41"/>
      <c r="I33" s="160">
        <v>0.20999999999999999</v>
      </c>
      <c r="J33" s="159">
        <f>ROUND(((SUM(BE81:BE94))*I33),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ROUND((SUM(BF81:BF94)),  2)</f>
        <v>0</v>
      </c>
      <c r="G34" s="41"/>
      <c r="H34" s="41"/>
      <c r="I34" s="160">
        <v>0.14999999999999999</v>
      </c>
      <c r="J34" s="159">
        <f>ROUND(((SUM(BF81:BF94))*I34),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ROUND((SUM(BG81:BG94)),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ROUND((SUM(BH81:BH94)),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ROUND((SUM(BI81:BI94)),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98-98 - Všeobecný objekt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3855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3856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98-98 - Všeobecný objekt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</v>
      </c>
      <c r="G77" s="43"/>
      <c r="H77" s="43"/>
      <c r="I77" s="35" t="s">
        <v>33</v>
      </c>
      <c r="J77" s="39" t="str">
        <f>E21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3857</v>
      </c>
      <c r="F82" s="202" t="s">
        <v>3858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190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3859</v>
      </c>
      <c r="F83" s="213" t="s">
        <v>118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SUM(P84:P94)</f>
        <v>0</v>
      </c>
      <c r="Q83" s="207"/>
      <c r="R83" s="208">
        <f>SUM(R84:R94)</f>
        <v>0</v>
      </c>
      <c r="S83" s="207"/>
      <c r="T83" s="209">
        <f>SUM(T84:T94)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190</v>
      </c>
      <c r="AT83" s="211" t="s">
        <v>71</v>
      </c>
      <c r="AU83" s="211" t="s">
        <v>79</v>
      </c>
      <c r="AY83" s="210" t="s">
        <v>158</v>
      </c>
      <c r="BK83" s="212">
        <f>SUM(BK84:BK94)</f>
        <v>0</v>
      </c>
    </row>
    <row r="84" s="2" customFormat="1" ht="16.5" customHeight="1">
      <c r="A84" s="41"/>
      <c r="B84" s="42"/>
      <c r="C84" s="215" t="s">
        <v>81</v>
      </c>
      <c r="D84" s="215" t="s">
        <v>161</v>
      </c>
      <c r="E84" s="216" t="s">
        <v>3860</v>
      </c>
      <c r="F84" s="217" t="s">
        <v>3861</v>
      </c>
      <c r="G84" s="218" t="s">
        <v>2218</v>
      </c>
      <c r="H84" s="219">
        <v>1</v>
      </c>
      <c r="I84" s="220"/>
      <c r="J84" s="221">
        <f>ROUND(I84*H84,2)</f>
        <v>0</v>
      </c>
      <c r="K84" s="217" t="s">
        <v>28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3862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3862</v>
      </c>
      <c r="BM84" s="226" t="s">
        <v>3863</v>
      </c>
    </row>
    <row r="85" s="2" customFormat="1" ht="24.15" customHeight="1">
      <c r="A85" s="41"/>
      <c r="B85" s="42"/>
      <c r="C85" s="215" t="s">
        <v>174</v>
      </c>
      <c r="D85" s="215" t="s">
        <v>161</v>
      </c>
      <c r="E85" s="216" t="s">
        <v>3864</v>
      </c>
      <c r="F85" s="217" t="s">
        <v>3865</v>
      </c>
      <c r="G85" s="218" t="s">
        <v>3866</v>
      </c>
      <c r="H85" s="219">
        <v>1</v>
      </c>
      <c r="I85" s="220"/>
      <c r="J85" s="221">
        <f>ROUND(I85*H85,2)</f>
        <v>0</v>
      </c>
      <c r="K85" s="217" t="s">
        <v>28</v>
      </c>
      <c r="L85" s="47"/>
      <c r="M85" s="222" t="s">
        <v>28</v>
      </c>
      <c r="N85" s="223" t="s">
        <v>43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3862</v>
      </c>
      <c r="AT85" s="226" t="s">
        <v>161</v>
      </c>
      <c r="AU85" s="226" t="s">
        <v>81</v>
      </c>
      <c r="AY85" s="20" t="s">
        <v>158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79</v>
      </c>
      <c r="BK85" s="227">
        <f>ROUND(I85*H85,2)</f>
        <v>0</v>
      </c>
      <c r="BL85" s="20" t="s">
        <v>3862</v>
      </c>
      <c r="BM85" s="226" t="s">
        <v>3867</v>
      </c>
    </row>
    <row r="86" s="2" customFormat="1" ht="24.15" customHeight="1">
      <c r="A86" s="41"/>
      <c r="B86" s="42"/>
      <c r="C86" s="215" t="s">
        <v>166</v>
      </c>
      <c r="D86" s="215" t="s">
        <v>161</v>
      </c>
      <c r="E86" s="216" t="s">
        <v>3868</v>
      </c>
      <c r="F86" s="217" t="s">
        <v>3869</v>
      </c>
      <c r="G86" s="218" t="s">
        <v>3866</v>
      </c>
      <c r="H86" s="219">
        <v>1</v>
      </c>
      <c r="I86" s="220"/>
      <c r="J86" s="221">
        <f>ROUND(I86*H86,2)</f>
        <v>0</v>
      </c>
      <c r="K86" s="217" t="s">
        <v>28</v>
      </c>
      <c r="L86" s="47"/>
      <c r="M86" s="222" t="s">
        <v>28</v>
      </c>
      <c r="N86" s="223" t="s">
        <v>43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3862</v>
      </c>
      <c r="AT86" s="226" t="s">
        <v>161</v>
      </c>
      <c r="AU86" s="226" t="s">
        <v>81</v>
      </c>
      <c r="AY86" s="20" t="s">
        <v>158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20" t="s">
        <v>79</v>
      </c>
      <c r="BK86" s="227">
        <f>ROUND(I86*H86,2)</f>
        <v>0</v>
      </c>
      <c r="BL86" s="20" t="s">
        <v>3862</v>
      </c>
      <c r="BM86" s="226" t="s">
        <v>3870</v>
      </c>
    </row>
    <row r="87" s="2" customFormat="1" ht="16.5" customHeight="1">
      <c r="A87" s="41"/>
      <c r="B87" s="42"/>
      <c r="C87" s="215" t="s">
        <v>197</v>
      </c>
      <c r="D87" s="215" t="s">
        <v>161</v>
      </c>
      <c r="E87" s="216" t="s">
        <v>3871</v>
      </c>
      <c r="F87" s="217" t="s">
        <v>3872</v>
      </c>
      <c r="G87" s="218" t="s">
        <v>3324</v>
      </c>
      <c r="H87" s="219">
        <v>1</v>
      </c>
      <c r="I87" s="220"/>
      <c r="J87" s="221">
        <f>ROUND(I87*H87,2)</f>
        <v>0</v>
      </c>
      <c r="K87" s="217" t="s">
        <v>28</v>
      </c>
      <c r="L87" s="47"/>
      <c r="M87" s="222" t="s">
        <v>28</v>
      </c>
      <c r="N87" s="223" t="s">
        <v>43</v>
      </c>
      <c r="O87" s="87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6" t="s">
        <v>166</v>
      </c>
      <c r="AT87" s="226" t="s">
        <v>161</v>
      </c>
      <c r="AU87" s="226" t="s">
        <v>81</v>
      </c>
      <c r="AY87" s="20" t="s">
        <v>158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20" t="s">
        <v>79</v>
      </c>
      <c r="BK87" s="227">
        <f>ROUND(I87*H87,2)</f>
        <v>0</v>
      </c>
      <c r="BL87" s="20" t="s">
        <v>166</v>
      </c>
      <c r="BM87" s="226" t="s">
        <v>3873</v>
      </c>
    </row>
    <row r="88" s="14" customFormat="1">
      <c r="A88" s="14"/>
      <c r="B88" s="244"/>
      <c r="C88" s="245"/>
      <c r="D88" s="235" t="s">
        <v>179</v>
      </c>
      <c r="E88" s="246" t="s">
        <v>28</v>
      </c>
      <c r="F88" s="247" t="s">
        <v>79</v>
      </c>
      <c r="G88" s="245"/>
      <c r="H88" s="248">
        <v>1</v>
      </c>
      <c r="I88" s="249"/>
      <c r="J88" s="245"/>
      <c r="K88" s="245"/>
      <c r="L88" s="250"/>
      <c r="M88" s="251"/>
      <c r="N88" s="252"/>
      <c r="O88" s="252"/>
      <c r="P88" s="252"/>
      <c r="Q88" s="252"/>
      <c r="R88" s="252"/>
      <c r="S88" s="252"/>
      <c r="T88" s="25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4" t="s">
        <v>179</v>
      </c>
      <c r="AU88" s="254" t="s">
        <v>81</v>
      </c>
      <c r="AV88" s="14" t="s">
        <v>81</v>
      </c>
      <c r="AW88" s="14" t="s">
        <v>34</v>
      </c>
      <c r="AX88" s="14" t="s">
        <v>79</v>
      </c>
      <c r="AY88" s="254" t="s">
        <v>158</v>
      </c>
    </row>
    <row r="89" s="2" customFormat="1" ht="16.5" customHeight="1">
      <c r="A89" s="41"/>
      <c r="B89" s="42"/>
      <c r="C89" s="215" t="s">
        <v>190</v>
      </c>
      <c r="D89" s="215" t="s">
        <v>161</v>
      </c>
      <c r="E89" s="216" t="s">
        <v>3874</v>
      </c>
      <c r="F89" s="217" t="s">
        <v>3875</v>
      </c>
      <c r="G89" s="218" t="s">
        <v>3324</v>
      </c>
      <c r="H89" s="219">
        <v>1</v>
      </c>
      <c r="I89" s="220"/>
      <c r="J89" s="221">
        <f>ROUND(I89*H89,2)</f>
        <v>0</v>
      </c>
      <c r="K89" s="217" t="s">
        <v>28</v>
      </c>
      <c r="L89" s="47"/>
      <c r="M89" s="222" t="s">
        <v>28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166</v>
      </c>
      <c r="AT89" s="226" t="s">
        <v>161</v>
      </c>
      <c r="AU89" s="226" t="s">
        <v>81</v>
      </c>
      <c r="AY89" s="20" t="s">
        <v>158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166</v>
      </c>
      <c r="BM89" s="226" t="s">
        <v>3876</v>
      </c>
    </row>
    <row r="90" s="14" customFormat="1">
      <c r="A90" s="14"/>
      <c r="B90" s="244"/>
      <c r="C90" s="245"/>
      <c r="D90" s="235" t="s">
        <v>179</v>
      </c>
      <c r="E90" s="246" t="s">
        <v>28</v>
      </c>
      <c r="F90" s="247" t="s">
        <v>79</v>
      </c>
      <c r="G90" s="245"/>
      <c r="H90" s="248">
        <v>1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4" t="s">
        <v>179</v>
      </c>
      <c r="AU90" s="254" t="s">
        <v>81</v>
      </c>
      <c r="AV90" s="14" t="s">
        <v>81</v>
      </c>
      <c r="AW90" s="14" t="s">
        <v>34</v>
      </c>
      <c r="AX90" s="14" t="s">
        <v>79</v>
      </c>
      <c r="AY90" s="254" t="s">
        <v>158</v>
      </c>
    </row>
    <row r="91" s="2" customFormat="1" ht="24.15" customHeight="1">
      <c r="A91" s="41"/>
      <c r="B91" s="42"/>
      <c r="C91" s="215" t="s">
        <v>203</v>
      </c>
      <c r="D91" s="215" t="s">
        <v>161</v>
      </c>
      <c r="E91" s="216" t="s">
        <v>3877</v>
      </c>
      <c r="F91" s="217" t="s">
        <v>3878</v>
      </c>
      <c r="G91" s="218" t="s">
        <v>3324</v>
      </c>
      <c r="H91" s="219">
        <v>1</v>
      </c>
      <c r="I91" s="220"/>
      <c r="J91" s="221">
        <f>ROUND(I91*H91,2)</f>
        <v>0</v>
      </c>
      <c r="K91" s="217" t="s">
        <v>28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166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166</v>
      </c>
      <c r="BM91" s="226" t="s">
        <v>3879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79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81</v>
      </c>
      <c r="AV92" s="14" t="s">
        <v>81</v>
      </c>
      <c r="AW92" s="14" t="s">
        <v>34</v>
      </c>
      <c r="AX92" s="14" t="s">
        <v>79</v>
      </c>
      <c r="AY92" s="254" t="s">
        <v>158</v>
      </c>
    </row>
    <row r="93" s="2" customFormat="1" ht="16.5" customHeight="1">
      <c r="A93" s="41"/>
      <c r="B93" s="42"/>
      <c r="C93" s="215" t="s">
        <v>208</v>
      </c>
      <c r="D93" s="215" t="s">
        <v>161</v>
      </c>
      <c r="E93" s="216" t="s">
        <v>3880</v>
      </c>
      <c r="F93" s="217" t="s">
        <v>3881</v>
      </c>
      <c r="G93" s="218" t="s">
        <v>3324</v>
      </c>
      <c r="H93" s="219">
        <v>1</v>
      </c>
      <c r="I93" s="220"/>
      <c r="J93" s="221">
        <f>ROUND(I93*H93,2)</f>
        <v>0</v>
      </c>
      <c r="K93" s="217" t="s">
        <v>28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166</v>
      </c>
      <c r="AT93" s="226" t="s">
        <v>161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166</v>
      </c>
      <c r="BM93" s="226" t="s">
        <v>3882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79</v>
      </c>
      <c r="G94" s="245"/>
      <c r="H94" s="248">
        <v>1</v>
      </c>
      <c r="I94" s="249"/>
      <c r="J94" s="245"/>
      <c r="K94" s="245"/>
      <c r="L94" s="250"/>
      <c r="M94" s="308"/>
      <c r="N94" s="309"/>
      <c r="O94" s="309"/>
      <c r="P94" s="309"/>
      <c r="Q94" s="309"/>
      <c r="R94" s="309"/>
      <c r="S94" s="309"/>
      <c r="T94" s="31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81</v>
      </c>
      <c r="AV94" s="14" t="s">
        <v>81</v>
      </c>
      <c r="AW94" s="14" t="s">
        <v>34</v>
      </c>
      <c r="AX94" s="14" t="s">
        <v>79</v>
      </c>
      <c r="AY94" s="254" t="s">
        <v>158</v>
      </c>
    </row>
    <row r="95" s="2" customFormat="1" ht="6.96" customHeight="1">
      <c r="A95" s="41"/>
      <c r="B95" s="62"/>
      <c r="C95" s="63"/>
      <c r="D95" s="63"/>
      <c r="E95" s="63"/>
      <c r="F95" s="63"/>
      <c r="G95" s="63"/>
      <c r="H95" s="63"/>
      <c r="I95" s="63"/>
      <c r="J95" s="63"/>
      <c r="K95" s="63"/>
      <c r="L95" s="47"/>
      <c r="M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</sheetData>
  <sheetProtection sheet="1" autoFilter="0" formatColumns="0" formatRows="0" objects="1" scenarios="1" spinCount="100000" saltValue="o1qOPMQKPtGE/K+7dW8DNigm1jCFt3n3JijFyKZ2EzNyQSyzg8Bk0RzS3SNlzYmFNhsxbUk+XxY93rNbK3C2yw==" hashValue="JSpQo1Jb2eeaVTPf/3yHBUEfXsQgq6KNjJuVVk91/PgjVdWM4vnSlI6mH/5f/FDqInq9PzubQQH5pJXGcEeEOA==" algorithmName="SHA-512" password="CC35"/>
  <autoFilter ref="C80:K9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3883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ROUND((SUM(BE80:BE98)),  2)</f>
        <v>0</v>
      </c>
      <c r="G33" s="41"/>
      <c r="H33" s="41"/>
      <c r="I33" s="160">
        <v>0.20999999999999999</v>
      </c>
      <c r="J33" s="159">
        <f>ROUND(((SUM(BE80:BE98))*I33),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ROUND((SUM(BF80:BF98)),  2)</f>
        <v>0</v>
      </c>
      <c r="G34" s="41"/>
      <c r="H34" s="41"/>
      <c r="I34" s="160">
        <v>0.14999999999999999</v>
      </c>
      <c r="J34" s="159">
        <f>ROUND(((SUM(BF80:BF98))*I34),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ROUND((SUM(BG80:BG98)),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ROUND((SUM(BH80:BH98)),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ROUND((SUM(BI80:BI98)),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3884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143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72" t="str">
        <f>E7</f>
        <v>Rekonstrukce výpravní budovy v žst. Ostružná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124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VON - Vedlejší a ostatní náklady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22</v>
      </c>
      <c r="D74" s="43"/>
      <c r="E74" s="43"/>
      <c r="F74" s="30" t="str">
        <f>F12</f>
        <v xml:space="preserve"> </v>
      </c>
      <c r="G74" s="43"/>
      <c r="H74" s="43"/>
      <c r="I74" s="35" t="s">
        <v>24</v>
      </c>
      <c r="J74" s="75" t="str">
        <f>IF(J12="","",J12)</f>
        <v>3. 5. 2022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26</v>
      </c>
      <c r="D76" s="43"/>
      <c r="E76" s="43"/>
      <c r="F76" s="30" t="str">
        <f>E15</f>
        <v xml:space="preserve"> </v>
      </c>
      <c r="G76" s="43"/>
      <c r="H76" s="43"/>
      <c r="I76" s="35" t="s">
        <v>33</v>
      </c>
      <c r="J76" s="39" t="str">
        <f>E21</f>
        <v xml:space="preserve"> 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35</v>
      </c>
      <c r="J77" s="39" t="str">
        <f>E24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144</v>
      </c>
      <c r="D79" s="191" t="s">
        <v>57</v>
      </c>
      <c r="E79" s="191" t="s">
        <v>53</v>
      </c>
      <c r="F79" s="191" t="s">
        <v>54</v>
      </c>
      <c r="G79" s="191" t="s">
        <v>145</v>
      </c>
      <c r="H79" s="191" t="s">
        <v>146</v>
      </c>
      <c r="I79" s="191" t="s">
        <v>147</v>
      </c>
      <c r="J79" s="191" t="s">
        <v>131</v>
      </c>
      <c r="K79" s="192" t="s">
        <v>148</v>
      </c>
      <c r="L79" s="193"/>
      <c r="M79" s="95" t="s">
        <v>28</v>
      </c>
      <c r="N79" s="96" t="s">
        <v>42</v>
      </c>
      <c r="O79" s="96" t="s">
        <v>149</v>
      </c>
      <c r="P79" s="96" t="s">
        <v>150</v>
      </c>
      <c r="Q79" s="96" t="s">
        <v>151</v>
      </c>
      <c r="R79" s="96" t="s">
        <v>152</v>
      </c>
      <c r="S79" s="96" t="s">
        <v>153</v>
      </c>
      <c r="T79" s="97" t="s">
        <v>154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155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71</v>
      </c>
      <c r="AU80" s="20" t="s">
        <v>132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71</v>
      </c>
      <c r="E81" s="202" t="s">
        <v>3857</v>
      </c>
      <c r="F81" s="202" t="s">
        <v>118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SUM(P82:P98)</f>
        <v>0</v>
      </c>
      <c r="Q81" s="207"/>
      <c r="R81" s="208">
        <f>SUM(R82:R98)</f>
        <v>0</v>
      </c>
      <c r="S81" s="207"/>
      <c r="T81" s="209">
        <f>SUM(T82:T98)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190</v>
      </c>
      <c r="AT81" s="211" t="s">
        <v>71</v>
      </c>
      <c r="AU81" s="211" t="s">
        <v>72</v>
      </c>
      <c r="AY81" s="210" t="s">
        <v>158</v>
      </c>
      <c r="BK81" s="212">
        <f>SUM(BK82:BK98)</f>
        <v>0</v>
      </c>
    </row>
    <row r="82" s="2" customFormat="1" ht="33" customHeight="1">
      <c r="A82" s="41"/>
      <c r="B82" s="42"/>
      <c r="C82" s="215" t="s">
        <v>174</v>
      </c>
      <c r="D82" s="215" t="s">
        <v>161</v>
      </c>
      <c r="E82" s="216" t="s">
        <v>3885</v>
      </c>
      <c r="F82" s="217" t="s">
        <v>3886</v>
      </c>
      <c r="G82" s="218" t="s">
        <v>3324</v>
      </c>
      <c r="H82" s="219">
        <v>1</v>
      </c>
      <c r="I82" s="220"/>
      <c r="J82" s="221">
        <f>ROUND(I82*H82,2)</f>
        <v>0</v>
      </c>
      <c r="K82" s="217" t="s">
        <v>3325</v>
      </c>
      <c r="L82" s="47"/>
      <c r="M82" s="222" t="s">
        <v>28</v>
      </c>
      <c r="N82" s="223" t="s">
        <v>43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3862</v>
      </c>
      <c r="AT82" s="226" t="s">
        <v>161</v>
      </c>
      <c r="AU82" s="226" t="s">
        <v>79</v>
      </c>
      <c r="AY82" s="20" t="s">
        <v>158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79</v>
      </c>
      <c r="BK82" s="227">
        <f>ROUND(I82*H82,2)</f>
        <v>0</v>
      </c>
      <c r="BL82" s="20" t="s">
        <v>3862</v>
      </c>
      <c r="BM82" s="226" t="s">
        <v>3887</v>
      </c>
    </row>
    <row r="83" s="14" customFormat="1">
      <c r="A83" s="14"/>
      <c r="B83" s="244"/>
      <c r="C83" s="245"/>
      <c r="D83" s="235" t="s">
        <v>179</v>
      </c>
      <c r="E83" s="246" t="s">
        <v>28</v>
      </c>
      <c r="F83" s="247" t="s">
        <v>79</v>
      </c>
      <c r="G83" s="245"/>
      <c r="H83" s="248">
        <v>1</v>
      </c>
      <c r="I83" s="249"/>
      <c r="J83" s="245"/>
      <c r="K83" s="245"/>
      <c r="L83" s="250"/>
      <c r="M83" s="251"/>
      <c r="N83" s="252"/>
      <c r="O83" s="252"/>
      <c r="P83" s="252"/>
      <c r="Q83" s="252"/>
      <c r="R83" s="252"/>
      <c r="S83" s="252"/>
      <c r="T83" s="253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T83" s="254" t="s">
        <v>179</v>
      </c>
      <c r="AU83" s="254" t="s">
        <v>79</v>
      </c>
      <c r="AV83" s="14" t="s">
        <v>81</v>
      </c>
      <c r="AW83" s="14" t="s">
        <v>34</v>
      </c>
      <c r="AX83" s="14" t="s">
        <v>72</v>
      </c>
      <c r="AY83" s="254" t="s">
        <v>158</v>
      </c>
    </row>
    <row r="84" s="16" customFormat="1">
      <c r="A84" s="16"/>
      <c r="B84" s="280"/>
      <c r="C84" s="281"/>
      <c r="D84" s="235" t="s">
        <v>179</v>
      </c>
      <c r="E84" s="282" t="s">
        <v>28</v>
      </c>
      <c r="F84" s="283" t="s">
        <v>789</v>
      </c>
      <c r="G84" s="281"/>
      <c r="H84" s="284">
        <v>1</v>
      </c>
      <c r="I84" s="285"/>
      <c r="J84" s="281"/>
      <c r="K84" s="281"/>
      <c r="L84" s="286"/>
      <c r="M84" s="287"/>
      <c r="N84" s="288"/>
      <c r="O84" s="288"/>
      <c r="P84" s="288"/>
      <c r="Q84" s="288"/>
      <c r="R84" s="288"/>
      <c r="S84" s="288"/>
      <c r="T84" s="289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T84" s="290" t="s">
        <v>179</v>
      </c>
      <c r="AU84" s="290" t="s">
        <v>79</v>
      </c>
      <c r="AV84" s="16" t="s">
        <v>174</v>
      </c>
      <c r="AW84" s="16" t="s">
        <v>34</v>
      </c>
      <c r="AX84" s="16" t="s">
        <v>79</v>
      </c>
      <c r="AY84" s="290" t="s">
        <v>158</v>
      </c>
    </row>
    <row r="85" s="2" customFormat="1" ht="55.5" customHeight="1">
      <c r="A85" s="41"/>
      <c r="B85" s="42"/>
      <c r="C85" s="215" t="s">
        <v>190</v>
      </c>
      <c r="D85" s="215" t="s">
        <v>161</v>
      </c>
      <c r="E85" s="216" t="s">
        <v>3888</v>
      </c>
      <c r="F85" s="217" t="s">
        <v>3889</v>
      </c>
      <c r="G85" s="218" t="s">
        <v>3890</v>
      </c>
      <c r="H85" s="219">
        <v>2</v>
      </c>
      <c r="I85" s="220"/>
      <c r="J85" s="221">
        <f>ROUND(I85*H85,2)</f>
        <v>0</v>
      </c>
      <c r="K85" s="217" t="s">
        <v>3325</v>
      </c>
      <c r="L85" s="47"/>
      <c r="M85" s="222" t="s">
        <v>28</v>
      </c>
      <c r="N85" s="223" t="s">
        <v>43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3862</v>
      </c>
      <c r="AT85" s="226" t="s">
        <v>161</v>
      </c>
      <c r="AU85" s="226" t="s">
        <v>79</v>
      </c>
      <c r="AY85" s="20" t="s">
        <v>158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79</v>
      </c>
      <c r="BK85" s="227">
        <f>ROUND(I85*H85,2)</f>
        <v>0</v>
      </c>
      <c r="BL85" s="20" t="s">
        <v>3862</v>
      </c>
      <c r="BM85" s="226" t="s">
        <v>3891</v>
      </c>
    </row>
    <row r="86" s="14" customFormat="1">
      <c r="A86" s="14"/>
      <c r="B86" s="244"/>
      <c r="C86" s="245"/>
      <c r="D86" s="235" t="s">
        <v>179</v>
      </c>
      <c r="E86" s="246" t="s">
        <v>28</v>
      </c>
      <c r="F86" s="247" t="s">
        <v>3892</v>
      </c>
      <c r="G86" s="245"/>
      <c r="H86" s="248">
        <v>2</v>
      </c>
      <c r="I86" s="249"/>
      <c r="J86" s="245"/>
      <c r="K86" s="245"/>
      <c r="L86" s="250"/>
      <c r="M86" s="251"/>
      <c r="N86" s="252"/>
      <c r="O86" s="252"/>
      <c r="P86" s="252"/>
      <c r="Q86" s="252"/>
      <c r="R86" s="252"/>
      <c r="S86" s="252"/>
      <c r="T86" s="253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4" t="s">
        <v>179</v>
      </c>
      <c r="AU86" s="254" t="s">
        <v>79</v>
      </c>
      <c r="AV86" s="14" t="s">
        <v>81</v>
      </c>
      <c r="AW86" s="14" t="s">
        <v>34</v>
      </c>
      <c r="AX86" s="14" t="s">
        <v>72</v>
      </c>
      <c r="AY86" s="254" t="s">
        <v>158</v>
      </c>
    </row>
    <row r="87" s="16" customFormat="1">
      <c r="A87" s="16"/>
      <c r="B87" s="280"/>
      <c r="C87" s="281"/>
      <c r="D87" s="235" t="s">
        <v>179</v>
      </c>
      <c r="E87" s="282" t="s">
        <v>28</v>
      </c>
      <c r="F87" s="283" t="s">
        <v>789</v>
      </c>
      <c r="G87" s="281"/>
      <c r="H87" s="284">
        <v>2</v>
      </c>
      <c r="I87" s="285"/>
      <c r="J87" s="281"/>
      <c r="K87" s="281"/>
      <c r="L87" s="286"/>
      <c r="M87" s="287"/>
      <c r="N87" s="288"/>
      <c r="O87" s="288"/>
      <c r="P87" s="288"/>
      <c r="Q87" s="288"/>
      <c r="R87" s="288"/>
      <c r="S87" s="288"/>
      <c r="T87" s="289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T87" s="290" t="s">
        <v>179</v>
      </c>
      <c r="AU87" s="290" t="s">
        <v>79</v>
      </c>
      <c r="AV87" s="16" t="s">
        <v>174</v>
      </c>
      <c r="AW87" s="16" t="s">
        <v>34</v>
      </c>
      <c r="AX87" s="16" t="s">
        <v>79</v>
      </c>
      <c r="AY87" s="290" t="s">
        <v>158</v>
      </c>
    </row>
    <row r="88" s="2" customFormat="1" ht="44.25" customHeight="1">
      <c r="A88" s="41"/>
      <c r="B88" s="42"/>
      <c r="C88" s="215" t="s">
        <v>197</v>
      </c>
      <c r="D88" s="215" t="s">
        <v>161</v>
      </c>
      <c r="E88" s="216" t="s">
        <v>3893</v>
      </c>
      <c r="F88" s="217" t="s">
        <v>3894</v>
      </c>
      <c r="G88" s="218" t="s">
        <v>3890</v>
      </c>
      <c r="H88" s="219">
        <v>12</v>
      </c>
      <c r="I88" s="220"/>
      <c r="J88" s="221">
        <f>ROUND(I88*H88,2)</f>
        <v>0</v>
      </c>
      <c r="K88" s="217" t="s">
        <v>3325</v>
      </c>
      <c r="L88" s="47"/>
      <c r="M88" s="222" t="s">
        <v>28</v>
      </c>
      <c r="N88" s="223" t="s">
        <v>43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3862</v>
      </c>
      <c r="AT88" s="226" t="s">
        <v>161</v>
      </c>
      <c r="AU88" s="226" t="s">
        <v>79</v>
      </c>
      <c r="AY88" s="20" t="s">
        <v>158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79</v>
      </c>
      <c r="BK88" s="227">
        <f>ROUND(I88*H88,2)</f>
        <v>0</v>
      </c>
      <c r="BL88" s="20" t="s">
        <v>3862</v>
      </c>
      <c r="BM88" s="226" t="s">
        <v>3895</v>
      </c>
    </row>
    <row r="89" s="14" customFormat="1">
      <c r="A89" s="14"/>
      <c r="B89" s="244"/>
      <c r="C89" s="245"/>
      <c r="D89" s="235" t="s">
        <v>179</v>
      </c>
      <c r="E89" s="246" t="s">
        <v>28</v>
      </c>
      <c r="F89" s="247" t="s">
        <v>232</v>
      </c>
      <c r="G89" s="245"/>
      <c r="H89" s="248">
        <v>12</v>
      </c>
      <c r="I89" s="249"/>
      <c r="J89" s="245"/>
      <c r="K89" s="245"/>
      <c r="L89" s="250"/>
      <c r="M89" s="251"/>
      <c r="N89" s="252"/>
      <c r="O89" s="252"/>
      <c r="P89" s="252"/>
      <c r="Q89" s="252"/>
      <c r="R89" s="252"/>
      <c r="S89" s="252"/>
      <c r="T89" s="25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4" t="s">
        <v>179</v>
      </c>
      <c r="AU89" s="254" t="s">
        <v>79</v>
      </c>
      <c r="AV89" s="14" t="s">
        <v>81</v>
      </c>
      <c r="AW89" s="14" t="s">
        <v>34</v>
      </c>
      <c r="AX89" s="14" t="s">
        <v>72</v>
      </c>
      <c r="AY89" s="254" t="s">
        <v>158</v>
      </c>
    </row>
    <row r="90" s="16" customFormat="1">
      <c r="A90" s="16"/>
      <c r="B90" s="280"/>
      <c r="C90" s="281"/>
      <c r="D90" s="235" t="s">
        <v>179</v>
      </c>
      <c r="E90" s="282" t="s">
        <v>28</v>
      </c>
      <c r="F90" s="283" t="s">
        <v>789</v>
      </c>
      <c r="G90" s="281"/>
      <c r="H90" s="284">
        <v>12</v>
      </c>
      <c r="I90" s="285"/>
      <c r="J90" s="281"/>
      <c r="K90" s="281"/>
      <c r="L90" s="286"/>
      <c r="M90" s="287"/>
      <c r="N90" s="288"/>
      <c r="O90" s="288"/>
      <c r="P90" s="288"/>
      <c r="Q90" s="288"/>
      <c r="R90" s="288"/>
      <c r="S90" s="288"/>
      <c r="T90" s="289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T90" s="290" t="s">
        <v>179</v>
      </c>
      <c r="AU90" s="290" t="s">
        <v>79</v>
      </c>
      <c r="AV90" s="16" t="s">
        <v>174</v>
      </c>
      <c r="AW90" s="16" t="s">
        <v>34</v>
      </c>
      <c r="AX90" s="16" t="s">
        <v>79</v>
      </c>
      <c r="AY90" s="290" t="s">
        <v>158</v>
      </c>
    </row>
    <row r="91" s="2" customFormat="1" ht="16.5" customHeight="1">
      <c r="A91" s="41"/>
      <c r="B91" s="42"/>
      <c r="C91" s="215" t="s">
        <v>166</v>
      </c>
      <c r="D91" s="215" t="s">
        <v>161</v>
      </c>
      <c r="E91" s="216" t="s">
        <v>3896</v>
      </c>
      <c r="F91" s="217" t="s">
        <v>3897</v>
      </c>
      <c r="G91" s="218" t="s">
        <v>3324</v>
      </c>
      <c r="H91" s="219">
        <v>1</v>
      </c>
      <c r="I91" s="220"/>
      <c r="J91" s="221">
        <f>ROUND(I91*H91,2)</f>
        <v>0</v>
      </c>
      <c r="K91" s="217" t="s">
        <v>3325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3862</v>
      </c>
      <c r="AT91" s="226" t="s">
        <v>161</v>
      </c>
      <c r="AU91" s="226" t="s">
        <v>79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3862</v>
      </c>
      <c r="BM91" s="226" t="s">
        <v>3898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79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79</v>
      </c>
      <c r="AV92" s="14" t="s">
        <v>81</v>
      </c>
      <c r="AW92" s="14" t="s">
        <v>34</v>
      </c>
      <c r="AX92" s="14" t="s">
        <v>79</v>
      </c>
      <c r="AY92" s="254" t="s">
        <v>158</v>
      </c>
    </row>
    <row r="93" s="2" customFormat="1" ht="49.05" customHeight="1">
      <c r="A93" s="41"/>
      <c r="B93" s="42"/>
      <c r="C93" s="215" t="s">
        <v>79</v>
      </c>
      <c r="D93" s="215" t="s">
        <v>161</v>
      </c>
      <c r="E93" s="216" t="s">
        <v>3899</v>
      </c>
      <c r="F93" s="217" t="s">
        <v>3900</v>
      </c>
      <c r="G93" s="218" t="s">
        <v>3324</v>
      </c>
      <c r="H93" s="219">
        <v>1</v>
      </c>
      <c r="I93" s="220"/>
      <c r="J93" s="221">
        <f>ROUND(I93*H93,2)</f>
        <v>0</v>
      </c>
      <c r="K93" s="217" t="s">
        <v>3325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3862</v>
      </c>
      <c r="AT93" s="226" t="s">
        <v>161</v>
      </c>
      <c r="AU93" s="226" t="s">
        <v>79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3862</v>
      </c>
      <c r="BM93" s="226" t="s">
        <v>3901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3902</v>
      </c>
      <c r="G94" s="245"/>
      <c r="H94" s="248">
        <v>1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79</v>
      </c>
      <c r="AV94" s="14" t="s">
        <v>81</v>
      </c>
      <c r="AW94" s="14" t="s">
        <v>34</v>
      </c>
      <c r="AX94" s="14" t="s">
        <v>72</v>
      </c>
      <c r="AY94" s="254" t="s">
        <v>158</v>
      </c>
    </row>
    <row r="95" s="16" customFormat="1">
      <c r="A95" s="16"/>
      <c r="B95" s="280"/>
      <c r="C95" s="281"/>
      <c r="D95" s="235" t="s">
        <v>179</v>
      </c>
      <c r="E95" s="282" t="s">
        <v>28</v>
      </c>
      <c r="F95" s="283" t="s">
        <v>789</v>
      </c>
      <c r="G95" s="281"/>
      <c r="H95" s="284">
        <v>1</v>
      </c>
      <c r="I95" s="285"/>
      <c r="J95" s="281"/>
      <c r="K95" s="281"/>
      <c r="L95" s="286"/>
      <c r="M95" s="287"/>
      <c r="N95" s="288"/>
      <c r="O95" s="288"/>
      <c r="P95" s="288"/>
      <c r="Q95" s="288"/>
      <c r="R95" s="288"/>
      <c r="S95" s="288"/>
      <c r="T95" s="289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T95" s="290" t="s">
        <v>179</v>
      </c>
      <c r="AU95" s="290" t="s">
        <v>79</v>
      </c>
      <c r="AV95" s="16" t="s">
        <v>174</v>
      </c>
      <c r="AW95" s="16" t="s">
        <v>34</v>
      </c>
      <c r="AX95" s="16" t="s">
        <v>79</v>
      </c>
      <c r="AY95" s="290" t="s">
        <v>158</v>
      </c>
    </row>
    <row r="96" s="2" customFormat="1" ht="62.7" customHeight="1">
      <c r="A96" s="41"/>
      <c r="B96" s="42"/>
      <c r="C96" s="215" t="s">
        <v>81</v>
      </c>
      <c r="D96" s="215" t="s">
        <v>161</v>
      </c>
      <c r="E96" s="216" t="s">
        <v>3903</v>
      </c>
      <c r="F96" s="217" t="s">
        <v>3904</v>
      </c>
      <c r="G96" s="218" t="s">
        <v>3324</v>
      </c>
      <c r="H96" s="219">
        <v>1</v>
      </c>
      <c r="I96" s="220"/>
      <c r="J96" s="221">
        <f>ROUND(I96*H96,2)</f>
        <v>0</v>
      </c>
      <c r="K96" s="217" t="s">
        <v>3325</v>
      </c>
      <c r="L96" s="47"/>
      <c r="M96" s="222" t="s">
        <v>28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3862</v>
      </c>
      <c r="AT96" s="226" t="s">
        <v>161</v>
      </c>
      <c r="AU96" s="226" t="s">
        <v>79</v>
      </c>
      <c r="AY96" s="20" t="s">
        <v>158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3862</v>
      </c>
      <c r="BM96" s="226" t="s">
        <v>3905</v>
      </c>
    </row>
    <row r="97" s="14" customFormat="1">
      <c r="A97" s="14"/>
      <c r="B97" s="244"/>
      <c r="C97" s="245"/>
      <c r="D97" s="235" t="s">
        <v>179</v>
      </c>
      <c r="E97" s="246" t="s">
        <v>28</v>
      </c>
      <c r="F97" s="247" t="s">
        <v>3906</v>
      </c>
      <c r="G97" s="245"/>
      <c r="H97" s="248">
        <v>1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79</v>
      </c>
      <c r="AV97" s="14" t="s">
        <v>81</v>
      </c>
      <c r="AW97" s="14" t="s">
        <v>34</v>
      </c>
      <c r="AX97" s="14" t="s">
        <v>72</v>
      </c>
      <c r="AY97" s="254" t="s">
        <v>158</v>
      </c>
    </row>
    <row r="98" s="16" customFormat="1">
      <c r="A98" s="16"/>
      <c r="B98" s="280"/>
      <c r="C98" s="281"/>
      <c r="D98" s="235" t="s">
        <v>179</v>
      </c>
      <c r="E98" s="282" t="s">
        <v>28</v>
      </c>
      <c r="F98" s="283" t="s">
        <v>789</v>
      </c>
      <c r="G98" s="281"/>
      <c r="H98" s="284">
        <v>1</v>
      </c>
      <c r="I98" s="285"/>
      <c r="J98" s="281"/>
      <c r="K98" s="281"/>
      <c r="L98" s="286"/>
      <c r="M98" s="315"/>
      <c r="N98" s="316"/>
      <c r="O98" s="316"/>
      <c r="P98" s="316"/>
      <c r="Q98" s="316"/>
      <c r="R98" s="316"/>
      <c r="S98" s="316"/>
      <c r="T98" s="317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90" t="s">
        <v>179</v>
      </c>
      <c r="AU98" s="290" t="s">
        <v>79</v>
      </c>
      <c r="AV98" s="16" t="s">
        <v>174</v>
      </c>
      <c r="AW98" s="16" t="s">
        <v>34</v>
      </c>
      <c r="AX98" s="16" t="s">
        <v>79</v>
      </c>
      <c r="AY98" s="290" t="s">
        <v>158</v>
      </c>
    </row>
    <row r="99" s="2" customFormat="1" ht="6.96" customHeight="1">
      <c r="A99" s="41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47"/>
      <c r="M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</sheetData>
  <sheetProtection sheet="1" autoFilter="0" formatColumns="0" formatRows="0" objects="1" scenarios="1" spinCount="100000" saltValue="3IxOx5gmn3bXuuSwb50XQqhIVPk1/TJIqaYSpJKvEicOkxBDrj9Xn3NBPQkHbBGIZC9ob1U5evdnOd7lqSgzIQ==" hashValue="39I76p/49qbLX525odyzg+Ya4CHiwsRXf0vvSVI9genwRie6FU1IUji+WEeYe4sVh0poE0gFP/Fcw+qpjPzZUg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21" customWidth="1"/>
    <col min="2" max="2" width="1.667969" style="321" customWidth="1"/>
    <col min="3" max="4" width="5" style="321" customWidth="1"/>
    <col min="5" max="5" width="11.66016" style="321" customWidth="1"/>
    <col min="6" max="6" width="9.160156" style="321" customWidth="1"/>
    <col min="7" max="7" width="5" style="321" customWidth="1"/>
    <col min="8" max="8" width="77.83203" style="321" customWidth="1"/>
    <col min="9" max="10" width="20" style="321" customWidth="1"/>
    <col min="11" max="11" width="1.667969" style="321" customWidth="1"/>
  </cols>
  <sheetData>
    <row r="1" s="1" customFormat="1" ht="37.5" customHeight="1"/>
    <row r="2" s="1" customFormat="1" ht="7.5" customHeight="1">
      <c r="B2" s="322"/>
      <c r="C2" s="323"/>
      <c r="D2" s="323"/>
      <c r="E2" s="323"/>
      <c r="F2" s="323"/>
      <c r="G2" s="323"/>
      <c r="H2" s="323"/>
      <c r="I2" s="323"/>
      <c r="J2" s="323"/>
      <c r="K2" s="324"/>
    </row>
    <row r="3" s="18" customFormat="1" ht="45" customHeight="1">
      <c r="B3" s="325"/>
      <c r="C3" s="326" t="s">
        <v>3907</v>
      </c>
      <c r="D3" s="326"/>
      <c r="E3" s="326"/>
      <c r="F3" s="326"/>
      <c r="G3" s="326"/>
      <c r="H3" s="326"/>
      <c r="I3" s="326"/>
      <c r="J3" s="326"/>
      <c r="K3" s="327"/>
    </row>
    <row r="4" s="1" customFormat="1" ht="25.5" customHeight="1">
      <c r="B4" s="328"/>
      <c r="C4" s="329" t="s">
        <v>3908</v>
      </c>
      <c r="D4" s="329"/>
      <c r="E4" s="329"/>
      <c r="F4" s="329"/>
      <c r="G4" s="329"/>
      <c r="H4" s="329"/>
      <c r="I4" s="329"/>
      <c r="J4" s="329"/>
      <c r="K4" s="330"/>
    </row>
    <row r="5" s="1" customFormat="1" ht="5.25" customHeight="1">
      <c r="B5" s="328"/>
      <c r="C5" s="331"/>
      <c r="D5" s="331"/>
      <c r="E5" s="331"/>
      <c r="F5" s="331"/>
      <c r="G5" s="331"/>
      <c r="H5" s="331"/>
      <c r="I5" s="331"/>
      <c r="J5" s="331"/>
      <c r="K5" s="330"/>
    </row>
    <row r="6" s="1" customFormat="1" ht="15" customHeight="1">
      <c r="B6" s="328"/>
      <c r="C6" s="332" t="s">
        <v>3909</v>
      </c>
      <c r="D6" s="332"/>
      <c r="E6" s="332"/>
      <c r="F6" s="332"/>
      <c r="G6" s="332"/>
      <c r="H6" s="332"/>
      <c r="I6" s="332"/>
      <c r="J6" s="332"/>
      <c r="K6" s="330"/>
    </row>
    <row r="7" s="1" customFormat="1" ht="15" customHeight="1">
      <c r="B7" s="333"/>
      <c r="C7" s="332" t="s">
        <v>3910</v>
      </c>
      <c r="D7" s="332"/>
      <c r="E7" s="332"/>
      <c r="F7" s="332"/>
      <c r="G7" s="332"/>
      <c r="H7" s="332"/>
      <c r="I7" s="332"/>
      <c r="J7" s="332"/>
      <c r="K7" s="330"/>
    </row>
    <row r="8" s="1" customFormat="1" ht="12.75" customHeight="1">
      <c r="B8" s="333"/>
      <c r="C8" s="332"/>
      <c r="D8" s="332"/>
      <c r="E8" s="332"/>
      <c r="F8" s="332"/>
      <c r="G8" s="332"/>
      <c r="H8" s="332"/>
      <c r="I8" s="332"/>
      <c r="J8" s="332"/>
      <c r="K8" s="330"/>
    </row>
    <row r="9" s="1" customFormat="1" ht="15" customHeight="1">
      <c r="B9" s="333"/>
      <c r="C9" s="332" t="s">
        <v>3911</v>
      </c>
      <c r="D9" s="332"/>
      <c r="E9" s="332"/>
      <c r="F9" s="332"/>
      <c r="G9" s="332"/>
      <c r="H9" s="332"/>
      <c r="I9" s="332"/>
      <c r="J9" s="332"/>
      <c r="K9" s="330"/>
    </row>
    <row r="10" s="1" customFormat="1" ht="15" customHeight="1">
      <c r="B10" s="333"/>
      <c r="C10" s="332"/>
      <c r="D10" s="332" t="s">
        <v>3912</v>
      </c>
      <c r="E10" s="332"/>
      <c r="F10" s="332"/>
      <c r="G10" s="332"/>
      <c r="H10" s="332"/>
      <c r="I10" s="332"/>
      <c r="J10" s="332"/>
      <c r="K10" s="330"/>
    </row>
    <row r="11" s="1" customFormat="1" ht="15" customHeight="1">
      <c r="B11" s="333"/>
      <c r="C11" s="334"/>
      <c r="D11" s="332" t="s">
        <v>3913</v>
      </c>
      <c r="E11" s="332"/>
      <c r="F11" s="332"/>
      <c r="G11" s="332"/>
      <c r="H11" s="332"/>
      <c r="I11" s="332"/>
      <c r="J11" s="332"/>
      <c r="K11" s="330"/>
    </row>
    <row r="12" s="1" customFormat="1" ht="15" customHeight="1">
      <c r="B12" s="333"/>
      <c r="C12" s="334"/>
      <c r="D12" s="332"/>
      <c r="E12" s="332"/>
      <c r="F12" s="332"/>
      <c r="G12" s="332"/>
      <c r="H12" s="332"/>
      <c r="I12" s="332"/>
      <c r="J12" s="332"/>
      <c r="K12" s="330"/>
    </row>
    <row r="13" s="1" customFormat="1" ht="15" customHeight="1">
      <c r="B13" s="333"/>
      <c r="C13" s="334"/>
      <c r="D13" s="335" t="s">
        <v>3914</v>
      </c>
      <c r="E13" s="332"/>
      <c r="F13" s="332"/>
      <c r="G13" s="332"/>
      <c r="H13" s="332"/>
      <c r="I13" s="332"/>
      <c r="J13" s="332"/>
      <c r="K13" s="330"/>
    </row>
    <row r="14" s="1" customFormat="1" ht="12.75" customHeight="1">
      <c r="B14" s="333"/>
      <c r="C14" s="334"/>
      <c r="D14" s="334"/>
      <c r="E14" s="334"/>
      <c r="F14" s="334"/>
      <c r="G14" s="334"/>
      <c r="H14" s="334"/>
      <c r="I14" s="334"/>
      <c r="J14" s="334"/>
      <c r="K14" s="330"/>
    </row>
    <row r="15" s="1" customFormat="1" ht="15" customHeight="1">
      <c r="B15" s="333"/>
      <c r="C15" s="334"/>
      <c r="D15" s="332" t="s">
        <v>3915</v>
      </c>
      <c r="E15" s="332"/>
      <c r="F15" s="332"/>
      <c r="G15" s="332"/>
      <c r="H15" s="332"/>
      <c r="I15" s="332"/>
      <c r="J15" s="332"/>
      <c r="K15" s="330"/>
    </row>
    <row r="16" s="1" customFormat="1" ht="15" customHeight="1">
      <c r="B16" s="333"/>
      <c r="C16" s="334"/>
      <c r="D16" s="332" t="s">
        <v>3916</v>
      </c>
      <c r="E16" s="332"/>
      <c r="F16" s="332"/>
      <c r="G16" s="332"/>
      <c r="H16" s="332"/>
      <c r="I16" s="332"/>
      <c r="J16" s="332"/>
      <c r="K16" s="330"/>
    </row>
    <row r="17" s="1" customFormat="1" ht="15" customHeight="1">
      <c r="B17" s="333"/>
      <c r="C17" s="334"/>
      <c r="D17" s="332" t="s">
        <v>3917</v>
      </c>
      <c r="E17" s="332"/>
      <c r="F17" s="332"/>
      <c r="G17" s="332"/>
      <c r="H17" s="332"/>
      <c r="I17" s="332"/>
      <c r="J17" s="332"/>
      <c r="K17" s="330"/>
    </row>
    <row r="18" s="1" customFormat="1" ht="15" customHeight="1">
      <c r="B18" s="333"/>
      <c r="C18" s="334"/>
      <c r="D18" s="334"/>
      <c r="E18" s="336" t="s">
        <v>78</v>
      </c>
      <c r="F18" s="332" t="s">
        <v>3918</v>
      </c>
      <c r="G18" s="332"/>
      <c r="H18" s="332"/>
      <c r="I18" s="332"/>
      <c r="J18" s="332"/>
      <c r="K18" s="330"/>
    </row>
    <row r="19" s="1" customFormat="1" ht="15" customHeight="1">
      <c r="B19" s="333"/>
      <c r="C19" s="334"/>
      <c r="D19" s="334"/>
      <c r="E19" s="336" t="s">
        <v>3919</v>
      </c>
      <c r="F19" s="332" t="s">
        <v>3920</v>
      </c>
      <c r="G19" s="332"/>
      <c r="H19" s="332"/>
      <c r="I19" s="332"/>
      <c r="J19" s="332"/>
      <c r="K19" s="330"/>
    </row>
    <row r="20" s="1" customFormat="1" ht="15" customHeight="1">
      <c r="B20" s="333"/>
      <c r="C20" s="334"/>
      <c r="D20" s="334"/>
      <c r="E20" s="336" t="s">
        <v>3921</v>
      </c>
      <c r="F20" s="332" t="s">
        <v>3922</v>
      </c>
      <c r="G20" s="332"/>
      <c r="H20" s="332"/>
      <c r="I20" s="332"/>
      <c r="J20" s="332"/>
      <c r="K20" s="330"/>
    </row>
    <row r="21" s="1" customFormat="1" ht="15" customHeight="1">
      <c r="B21" s="333"/>
      <c r="C21" s="334"/>
      <c r="D21" s="334"/>
      <c r="E21" s="336" t="s">
        <v>120</v>
      </c>
      <c r="F21" s="332" t="s">
        <v>121</v>
      </c>
      <c r="G21" s="332"/>
      <c r="H21" s="332"/>
      <c r="I21" s="332"/>
      <c r="J21" s="332"/>
      <c r="K21" s="330"/>
    </row>
    <row r="22" s="1" customFormat="1" ht="15" customHeight="1">
      <c r="B22" s="333"/>
      <c r="C22" s="334"/>
      <c r="D22" s="334"/>
      <c r="E22" s="336" t="s">
        <v>3186</v>
      </c>
      <c r="F22" s="332" t="s">
        <v>3187</v>
      </c>
      <c r="G22" s="332"/>
      <c r="H22" s="332"/>
      <c r="I22" s="332"/>
      <c r="J22" s="332"/>
      <c r="K22" s="330"/>
    </row>
    <row r="23" s="1" customFormat="1" ht="15" customHeight="1">
      <c r="B23" s="333"/>
      <c r="C23" s="334"/>
      <c r="D23" s="334"/>
      <c r="E23" s="336" t="s">
        <v>85</v>
      </c>
      <c r="F23" s="332" t="s">
        <v>3923</v>
      </c>
      <c r="G23" s="332"/>
      <c r="H23" s="332"/>
      <c r="I23" s="332"/>
      <c r="J23" s="332"/>
      <c r="K23" s="330"/>
    </row>
    <row r="24" s="1" customFormat="1" ht="12.75" customHeight="1">
      <c r="B24" s="333"/>
      <c r="C24" s="334"/>
      <c r="D24" s="334"/>
      <c r="E24" s="334"/>
      <c r="F24" s="334"/>
      <c r="G24" s="334"/>
      <c r="H24" s="334"/>
      <c r="I24" s="334"/>
      <c r="J24" s="334"/>
      <c r="K24" s="330"/>
    </row>
    <row r="25" s="1" customFormat="1" ht="15" customHeight="1">
      <c r="B25" s="333"/>
      <c r="C25" s="332" t="s">
        <v>3924</v>
      </c>
      <c r="D25" s="332"/>
      <c r="E25" s="332"/>
      <c r="F25" s="332"/>
      <c r="G25" s="332"/>
      <c r="H25" s="332"/>
      <c r="I25" s="332"/>
      <c r="J25" s="332"/>
      <c r="K25" s="330"/>
    </row>
    <row r="26" s="1" customFormat="1" ht="15" customHeight="1">
      <c r="B26" s="333"/>
      <c r="C26" s="332" t="s">
        <v>3925</v>
      </c>
      <c r="D26" s="332"/>
      <c r="E26" s="332"/>
      <c r="F26" s="332"/>
      <c r="G26" s="332"/>
      <c r="H26" s="332"/>
      <c r="I26" s="332"/>
      <c r="J26" s="332"/>
      <c r="K26" s="330"/>
    </row>
    <row r="27" s="1" customFormat="1" ht="15" customHeight="1">
      <c r="B27" s="333"/>
      <c r="C27" s="332"/>
      <c r="D27" s="332" t="s">
        <v>3926</v>
      </c>
      <c r="E27" s="332"/>
      <c r="F27" s="332"/>
      <c r="G27" s="332"/>
      <c r="H27" s="332"/>
      <c r="I27" s="332"/>
      <c r="J27" s="332"/>
      <c r="K27" s="330"/>
    </row>
    <row r="28" s="1" customFormat="1" ht="15" customHeight="1">
      <c r="B28" s="333"/>
      <c r="C28" s="334"/>
      <c r="D28" s="332" t="s">
        <v>3927</v>
      </c>
      <c r="E28" s="332"/>
      <c r="F28" s="332"/>
      <c r="G28" s="332"/>
      <c r="H28" s="332"/>
      <c r="I28" s="332"/>
      <c r="J28" s="332"/>
      <c r="K28" s="330"/>
    </row>
    <row r="29" s="1" customFormat="1" ht="12.75" customHeight="1">
      <c r="B29" s="333"/>
      <c r="C29" s="334"/>
      <c r="D29" s="334"/>
      <c r="E29" s="334"/>
      <c r="F29" s="334"/>
      <c r="G29" s="334"/>
      <c r="H29" s="334"/>
      <c r="I29" s="334"/>
      <c r="J29" s="334"/>
      <c r="K29" s="330"/>
    </row>
    <row r="30" s="1" customFormat="1" ht="15" customHeight="1">
      <c r="B30" s="333"/>
      <c r="C30" s="334"/>
      <c r="D30" s="332" t="s">
        <v>3928</v>
      </c>
      <c r="E30" s="332"/>
      <c r="F30" s="332"/>
      <c r="G30" s="332"/>
      <c r="H30" s="332"/>
      <c r="I30" s="332"/>
      <c r="J30" s="332"/>
      <c r="K30" s="330"/>
    </row>
    <row r="31" s="1" customFormat="1" ht="15" customHeight="1">
      <c r="B31" s="333"/>
      <c r="C31" s="334"/>
      <c r="D31" s="332" t="s">
        <v>3929</v>
      </c>
      <c r="E31" s="332"/>
      <c r="F31" s="332"/>
      <c r="G31" s="332"/>
      <c r="H31" s="332"/>
      <c r="I31" s="332"/>
      <c r="J31" s="332"/>
      <c r="K31" s="330"/>
    </row>
    <row r="32" s="1" customFormat="1" ht="12.75" customHeight="1">
      <c r="B32" s="333"/>
      <c r="C32" s="334"/>
      <c r="D32" s="334"/>
      <c r="E32" s="334"/>
      <c r="F32" s="334"/>
      <c r="G32" s="334"/>
      <c r="H32" s="334"/>
      <c r="I32" s="334"/>
      <c r="J32" s="334"/>
      <c r="K32" s="330"/>
    </row>
    <row r="33" s="1" customFormat="1" ht="15" customHeight="1">
      <c r="B33" s="333"/>
      <c r="C33" s="334"/>
      <c r="D33" s="332" t="s">
        <v>3930</v>
      </c>
      <c r="E33" s="332"/>
      <c r="F33" s="332"/>
      <c r="G33" s="332"/>
      <c r="H33" s="332"/>
      <c r="I33" s="332"/>
      <c r="J33" s="332"/>
      <c r="K33" s="330"/>
    </row>
    <row r="34" s="1" customFormat="1" ht="15" customHeight="1">
      <c r="B34" s="333"/>
      <c r="C34" s="334"/>
      <c r="D34" s="332" t="s">
        <v>3931</v>
      </c>
      <c r="E34" s="332"/>
      <c r="F34" s="332"/>
      <c r="G34" s="332"/>
      <c r="H34" s="332"/>
      <c r="I34" s="332"/>
      <c r="J34" s="332"/>
      <c r="K34" s="330"/>
    </row>
    <row r="35" s="1" customFormat="1" ht="15" customHeight="1">
      <c r="B35" s="333"/>
      <c r="C35" s="334"/>
      <c r="D35" s="332" t="s">
        <v>3932</v>
      </c>
      <c r="E35" s="332"/>
      <c r="F35" s="332"/>
      <c r="G35" s="332"/>
      <c r="H35" s="332"/>
      <c r="I35" s="332"/>
      <c r="J35" s="332"/>
      <c r="K35" s="330"/>
    </row>
    <row r="36" s="1" customFormat="1" ht="15" customHeight="1">
      <c r="B36" s="333"/>
      <c r="C36" s="334"/>
      <c r="D36" s="332"/>
      <c r="E36" s="335" t="s">
        <v>144</v>
      </c>
      <c r="F36" s="332"/>
      <c r="G36" s="332" t="s">
        <v>3933</v>
      </c>
      <c r="H36" s="332"/>
      <c r="I36" s="332"/>
      <c r="J36" s="332"/>
      <c r="K36" s="330"/>
    </row>
    <row r="37" s="1" customFormat="1" ht="30.75" customHeight="1">
      <c r="B37" s="333"/>
      <c r="C37" s="334"/>
      <c r="D37" s="332"/>
      <c r="E37" s="335" t="s">
        <v>3934</v>
      </c>
      <c r="F37" s="332"/>
      <c r="G37" s="332" t="s">
        <v>3935</v>
      </c>
      <c r="H37" s="332"/>
      <c r="I37" s="332"/>
      <c r="J37" s="332"/>
      <c r="K37" s="330"/>
    </row>
    <row r="38" s="1" customFormat="1" ht="15" customHeight="1">
      <c r="B38" s="333"/>
      <c r="C38" s="334"/>
      <c r="D38" s="332"/>
      <c r="E38" s="335" t="s">
        <v>53</v>
      </c>
      <c r="F38" s="332"/>
      <c r="G38" s="332" t="s">
        <v>3936</v>
      </c>
      <c r="H38" s="332"/>
      <c r="I38" s="332"/>
      <c r="J38" s="332"/>
      <c r="K38" s="330"/>
    </row>
    <row r="39" s="1" customFormat="1" ht="15" customHeight="1">
      <c r="B39" s="333"/>
      <c r="C39" s="334"/>
      <c r="D39" s="332"/>
      <c r="E39" s="335" t="s">
        <v>54</v>
      </c>
      <c r="F39" s="332"/>
      <c r="G39" s="332" t="s">
        <v>3937</v>
      </c>
      <c r="H39" s="332"/>
      <c r="I39" s="332"/>
      <c r="J39" s="332"/>
      <c r="K39" s="330"/>
    </row>
    <row r="40" s="1" customFormat="1" ht="15" customHeight="1">
      <c r="B40" s="333"/>
      <c r="C40" s="334"/>
      <c r="D40" s="332"/>
      <c r="E40" s="335" t="s">
        <v>145</v>
      </c>
      <c r="F40" s="332"/>
      <c r="G40" s="332" t="s">
        <v>3938</v>
      </c>
      <c r="H40" s="332"/>
      <c r="I40" s="332"/>
      <c r="J40" s="332"/>
      <c r="K40" s="330"/>
    </row>
    <row r="41" s="1" customFormat="1" ht="15" customHeight="1">
      <c r="B41" s="333"/>
      <c r="C41" s="334"/>
      <c r="D41" s="332"/>
      <c r="E41" s="335" t="s">
        <v>146</v>
      </c>
      <c r="F41" s="332"/>
      <c r="G41" s="332" t="s">
        <v>3939</v>
      </c>
      <c r="H41" s="332"/>
      <c r="I41" s="332"/>
      <c r="J41" s="332"/>
      <c r="K41" s="330"/>
    </row>
    <row r="42" s="1" customFormat="1" ht="15" customHeight="1">
      <c r="B42" s="333"/>
      <c r="C42" s="334"/>
      <c r="D42" s="332"/>
      <c r="E42" s="335" t="s">
        <v>3940</v>
      </c>
      <c r="F42" s="332"/>
      <c r="G42" s="332" t="s">
        <v>3941</v>
      </c>
      <c r="H42" s="332"/>
      <c r="I42" s="332"/>
      <c r="J42" s="332"/>
      <c r="K42" s="330"/>
    </row>
    <row r="43" s="1" customFormat="1" ht="15" customHeight="1">
      <c r="B43" s="333"/>
      <c r="C43" s="334"/>
      <c r="D43" s="332"/>
      <c r="E43" s="335"/>
      <c r="F43" s="332"/>
      <c r="G43" s="332" t="s">
        <v>3942</v>
      </c>
      <c r="H43" s="332"/>
      <c r="I43" s="332"/>
      <c r="J43" s="332"/>
      <c r="K43" s="330"/>
    </row>
    <row r="44" s="1" customFormat="1" ht="15" customHeight="1">
      <c r="B44" s="333"/>
      <c r="C44" s="334"/>
      <c r="D44" s="332"/>
      <c r="E44" s="335" t="s">
        <v>3943</v>
      </c>
      <c r="F44" s="332"/>
      <c r="G44" s="332" t="s">
        <v>3944</v>
      </c>
      <c r="H44" s="332"/>
      <c r="I44" s="332"/>
      <c r="J44" s="332"/>
      <c r="K44" s="330"/>
    </row>
    <row r="45" s="1" customFormat="1" ht="15" customHeight="1">
      <c r="B45" s="333"/>
      <c r="C45" s="334"/>
      <c r="D45" s="332"/>
      <c r="E45" s="335" t="s">
        <v>148</v>
      </c>
      <c r="F45" s="332"/>
      <c r="G45" s="332" t="s">
        <v>3945</v>
      </c>
      <c r="H45" s="332"/>
      <c r="I45" s="332"/>
      <c r="J45" s="332"/>
      <c r="K45" s="330"/>
    </row>
    <row r="46" s="1" customFormat="1" ht="12.75" customHeight="1">
      <c r="B46" s="333"/>
      <c r="C46" s="334"/>
      <c r="D46" s="332"/>
      <c r="E46" s="332"/>
      <c r="F46" s="332"/>
      <c r="G46" s="332"/>
      <c r="H46" s="332"/>
      <c r="I46" s="332"/>
      <c r="J46" s="332"/>
      <c r="K46" s="330"/>
    </row>
    <row r="47" s="1" customFormat="1" ht="15" customHeight="1">
      <c r="B47" s="333"/>
      <c r="C47" s="334"/>
      <c r="D47" s="332" t="s">
        <v>3946</v>
      </c>
      <c r="E47" s="332"/>
      <c r="F47" s="332"/>
      <c r="G47" s="332"/>
      <c r="H47" s="332"/>
      <c r="I47" s="332"/>
      <c r="J47" s="332"/>
      <c r="K47" s="330"/>
    </row>
    <row r="48" s="1" customFormat="1" ht="15" customHeight="1">
      <c r="B48" s="333"/>
      <c r="C48" s="334"/>
      <c r="D48" s="334"/>
      <c r="E48" s="332" t="s">
        <v>3947</v>
      </c>
      <c r="F48" s="332"/>
      <c r="G48" s="332"/>
      <c r="H48" s="332"/>
      <c r="I48" s="332"/>
      <c r="J48" s="332"/>
      <c r="K48" s="330"/>
    </row>
    <row r="49" s="1" customFormat="1" ht="15" customHeight="1">
      <c r="B49" s="333"/>
      <c r="C49" s="334"/>
      <c r="D49" s="334"/>
      <c r="E49" s="332" t="s">
        <v>3948</v>
      </c>
      <c r="F49" s="332"/>
      <c r="G49" s="332"/>
      <c r="H49" s="332"/>
      <c r="I49" s="332"/>
      <c r="J49" s="332"/>
      <c r="K49" s="330"/>
    </row>
    <row r="50" s="1" customFormat="1" ht="15" customHeight="1">
      <c r="B50" s="333"/>
      <c r="C50" s="334"/>
      <c r="D50" s="334"/>
      <c r="E50" s="332" t="s">
        <v>3949</v>
      </c>
      <c r="F50" s="332"/>
      <c r="G50" s="332"/>
      <c r="H50" s="332"/>
      <c r="I50" s="332"/>
      <c r="J50" s="332"/>
      <c r="K50" s="330"/>
    </row>
    <row r="51" s="1" customFormat="1" ht="15" customHeight="1">
      <c r="B51" s="333"/>
      <c r="C51" s="334"/>
      <c r="D51" s="332" t="s">
        <v>3950</v>
      </c>
      <c r="E51" s="332"/>
      <c r="F51" s="332"/>
      <c r="G51" s="332"/>
      <c r="H51" s="332"/>
      <c r="I51" s="332"/>
      <c r="J51" s="332"/>
      <c r="K51" s="330"/>
    </row>
    <row r="52" s="1" customFormat="1" ht="25.5" customHeight="1">
      <c r="B52" s="328"/>
      <c r="C52" s="329" t="s">
        <v>3951</v>
      </c>
      <c r="D52" s="329"/>
      <c r="E52" s="329"/>
      <c r="F52" s="329"/>
      <c r="G52" s="329"/>
      <c r="H52" s="329"/>
      <c r="I52" s="329"/>
      <c r="J52" s="329"/>
      <c r="K52" s="330"/>
    </row>
    <row r="53" s="1" customFormat="1" ht="5.25" customHeight="1">
      <c r="B53" s="328"/>
      <c r="C53" s="331"/>
      <c r="D53" s="331"/>
      <c r="E53" s="331"/>
      <c r="F53" s="331"/>
      <c r="G53" s="331"/>
      <c r="H53" s="331"/>
      <c r="I53" s="331"/>
      <c r="J53" s="331"/>
      <c r="K53" s="330"/>
    </row>
    <row r="54" s="1" customFormat="1" ht="15" customHeight="1">
      <c r="B54" s="328"/>
      <c r="C54" s="332" t="s">
        <v>3952</v>
      </c>
      <c r="D54" s="332"/>
      <c r="E54" s="332"/>
      <c r="F54" s="332"/>
      <c r="G54" s="332"/>
      <c r="H54" s="332"/>
      <c r="I54" s="332"/>
      <c r="J54" s="332"/>
      <c r="K54" s="330"/>
    </row>
    <row r="55" s="1" customFormat="1" ht="15" customHeight="1">
      <c r="B55" s="328"/>
      <c r="C55" s="332" t="s">
        <v>3953</v>
      </c>
      <c r="D55" s="332"/>
      <c r="E55" s="332"/>
      <c r="F55" s="332"/>
      <c r="G55" s="332"/>
      <c r="H55" s="332"/>
      <c r="I55" s="332"/>
      <c r="J55" s="332"/>
      <c r="K55" s="330"/>
    </row>
    <row r="56" s="1" customFormat="1" ht="12.75" customHeight="1">
      <c r="B56" s="328"/>
      <c r="C56" s="332"/>
      <c r="D56" s="332"/>
      <c r="E56" s="332"/>
      <c r="F56" s="332"/>
      <c r="G56" s="332"/>
      <c r="H56" s="332"/>
      <c r="I56" s="332"/>
      <c r="J56" s="332"/>
      <c r="K56" s="330"/>
    </row>
    <row r="57" s="1" customFormat="1" ht="15" customHeight="1">
      <c r="B57" s="328"/>
      <c r="C57" s="332" t="s">
        <v>3954</v>
      </c>
      <c r="D57" s="332"/>
      <c r="E57" s="332"/>
      <c r="F57" s="332"/>
      <c r="G57" s="332"/>
      <c r="H57" s="332"/>
      <c r="I57" s="332"/>
      <c r="J57" s="332"/>
      <c r="K57" s="330"/>
    </row>
    <row r="58" s="1" customFormat="1" ht="15" customHeight="1">
      <c r="B58" s="328"/>
      <c r="C58" s="334"/>
      <c r="D58" s="332" t="s">
        <v>3955</v>
      </c>
      <c r="E58" s="332"/>
      <c r="F58" s="332"/>
      <c r="G58" s="332"/>
      <c r="H58" s="332"/>
      <c r="I58" s="332"/>
      <c r="J58" s="332"/>
      <c r="K58" s="330"/>
    </row>
    <row r="59" s="1" customFormat="1" ht="15" customHeight="1">
      <c r="B59" s="328"/>
      <c r="C59" s="334"/>
      <c r="D59" s="332" t="s">
        <v>3956</v>
      </c>
      <c r="E59" s="332"/>
      <c r="F59" s="332"/>
      <c r="G59" s="332"/>
      <c r="H59" s="332"/>
      <c r="I59" s="332"/>
      <c r="J59" s="332"/>
      <c r="K59" s="330"/>
    </row>
    <row r="60" s="1" customFormat="1" ht="15" customHeight="1">
      <c r="B60" s="328"/>
      <c r="C60" s="334"/>
      <c r="D60" s="332" t="s">
        <v>3957</v>
      </c>
      <c r="E60" s="332"/>
      <c r="F60" s="332"/>
      <c r="G60" s="332"/>
      <c r="H60" s="332"/>
      <c r="I60" s="332"/>
      <c r="J60" s="332"/>
      <c r="K60" s="330"/>
    </row>
    <row r="61" s="1" customFormat="1" ht="15" customHeight="1">
      <c r="B61" s="328"/>
      <c r="C61" s="334"/>
      <c r="D61" s="332" t="s">
        <v>3958</v>
      </c>
      <c r="E61" s="332"/>
      <c r="F61" s="332"/>
      <c r="G61" s="332"/>
      <c r="H61" s="332"/>
      <c r="I61" s="332"/>
      <c r="J61" s="332"/>
      <c r="K61" s="330"/>
    </row>
    <row r="62" s="1" customFormat="1" ht="15" customHeight="1">
      <c r="B62" s="328"/>
      <c r="C62" s="334"/>
      <c r="D62" s="337" t="s">
        <v>3959</v>
      </c>
      <c r="E62" s="337"/>
      <c r="F62" s="337"/>
      <c r="G62" s="337"/>
      <c r="H62" s="337"/>
      <c r="I62" s="337"/>
      <c r="J62" s="337"/>
      <c r="K62" s="330"/>
    </row>
    <row r="63" s="1" customFormat="1" ht="15" customHeight="1">
      <c r="B63" s="328"/>
      <c r="C63" s="334"/>
      <c r="D63" s="332" t="s">
        <v>3960</v>
      </c>
      <c r="E63" s="332"/>
      <c r="F63" s="332"/>
      <c r="G63" s="332"/>
      <c r="H63" s="332"/>
      <c r="I63" s="332"/>
      <c r="J63" s="332"/>
      <c r="K63" s="330"/>
    </row>
    <row r="64" s="1" customFormat="1" ht="12.75" customHeight="1">
      <c r="B64" s="328"/>
      <c r="C64" s="334"/>
      <c r="D64" s="334"/>
      <c r="E64" s="338"/>
      <c r="F64" s="334"/>
      <c r="G64" s="334"/>
      <c r="H64" s="334"/>
      <c r="I64" s="334"/>
      <c r="J64" s="334"/>
      <c r="K64" s="330"/>
    </row>
    <row r="65" s="1" customFormat="1" ht="15" customHeight="1">
      <c r="B65" s="328"/>
      <c r="C65" s="334"/>
      <c r="D65" s="332" t="s">
        <v>3961</v>
      </c>
      <c r="E65" s="332"/>
      <c r="F65" s="332"/>
      <c r="G65" s="332"/>
      <c r="H65" s="332"/>
      <c r="I65" s="332"/>
      <c r="J65" s="332"/>
      <c r="K65" s="330"/>
    </row>
    <row r="66" s="1" customFormat="1" ht="15" customHeight="1">
      <c r="B66" s="328"/>
      <c r="C66" s="334"/>
      <c r="D66" s="337" t="s">
        <v>3962</v>
      </c>
      <c r="E66" s="337"/>
      <c r="F66" s="337"/>
      <c r="G66" s="337"/>
      <c r="H66" s="337"/>
      <c r="I66" s="337"/>
      <c r="J66" s="337"/>
      <c r="K66" s="330"/>
    </row>
    <row r="67" s="1" customFormat="1" ht="15" customHeight="1">
      <c r="B67" s="328"/>
      <c r="C67" s="334"/>
      <c r="D67" s="332" t="s">
        <v>3963</v>
      </c>
      <c r="E67" s="332"/>
      <c r="F67" s="332"/>
      <c r="G67" s="332"/>
      <c r="H67" s="332"/>
      <c r="I67" s="332"/>
      <c r="J67" s="332"/>
      <c r="K67" s="330"/>
    </row>
    <row r="68" s="1" customFormat="1" ht="15" customHeight="1">
      <c r="B68" s="328"/>
      <c r="C68" s="334"/>
      <c r="D68" s="332" t="s">
        <v>3964</v>
      </c>
      <c r="E68" s="332"/>
      <c r="F68" s="332"/>
      <c r="G68" s="332"/>
      <c r="H68" s="332"/>
      <c r="I68" s="332"/>
      <c r="J68" s="332"/>
      <c r="K68" s="330"/>
    </row>
    <row r="69" s="1" customFormat="1" ht="15" customHeight="1">
      <c r="B69" s="328"/>
      <c r="C69" s="334"/>
      <c r="D69" s="332" t="s">
        <v>3965</v>
      </c>
      <c r="E69" s="332"/>
      <c r="F69" s="332"/>
      <c r="G69" s="332"/>
      <c r="H69" s="332"/>
      <c r="I69" s="332"/>
      <c r="J69" s="332"/>
      <c r="K69" s="330"/>
    </row>
    <row r="70" s="1" customFormat="1" ht="15" customHeight="1">
      <c r="B70" s="328"/>
      <c r="C70" s="334"/>
      <c r="D70" s="332" t="s">
        <v>3966</v>
      </c>
      <c r="E70" s="332"/>
      <c r="F70" s="332"/>
      <c r="G70" s="332"/>
      <c r="H70" s="332"/>
      <c r="I70" s="332"/>
      <c r="J70" s="332"/>
      <c r="K70" s="330"/>
    </row>
    <row r="71" s="1" customFormat="1" ht="12.75" customHeight="1">
      <c r="B71" s="339"/>
      <c r="C71" s="340"/>
      <c r="D71" s="340"/>
      <c r="E71" s="340"/>
      <c r="F71" s="340"/>
      <c r="G71" s="340"/>
      <c r="H71" s="340"/>
      <c r="I71" s="340"/>
      <c r="J71" s="340"/>
      <c r="K71" s="341"/>
    </row>
    <row r="72" s="1" customFormat="1" ht="18.75" customHeight="1">
      <c r="B72" s="342"/>
      <c r="C72" s="342"/>
      <c r="D72" s="342"/>
      <c r="E72" s="342"/>
      <c r="F72" s="342"/>
      <c r="G72" s="342"/>
      <c r="H72" s="342"/>
      <c r="I72" s="342"/>
      <c r="J72" s="342"/>
      <c r="K72" s="343"/>
    </row>
    <row r="73" s="1" customFormat="1" ht="18.75" customHeight="1">
      <c r="B73" s="343"/>
      <c r="C73" s="343"/>
      <c r="D73" s="343"/>
      <c r="E73" s="343"/>
      <c r="F73" s="343"/>
      <c r="G73" s="343"/>
      <c r="H73" s="343"/>
      <c r="I73" s="343"/>
      <c r="J73" s="343"/>
      <c r="K73" s="343"/>
    </row>
    <row r="74" s="1" customFormat="1" ht="7.5" customHeight="1">
      <c r="B74" s="344"/>
      <c r="C74" s="345"/>
      <c r="D74" s="345"/>
      <c r="E74" s="345"/>
      <c r="F74" s="345"/>
      <c r="G74" s="345"/>
      <c r="H74" s="345"/>
      <c r="I74" s="345"/>
      <c r="J74" s="345"/>
      <c r="K74" s="346"/>
    </row>
    <row r="75" s="1" customFormat="1" ht="45" customHeight="1">
      <c r="B75" s="347"/>
      <c r="C75" s="348" t="s">
        <v>3967</v>
      </c>
      <c r="D75" s="348"/>
      <c r="E75" s="348"/>
      <c r="F75" s="348"/>
      <c r="G75" s="348"/>
      <c r="H75" s="348"/>
      <c r="I75" s="348"/>
      <c r="J75" s="348"/>
      <c r="K75" s="349"/>
    </row>
    <row r="76" s="1" customFormat="1" ht="17.25" customHeight="1">
      <c r="B76" s="347"/>
      <c r="C76" s="350" t="s">
        <v>3968</v>
      </c>
      <c r="D76" s="350"/>
      <c r="E76" s="350"/>
      <c r="F76" s="350" t="s">
        <v>3969</v>
      </c>
      <c r="G76" s="351"/>
      <c r="H76" s="350" t="s">
        <v>54</v>
      </c>
      <c r="I76" s="350" t="s">
        <v>57</v>
      </c>
      <c r="J76" s="350" t="s">
        <v>3970</v>
      </c>
      <c r="K76" s="349"/>
    </row>
    <row r="77" s="1" customFormat="1" ht="17.25" customHeight="1">
      <c r="B77" s="347"/>
      <c r="C77" s="352" t="s">
        <v>3971</v>
      </c>
      <c r="D77" s="352"/>
      <c r="E77" s="352"/>
      <c r="F77" s="353" t="s">
        <v>3972</v>
      </c>
      <c r="G77" s="354"/>
      <c r="H77" s="352"/>
      <c r="I77" s="352"/>
      <c r="J77" s="352" t="s">
        <v>3973</v>
      </c>
      <c r="K77" s="349"/>
    </row>
    <row r="78" s="1" customFormat="1" ht="5.25" customHeight="1">
      <c r="B78" s="347"/>
      <c r="C78" s="355"/>
      <c r="D78" s="355"/>
      <c r="E78" s="355"/>
      <c r="F78" s="355"/>
      <c r="G78" s="356"/>
      <c r="H78" s="355"/>
      <c r="I78" s="355"/>
      <c r="J78" s="355"/>
      <c r="K78" s="349"/>
    </row>
    <row r="79" s="1" customFormat="1" ht="15" customHeight="1">
      <c r="B79" s="347"/>
      <c r="C79" s="335" t="s">
        <v>53</v>
      </c>
      <c r="D79" s="357"/>
      <c r="E79" s="357"/>
      <c r="F79" s="358" t="s">
        <v>3974</v>
      </c>
      <c r="G79" s="359"/>
      <c r="H79" s="335" t="s">
        <v>3975</v>
      </c>
      <c r="I79" s="335" t="s">
        <v>3976</v>
      </c>
      <c r="J79" s="335">
        <v>20</v>
      </c>
      <c r="K79" s="349"/>
    </row>
    <row r="80" s="1" customFormat="1" ht="15" customHeight="1">
      <c r="B80" s="347"/>
      <c r="C80" s="335" t="s">
        <v>3977</v>
      </c>
      <c r="D80" s="335"/>
      <c r="E80" s="335"/>
      <c r="F80" s="358" t="s">
        <v>3974</v>
      </c>
      <c r="G80" s="359"/>
      <c r="H80" s="335" t="s">
        <v>3978</v>
      </c>
      <c r="I80" s="335" t="s">
        <v>3976</v>
      </c>
      <c r="J80" s="335">
        <v>120</v>
      </c>
      <c r="K80" s="349"/>
    </row>
    <row r="81" s="1" customFormat="1" ht="15" customHeight="1">
      <c r="B81" s="360"/>
      <c r="C81" s="335" t="s">
        <v>3979</v>
      </c>
      <c r="D81" s="335"/>
      <c r="E81" s="335"/>
      <c r="F81" s="358" t="s">
        <v>3980</v>
      </c>
      <c r="G81" s="359"/>
      <c r="H81" s="335" t="s">
        <v>3981</v>
      </c>
      <c r="I81" s="335" t="s">
        <v>3976</v>
      </c>
      <c r="J81" s="335">
        <v>50</v>
      </c>
      <c r="K81" s="349"/>
    </row>
    <row r="82" s="1" customFormat="1" ht="15" customHeight="1">
      <c r="B82" s="360"/>
      <c r="C82" s="335" t="s">
        <v>3982</v>
      </c>
      <c r="D82" s="335"/>
      <c r="E82" s="335"/>
      <c r="F82" s="358" t="s">
        <v>3974</v>
      </c>
      <c r="G82" s="359"/>
      <c r="H82" s="335" t="s">
        <v>3983</v>
      </c>
      <c r="I82" s="335" t="s">
        <v>3984</v>
      </c>
      <c r="J82" s="335"/>
      <c r="K82" s="349"/>
    </row>
    <row r="83" s="1" customFormat="1" ht="15" customHeight="1">
      <c r="B83" s="360"/>
      <c r="C83" s="361" t="s">
        <v>3985</v>
      </c>
      <c r="D83" s="361"/>
      <c r="E83" s="361"/>
      <c r="F83" s="362" t="s">
        <v>3980</v>
      </c>
      <c r="G83" s="361"/>
      <c r="H83" s="361" t="s">
        <v>3986</v>
      </c>
      <c r="I83" s="361" t="s">
        <v>3976</v>
      </c>
      <c r="J83" s="361">
        <v>15</v>
      </c>
      <c r="K83" s="349"/>
    </row>
    <row r="84" s="1" customFormat="1" ht="15" customHeight="1">
      <c r="B84" s="360"/>
      <c r="C84" s="361" t="s">
        <v>3987</v>
      </c>
      <c r="D84" s="361"/>
      <c r="E84" s="361"/>
      <c r="F84" s="362" t="s">
        <v>3980</v>
      </c>
      <c r="G84" s="361"/>
      <c r="H84" s="361" t="s">
        <v>3988</v>
      </c>
      <c r="I84" s="361" t="s">
        <v>3976</v>
      </c>
      <c r="J84" s="361">
        <v>15</v>
      </c>
      <c r="K84" s="349"/>
    </row>
    <row r="85" s="1" customFormat="1" ht="15" customHeight="1">
      <c r="B85" s="360"/>
      <c r="C85" s="361" t="s">
        <v>3989</v>
      </c>
      <c r="D85" s="361"/>
      <c r="E85" s="361"/>
      <c r="F85" s="362" t="s">
        <v>3980</v>
      </c>
      <c r="G85" s="361"/>
      <c r="H85" s="361" t="s">
        <v>3990</v>
      </c>
      <c r="I85" s="361" t="s">
        <v>3976</v>
      </c>
      <c r="J85" s="361">
        <v>20</v>
      </c>
      <c r="K85" s="349"/>
    </row>
    <row r="86" s="1" customFormat="1" ht="15" customHeight="1">
      <c r="B86" s="360"/>
      <c r="C86" s="361" t="s">
        <v>3991</v>
      </c>
      <c r="D86" s="361"/>
      <c r="E86" s="361"/>
      <c r="F86" s="362" t="s">
        <v>3980</v>
      </c>
      <c r="G86" s="361"/>
      <c r="H86" s="361" t="s">
        <v>3992</v>
      </c>
      <c r="I86" s="361" t="s">
        <v>3976</v>
      </c>
      <c r="J86" s="361">
        <v>20</v>
      </c>
      <c r="K86" s="349"/>
    </row>
    <row r="87" s="1" customFormat="1" ht="15" customHeight="1">
      <c r="B87" s="360"/>
      <c r="C87" s="335" t="s">
        <v>3993</v>
      </c>
      <c r="D87" s="335"/>
      <c r="E87" s="335"/>
      <c r="F87" s="358" t="s">
        <v>3980</v>
      </c>
      <c r="G87" s="359"/>
      <c r="H87" s="335" t="s">
        <v>3994</v>
      </c>
      <c r="I87" s="335" t="s">
        <v>3976</v>
      </c>
      <c r="J87" s="335">
        <v>50</v>
      </c>
      <c r="K87" s="349"/>
    </row>
    <row r="88" s="1" customFormat="1" ht="15" customHeight="1">
      <c r="B88" s="360"/>
      <c r="C88" s="335" t="s">
        <v>3995</v>
      </c>
      <c r="D88" s="335"/>
      <c r="E88" s="335"/>
      <c r="F88" s="358" t="s">
        <v>3980</v>
      </c>
      <c r="G88" s="359"/>
      <c r="H88" s="335" t="s">
        <v>3996</v>
      </c>
      <c r="I88" s="335" t="s">
        <v>3976</v>
      </c>
      <c r="J88" s="335">
        <v>20</v>
      </c>
      <c r="K88" s="349"/>
    </row>
    <row r="89" s="1" customFormat="1" ht="15" customHeight="1">
      <c r="B89" s="360"/>
      <c r="C89" s="335" t="s">
        <v>3997</v>
      </c>
      <c r="D89" s="335"/>
      <c r="E89" s="335"/>
      <c r="F89" s="358" t="s">
        <v>3980</v>
      </c>
      <c r="G89" s="359"/>
      <c r="H89" s="335" t="s">
        <v>3998</v>
      </c>
      <c r="I89" s="335" t="s">
        <v>3976</v>
      </c>
      <c r="J89" s="335">
        <v>20</v>
      </c>
      <c r="K89" s="349"/>
    </row>
    <row r="90" s="1" customFormat="1" ht="15" customHeight="1">
      <c r="B90" s="360"/>
      <c r="C90" s="335" t="s">
        <v>3999</v>
      </c>
      <c r="D90" s="335"/>
      <c r="E90" s="335"/>
      <c r="F90" s="358" t="s">
        <v>3980</v>
      </c>
      <c r="G90" s="359"/>
      <c r="H90" s="335" t="s">
        <v>4000</v>
      </c>
      <c r="I90" s="335" t="s">
        <v>3976</v>
      </c>
      <c r="J90" s="335">
        <v>50</v>
      </c>
      <c r="K90" s="349"/>
    </row>
    <row r="91" s="1" customFormat="1" ht="15" customHeight="1">
      <c r="B91" s="360"/>
      <c r="C91" s="335" t="s">
        <v>4001</v>
      </c>
      <c r="D91" s="335"/>
      <c r="E91" s="335"/>
      <c r="F91" s="358" t="s">
        <v>3980</v>
      </c>
      <c r="G91" s="359"/>
      <c r="H91" s="335" t="s">
        <v>4001</v>
      </c>
      <c r="I91" s="335" t="s">
        <v>3976</v>
      </c>
      <c r="J91" s="335">
        <v>50</v>
      </c>
      <c r="K91" s="349"/>
    </row>
    <row r="92" s="1" customFormat="1" ht="15" customHeight="1">
      <c r="B92" s="360"/>
      <c r="C92" s="335" t="s">
        <v>4002</v>
      </c>
      <c r="D92" s="335"/>
      <c r="E92" s="335"/>
      <c r="F92" s="358" t="s">
        <v>3980</v>
      </c>
      <c r="G92" s="359"/>
      <c r="H92" s="335" t="s">
        <v>4003</v>
      </c>
      <c r="I92" s="335" t="s">
        <v>3976</v>
      </c>
      <c r="J92" s="335">
        <v>255</v>
      </c>
      <c r="K92" s="349"/>
    </row>
    <row r="93" s="1" customFormat="1" ht="15" customHeight="1">
      <c r="B93" s="360"/>
      <c r="C93" s="335" t="s">
        <v>4004</v>
      </c>
      <c r="D93" s="335"/>
      <c r="E93" s="335"/>
      <c r="F93" s="358" t="s">
        <v>3974</v>
      </c>
      <c r="G93" s="359"/>
      <c r="H93" s="335" t="s">
        <v>4005</v>
      </c>
      <c r="I93" s="335" t="s">
        <v>4006</v>
      </c>
      <c r="J93" s="335"/>
      <c r="K93" s="349"/>
    </row>
    <row r="94" s="1" customFormat="1" ht="15" customHeight="1">
      <c r="B94" s="360"/>
      <c r="C94" s="335" t="s">
        <v>4007</v>
      </c>
      <c r="D94" s="335"/>
      <c r="E94" s="335"/>
      <c r="F94" s="358" t="s">
        <v>3974</v>
      </c>
      <c r="G94" s="359"/>
      <c r="H94" s="335" t="s">
        <v>4008</v>
      </c>
      <c r="I94" s="335" t="s">
        <v>4009</v>
      </c>
      <c r="J94" s="335"/>
      <c r="K94" s="349"/>
    </row>
    <row r="95" s="1" customFormat="1" ht="15" customHeight="1">
      <c r="B95" s="360"/>
      <c r="C95" s="335" t="s">
        <v>4010</v>
      </c>
      <c r="D95" s="335"/>
      <c r="E95" s="335"/>
      <c r="F95" s="358" t="s">
        <v>3974</v>
      </c>
      <c r="G95" s="359"/>
      <c r="H95" s="335" t="s">
        <v>4010</v>
      </c>
      <c r="I95" s="335" t="s">
        <v>4009</v>
      </c>
      <c r="J95" s="335"/>
      <c r="K95" s="349"/>
    </row>
    <row r="96" s="1" customFormat="1" ht="15" customHeight="1">
      <c r="B96" s="360"/>
      <c r="C96" s="335" t="s">
        <v>38</v>
      </c>
      <c r="D96" s="335"/>
      <c r="E96" s="335"/>
      <c r="F96" s="358" t="s">
        <v>3974</v>
      </c>
      <c r="G96" s="359"/>
      <c r="H96" s="335" t="s">
        <v>4011</v>
      </c>
      <c r="I96" s="335" t="s">
        <v>4009</v>
      </c>
      <c r="J96" s="335"/>
      <c r="K96" s="349"/>
    </row>
    <row r="97" s="1" customFormat="1" ht="15" customHeight="1">
      <c r="B97" s="360"/>
      <c r="C97" s="335" t="s">
        <v>48</v>
      </c>
      <c r="D97" s="335"/>
      <c r="E97" s="335"/>
      <c r="F97" s="358" t="s">
        <v>3974</v>
      </c>
      <c r="G97" s="359"/>
      <c r="H97" s="335" t="s">
        <v>4012</v>
      </c>
      <c r="I97" s="335" t="s">
        <v>4009</v>
      </c>
      <c r="J97" s="335"/>
      <c r="K97" s="349"/>
    </row>
    <row r="98" s="1" customFormat="1" ht="15" customHeight="1">
      <c r="B98" s="363"/>
      <c r="C98" s="364"/>
      <c r="D98" s="364"/>
      <c r="E98" s="364"/>
      <c r="F98" s="364"/>
      <c r="G98" s="364"/>
      <c r="H98" s="364"/>
      <c r="I98" s="364"/>
      <c r="J98" s="364"/>
      <c r="K98" s="365"/>
    </row>
    <row r="99" s="1" customFormat="1" ht="18.75" customHeight="1">
      <c r="B99" s="366"/>
      <c r="C99" s="367"/>
      <c r="D99" s="367"/>
      <c r="E99" s="367"/>
      <c r="F99" s="367"/>
      <c r="G99" s="367"/>
      <c r="H99" s="367"/>
      <c r="I99" s="367"/>
      <c r="J99" s="367"/>
      <c r="K99" s="366"/>
    </row>
    <row r="100" s="1" customFormat="1" ht="18.75" customHeight="1">
      <c r="B100" s="343"/>
      <c r="C100" s="343"/>
      <c r="D100" s="343"/>
      <c r="E100" s="343"/>
      <c r="F100" s="343"/>
      <c r="G100" s="343"/>
      <c r="H100" s="343"/>
      <c r="I100" s="343"/>
      <c r="J100" s="343"/>
      <c r="K100" s="343"/>
    </row>
    <row r="101" s="1" customFormat="1" ht="7.5" customHeight="1">
      <c r="B101" s="344"/>
      <c r="C101" s="345"/>
      <c r="D101" s="345"/>
      <c r="E101" s="345"/>
      <c r="F101" s="345"/>
      <c r="G101" s="345"/>
      <c r="H101" s="345"/>
      <c r="I101" s="345"/>
      <c r="J101" s="345"/>
      <c r="K101" s="346"/>
    </row>
    <row r="102" s="1" customFormat="1" ht="45" customHeight="1">
      <c r="B102" s="347"/>
      <c r="C102" s="348" t="s">
        <v>4013</v>
      </c>
      <c r="D102" s="348"/>
      <c r="E102" s="348"/>
      <c r="F102" s="348"/>
      <c r="G102" s="348"/>
      <c r="H102" s="348"/>
      <c r="I102" s="348"/>
      <c r="J102" s="348"/>
      <c r="K102" s="349"/>
    </row>
    <row r="103" s="1" customFormat="1" ht="17.25" customHeight="1">
      <c r="B103" s="347"/>
      <c r="C103" s="350" t="s">
        <v>3968</v>
      </c>
      <c r="D103" s="350"/>
      <c r="E103" s="350"/>
      <c r="F103" s="350" t="s">
        <v>3969</v>
      </c>
      <c r="G103" s="351"/>
      <c r="H103" s="350" t="s">
        <v>54</v>
      </c>
      <c r="I103" s="350" t="s">
        <v>57</v>
      </c>
      <c r="J103" s="350" t="s">
        <v>3970</v>
      </c>
      <c r="K103" s="349"/>
    </row>
    <row r="104" s="1" customFormat="1" ht="17.25" customHeight="1">
      <c r="B104" s="347"/>
      <c r="C104" s="352" t="s">
        <v>3971</v>
      </c>
      <c r="D104" s="352"/>
      <c r="E104" s="352"/>
      <c r="F104" s="353" t="s">
        <v>3972</v>
      </c>
      <c r="G104" s="354"/>
      <c r="H104" s="352"/>
      <c r="I104" s="352"/>
      <c r="J104" s="352" t="s">
        <v>3973</v>
      </c>
      <c r="K104" s="349"/>
    </row>
    <row r="105" s="1" customFormat="1" ht="5.25" customHeight="1">
      <c r="B105" s="347"/>
      <c r="C105" s="350"/>
      <c r="D105" s="350"/>
      <c r="E105" s="350"/>
      <c r="F105" s="350"/>
      <c r="G105" s="368"/>
      <c r="H105" s="350"/>
      <c r="I105" s="350"/>
      <c r="J105" s="350"/>
      <c r="K105" s="349"/>
    </row>
    <row r="106" s="1" customFormat="1" ht="15" customHeight="1">
      <c r="B106" s="347"/>
      <c r="C106" s="335" t="s">
        <v>53</v>
      </c>
      <c r="D106" s="357"/>
      <c r="E106" s="357"/>
      <c r="F106" s="358" t="s">
        <v>3974</v>
      </c>
      <c r="G106" s="335"/>
      <c r="H106" s="335" t="s">
        <v>4014</v>
      </c>
      <c r="I106" s="335" t="s">
        <v>3976</v>
      </c>
      <c r="J106" s="335">
        <v>20</v>
      </c>
      <c r="K106" s="349"/>
    </row>
    <row r="107" s="1" customFormat="1" ht="15" customHeight="1">
      <c r="B107" s="347"/>
      <c r="C107" s="335" t="s">
        <v>3977</v>
      </c>
      <c r="D107" s="335"/>
      <c r="E107" s="335"/>
      <c r="F107" s="358" t="s">
        <v>3974</v>
      </c>
      <c r="G107" s="335"/>
      <c r="H107" s="335" t="s">
        <v>4014</v>
      </c>
      <c r="I107" s="335" t="s">
        <v>3976</v>
      </c>
      <c r="J107" s="335">
        <v>120</v>
      </c>
      <c r="K107" s="349"/>
    </row>
    <row r="108" s="1" customFormat="1" ht="15" customHeight="1">
      <c r="B108" s="360"/>
      <c r="C108" s="335" t="s">
        <v>3979</v>
      </c>
      <c r="D108" s="335"/>
      <c r="E108" s="335"/>
      <c r="F108" s="358" t="s">
        <v>3980</v>
      </c>
      <c r="G108" s="335"/>
      <c r="H108" s="335" t="s">
        <v>4014</v>
      </c>
      <c r="I108" s="335" t="s">
        <v>3976</v>
      </c>
      <c r="J108" s="335">
        <v>50</v>
      </c>
      <c r="K108" s="349"/>
    </row>
    <row r="109" s="1" customFormat="1" ht="15" customHeight="1">
      <c r="B109" s="360"/>
      <c r="C109" s="335" t="s">
        <v>3982</v>
      </c>
      <c r="D109" s="335"/>
      <c r="E109" s="335"/>
      <c r="F109" s="358" t="s">
        <v>3974</v>
      </c>
      <c r="G109" s="335"/>
      <c r="H109" s="335" t="s">
        <v>4014</v>
      </c>
      <c r="I109" s="335" t="s">
        <v>3984</v>
      </c>
      <c r="J109" s="335"/>
      <c r="K109" s="349"/>
    </row>
    <row r="110" s="1" customFormat="1" ht="15" customHeight="1">
      <c r="B110" s="360"/>
      <c r="C110" s="335" t="s">
        <v>3993</v>
      </c>
      <c r="D110" s="335"/>
      <c r="E110" s="335"/>
      <c r="F110" s="358" t="s">
        <v>3980</v>
      </c>
      <c r="G110" s="335"/>
      <c r="H110" s="335" t="s">
        <v>4014</v>
      </c>
      <c r="I110" s="335" t="s">
        <v>3976</v>
      </c>
      <c r="J110" s="335">
        <v>50</v>
      </c>
      <c r="K110" s="349"/>
    </row>
    <row r="111" s="1" customFormat="1" ht="15" customHeight="1">
      <c r="B111" s="360"/>
      <c r="C111" s="335" t="s">
        <v>4001</v>
      </c>
      <c r="D111" s="335"/>
      <c r="E111" s="335"/>
      <c r="F111" s="358" t="s">
        <v>3980</v>
      </c>
      <c r="G111" s="335"/>
      <c r="H111" s="335" t="s">
        <v>4014</v>
      </c>
      <c r="I111" s="335" t="s">
        <v>3976</v>
      </c>
      <c r="J111" s="335">
        <v>50</v>
      </c>
      <c r="K111" s="349"/>
    </row>
    <row r="112" s="1" customFormat="1" ht="15" customHeight="1">
      <c r="B112" s="360"/>
      <c r="C112" s="335" t="s">
        <v>3999</v>
      </c>
      <c r="D112" s="335"/>
      <c r="E112" s="335"/>
      <c r="F112" s="358" t="s">
        <v>3980</v>
      </c>
      <c r="G112" s="335"/>
      <c r="H112" s="335" t="s">
        <v>4014</v>
      </c>
      <c r="I112" s="335" t="s">
        <v>3976</v>
      </c>
      <c r="J112" s="335">
        <v>50</v>
      </c>
      <c r="K112" s="349"/>
    </row>
    <row r="113" s="1" customFormat="1" ht="15" customHeight="1">
      <c r="B113" s="360"/>
      <c r="C113" s="335" t="s">
        <v>53</v>
      </c>
      <c r="D113" s="335"/>
      <c r="E113" s="335"/>
      <c r="F113" s="358" t="s">
        <v>3974</v>
      </c>
      <c r="G113" s="335"/>
      <c r="H113" s="335" t="s">
        <v>4015</v>
      </c>
      <c r="I113" s="335" t="s">
        <v>3976</v>
      </c>
      <c r="J113" s="335">
        <v>20</v>
      </c>
      <c r="K113" s="349"/>
    </row>
    <row r="114" s="1" customFormat="1" ht="15" customHeight="1">
      <c r="B114" s="360"/>
      <c r="C114" s="335" t="s">
        <v>4016</v>
      </c>
      <c r="D114" s="335"/>
      <c r="E114" s="335"/>
      <c r="F114" s="358" t="s">
        <v>3974</v>
      </c>
      <c r="G114" s="335"/>
      <c r="H114" s="335" t="s">
        <v>4017</v>
      </c>
      <c r="I114" s="335" t="s">
        <v>3976</v>
      </c>
      <c r="J114" s="335">
        <v>120</v>
      </c>
      <c r="K114" s="349"/>
    </row>
    <row r="115" s="1" customFormat="1" ht="15" customHeight="1">
      <c r="B115" s="360"/>
      <c r="C115" s="335" t="s">
        <v>38</v>
      </c>
      <c r="D115" s="335"/>
      <c r="E115" s="335"/>
      <c r="F115" s="358" t="s">
        <v>3974</v>
      </c>
      <c r="G115" s="335"/>
      <c r="H115" s="335" t="s">
        <v>4018</v>
      </c>
      <c r="I115" s="335" t="s">
        <v>4009</v>
      </c>
      <c r="J115" s="335"/>
      <c r="K115" s="349"/>
    </row>
    <row r="116" s="1" customFormat="1" ht="15" customHeight="1">
      <c r="B116" s="360"/>
      <c r="C116" s="335" t="s">
        <v>48</v>
      </c>
      <c r="D116" s="335"/>
      <c r="E116" s="335"/>
      <c r="F116" s="358" t="s">
        <v>3974</v>
      </c>
      <c r="G116" s="335"/>
      <c r="H116" s="335" t="s">
        <v>4019</v>
      </c>
      <c r="I116" s="335" t="s">
        <v>4009</v>
      </c>
      <c r="J116" s="335"/>
      <c r="K116" s="349"/>
    </row>
    <row r="117" s="1" customFormat="1" ht="15" customHeight="1">
      <c r="B117" s="360"/>
      <c r="C117" s="335" t="s">
        <v>57</v>
      </c>
      <c r="D117" s="335"/>
      <c r="E117" s="335"/>
      <c r="F117" s="358" t="s">
        <v>3974</v>
      </c>
      <c r="G117" s="335"/>
      <c r="H117" s="335" t="s">
        <v>4020</v>
      </c>
      <c r="I117" s="335" t="s">
        <v>4021</v>
      </c>
      <c r="J117" s="335"/>
      <c r="K117" s="349"/>
    </row>
    <row r="118" s="1" customFormat="1" ht="15" customHeight="1">
      <c r="B118" s="363"/>
      <c r="C118" s="369"/>
      <c r="D118" s="369"/>
      <c r="E118" s="369"/>
      <c r="F118" s="369"/>
      <c r="G118" s="369"/>
      <c r="H118" s="369"/>
      <c r="I118" s="369"/>
      <c r="J118" s="369"/>
      <c r="K118" s="365"/>
    </row>
    <row r="119" s="1" customFormat="1" ht="18.75" customHeight="1">
      <c r="B119" s="370"/>
      <c r="C119" s="371"/>
      <c r="D119" s="371"/>
      <c r="E119" s="371"/>
      <c r="F119" s="372"/>
      <c r="G119" s="371"/>
      <c r="H119" s="371"/>
      <c r="I119" s="371"/>
      <c r="J119" s="371"/>
      <c r="K119" s="370"/>
    </row>
    <row r="120" s="1" customFormat="1" ht="18.75" customHeight="1">
      <c r="B120" s="343"/>
      <c r="C120" s="343"/>
      <c r="D120" s="343"/>
      <c r="E120" s="343"/>
      <c r="F120" s="343"/>
      <c r="G120" s="343"/>
      <c r="H120" s="343"/>
      <c r="I120" s="343"/>
      <c r="J120" s="343"/>
      <c r="K120" s="343"/>
    </row>
    <row r="121" s="1" customFormat="1" ht="7.5" customHeight="1">
      <c r="B121" s="373"/>
      <c r="C121" s="374"/>
      <c r="D121" s="374"/>
      <c r="E121" s="374"/>
      <c r="F121" s="374"/>
      <c r="G121" s="374"/>
      <c r="H121" s="374"/>
      <c r="I121" s="374"/>
      <c r="J121" s="374"/>
      <c r="K121" s="375"/>
    </row>
    <row r="122" s="1" customFormat="1" ht="45" customHeight="1">
      <c r="B122" s="376"/>
      <c r="C122" s="326" t="s">
        <v>4022</v>
      </c>
      <c r="D122" s="326"/>
      <c r="E122" s="326"/>
      <c r="F122" s="326"/>
      <c r="G122" s="326"/>
      <c r="H122" s="326"/>
      <c r="I122" s="326"/>
      <c r="J122" s="326"/>
      <c r="K122" s="377"/>
    </row>
    <row r="123" s="1" customFormat="1" ht="17.25" customHeight="1">
      <c r="B123" s="378"/>
      <c r="C123" s="350" t="s">
        <v>3968</v>
      </c>
      <c r="D123" s="350"/>
      <c r="E123" s="350"/>
      <c r="F123" s="350" t="s">
        <v>3969</v>
      </c>
      <c r="G123" s="351"/>
      <c r="H123" s="350" t="s">
        <v>54</v>
      </c>
      <c r="I123" s="350" t="s">
        <v>57</v>
      </c>
      <c r="J123" s="350" t="s">
        <v>3970</v>
      </c>
      <c r="K123" s="379"/>
    </row>
    <row r="124" s="1" customFormat="1" ht="17.25" customHeight="1">
      <c r="B124" s="378"/>
      <c r="C124" s="352" t="s">
        <v>3971</v>
      </c>
      <c r="D124" s="352"/>
      <c r="E124" s="352"/>
      <c r="F124" s="353" t="s">
        <v>3972</v>
      </c>
      <c r="G124" s="354"/>
      <c r="H124" s="352"/>
      <c r="I124" s="352"/>
      <c r="J124" s="352" t="s">
        <v>3973</v>
      </c>
      <c r="K124" s="379"/>
    </row>
    <row r="125" s="1" customFormat="1" ht="5.25" customHeight="1">
      <c r="B125" s="380"/>
      <c r="C125" s="355"/>
      <c r="D125" s="355"/>
      <c r="E125" s="355"/>
      <c r="F125" s="355"/>
      <c r="G125" s="381"/>
      <c r="H125" s="355"/>
      <c r="I125" s="355"/>
      <c r="J125" s="355"/>
      <c r="K125" s="382"/>
    </row>
    <row r="126" s="1" customFormat="1" ht="15" customHeight="1">
      <c r="B126" s="380"/>
      <c r="C126" s="335" t="s">
        <v>3977</v>
      </c>
      <c r="D126" s="357"/>
      <c r="E126" s="357"/>
      <c r="F126" s="358" t="s">
        <v>3974</v>
      </c>
      <c r="G126" s="335"/>
      <c r="H126" s="335" t="s">
        <v>4014</v>
      </c>
      <c r="I126" s="335" t="s">
        <v>3976</v>
      </c>
      <c r="J126" s="335">
        <v>120</v>
      </c>
      <c r="K126" s="383"/>
    </row>
    <row r="127" s="1" customFormat="1" ht="15" customHeight="1">
      <c r="B127" s="380"/>
      <c r="C127" s="335" t="s">
        <v>4023</v>
      </c>
      <c r="D127" s="335"/>
      <c r="E127" s="335"/>
      <c r="F127" s="358" t="s">
        <v>3974</v>
      </c>
      <c r="G127" s="335"/>
      <c r="H127" s="335" t="s">
        <v>4024</v>
      </c>
      <c r="I127" s="335" t="s">
        <v>3976</v>
      </c>
      <c r="J127" s="335" t="s">
        <v>4025</v>
      </c>
      <c r="K127" s="383"/>
    </row>
    <row r="128" s="1" customFormat="1" ht="15" customHeight="1">
      <c r="B128" s="380"/>
      <c r="C128" s="335" t="s">
        <v>85</v>
      </c>
      <c r="D128" s="335"/>
      <c r="E128" s="335"/>
      <c r="F128" s="358" t="s">
        <v>3974</v>
      </c>
      <c r="G128" s="335"/>
      <c r="H128" s="335" t="s">
        <v>4026</v>
      </c>
      <c r="I128" s="335" t="s">
        <v>3976</v>
      </c>
      <c r="J128" s="335" t="s">
        <v>4025</v>
      </c>
      <c r="K128" s="383"/>
    </row>
    <row r="129" s="1" customFormat="1" ht="15" customHeight="1">
      <c r="B129" s="380"/>
      <c r="C129" s="335" t="s">
        <v>3985</v>
      </c>
      <c r="D129" s="335"/>
      <c r="E129" s="335"/>
      <c r="F129" s="358" t="s">
        <v>3980</v>
      </c>
      <c r="G129" s="335"/>
      <c r="H129" s="335" t="s">
        <v>3986</v>
      </c>
      <c r="I129" s="335" t="s">
        <v>3976</v>
      </c>
      <c r="J129" s="335">
        <v>15</v>
      </c>
      <c r="K129" s="383"/>
    </row>
    <row r="130" s="1" customFormat="1" ht="15" customHeight="1">
      <c r="B130" s="380"/>
      <c r="C130" s="361" t="s">
        <v>3987</v>
      </c>
      <c r="D130" s="361"/>
      <c r="E130" s="361"/>
      <c r="F130" s="362" t="s">
        <v>3980</v>
      </c>
      <c r="G130" s="361"/>
      <c r="H130" s="361" t="s">
        <v>3988</v>
      </c>
      <c r="I130" s="361" t="s">
        <v>3976</v>
      </c>
      <c r="J130" s="361">
        <v>15</v>
      </c>
      <c r="K130" s="383"/>
    </row>
    <row r="131" s="1" customFormat="1" ht="15" customHeight="1">
      <c r="B131" s="380"/>
      <c r="C131" s="361" t="s">
        <v>3989</v>
      </c>
      <c r="D131" s="361"/>
      <c r="E131" s="361"/>
      <c r="F131" s="362" t="s">
        <v>3980</v>
      </c>
      <c r="G131" s="361"/>
      <c r="H131" s="361" t="s">
        <v>3990</v>
      </c>
      <c r="I131" s="361" t="s">
        <v>3976</v>
      </c>
      <c r="J131" s="361">
        <v>20</v>
      </c>
      <c r="K131" s="383"/>
    </row>
    <row r="132" s="1" customFormat="1" ht="15" customHeight="1">
      <c r="B132" s="380"/>
      <c r="C132" s="361" t="s">
        <v>3991</v>
      </c>
      <c r="D132" s="361"/>
      <c r="E132" s="361"/>
      <c r="F132" s="362" t="s">
        <v>3980</v>
      </c>
      <c r="G132" s="361"/>
      <c r="H132" s="361" t="s">
        <v>3992</v>
      </c>
      <c r="I132" s="361" t="s">
        <v>3976</v>
      </c>
      <c r="J132" s="361">
        <v>20</v>
      </c>
      <c r="K132" s="383"/>
    </row>
    <row r="133" s="1" customFormat="1" ht="15" customHeight="1">
      <c r="B133" s="380"/>
      <c r="C133" s="335" t="s">
        <v>3979</v>
      </c>
      <c r="D133" s="335"/>
      <c r="E133" s="335"/>
      <c r="F133" s="358" t="s">
        <v>3980</v>
      </c>
      <c r="G133" s="335"/>
      <c r="H133" s="335" t="s">
        <v>4014</v>
      </c>
      <c r="I133" s="335" t="s">
        <v>3976</v>
      </c>
      <c r="J133" s="335">
        <v>50</v>
      </c>
      <c r="K133" s="383"/>
    </row>
    <row r="134" s="1" customFormat="1" ht="15" customHeight="1">
      <c r="B134" s="380"/>
      <c r="C134" s="335" t="s">
        <v>3993</v>
      </c>
      <c r="D134" s="335"/>
      <c r="E134" s="335"/>
      <c r="F134" s="358" t="s">
        <v>3980</v>
      </c>
      <c r="G134" s="335"/>
      <c r="H134" s="335" t="s">
        <v>4014</v>
      </c>
      <c r="I134" s="335" t="s">
        <v>3976</v>
      </c>
      <c r="J134" s="335">
        <v>50</v>
      </c>
      <c r="K134" s="383"/>
    </row>
    <row r="135" s="1" customFormat="1" ht="15" customHeight="1">
      <c r="B135" s="380"/>
      <c r="C135" s="335" t="s">
        <v>3999</v>
      </c>
      <c r="D135" s="335"/>
      <c r="E135" s="335"/>
      <c r="F135" s="358" t="s">
        <v>3980</v>
      </c>
      <c r="G135" s="335"/>
      <c r="H135" s="335" t="s">
        <v>4014</v>
      </c>
      <c r="I135" s="335" t="s">
        <v>3976</v>
      </c>
      <c r="J135" s="335">
        <v>50</v>
      </c>
      <c r="K135" s="383"/>
    </row>
    <row r="136" s="1" customFormat="1" ht="15" customHeight="1">
      <c r="B136" s="380"/>
      <c r="C136" s="335" t="s">
        <v>4001</v>
      </c>
      <c r="D136" s="335"/>
      <c r="E136" s="335"/>
      <c r="F136" s="358" t="s">
        <v>3980</v>
      </c>
      <c r="G136" s="335"/>
      <c r="H136" s="335" t="s">
        <v>4014</v>
      </c>
      <c r="I136" s="335" t="s">
        <v>3976</v>
      </c>
      <c r="J136" s="335">
        <v>50</v>
      </c>
      <c r="K136" s="383"/>
    </row>
    <row r="137" s="1" customFormat="1" ht="15" customHeight="1">
      <c r="B137" s="380"/>
      <c r="C137" s="335" t="s">
        <v>4002</v>
      </c>
      <c r="D137" s="335"/>
      <c r="E137" s="335"/>
      <c r="F137" s="358" t="s">
        <v>3980</v>
      </c>
      <c r="G137" s="335"/>
      <c r="H137" s="335" t="s">
        <v>4027</v>
      </c>
      <c r="I137" s="335" t="s">
        <v>3976</v>
      </c>
      <c r="J137" s="335">
        <v>255</v>
      </c>
      <c r="K137" s="383"/>
    </row>
    <row r="138" s="1" customFormat="1" ht="15" customHeight="1">
      <c r="B138" s="380"/>
      <c r="C138" s="335" t="s">
        <v>4004</v>
      </c>
      <c r="D138" s="335"/>
      <c r="E138" s="335"/>
      <c r="F138" s="358" t="s">
        <v>3974</v>
      </c>
      <c r="G138" s="335"/>
      <c r="H138" s="335" t="s">
        <v>4028</v>
      </c>
      <c r="I138" s="335" t="s">
        <v>4006</v>
      </c>
      <c r="J138" s="335"/>
      <c r="K138" s="383"/>
    </row>
    <row r="139" s="1" customFormat="1" ht="15" customHeight="1">
      <c r="B139" s="380"/>
      <c r="C139" s="335" t="s">
        <v>4007</v>
      </c>
      <c r="D139" s="335"/>
      <c r="E139" s="335"/>
      <c r="F139" s="358" t="s">
        <v>3974</v>
      </c>
      <c r="G139" s="335"/>
      <c r="H139" s="335" t="s">
        <v>4029</v>
      </c>
      <c r="I139" s="335" t="s">
        <v>4009</v>
      </c>
      <c r="J139" s="335"/>
      <c r="K139" s="383"/>
    </row>
    <row r="140" s="1" customFormat="1" ht="15" customHeight="1">
      <c r="B140" s="380"/>
      <c r="C140" s="335" t="s">
        <v>4010</v>
      </c>
      <c r="D140" s="335"/>
      <c r="E140" s="335"/>
      <c r="F140" s="358" t="s">
        <v>3974</v>
      </c>
      <c r="G140" s="335"/>
      <c r="H140" s="335" t="s">
        <v>4010</v>
      </c>
      <c r="I140" s="335" t="s">
        <v>4009</v>
      </c>
      <c r="J140" s="335"/>
      <c r="K140" s="383"/>
    </row>
    <row r="141" s="1" customFormat="1" ht="15" customHeight="1">
      <c r="B141" s="380"/>
      <c r="C141" s="335" t="s">
        <v>38</v>
      </c>
      <c r="D141" s="335"/>
      <c r="E141" s="335"/>
      <c r="F141" s="358" t="s">
        <v>3974</v>
      </c>
      <c r="G141" s="335"/>
      <c r="H141" s="335" t="s">
        <v>4030</v>
      </c>
      <c r="I141" s="335" t="s">
        <v>4009</v>
      </c>
      <c r="J141" s="335"/>
      <c r="K141" s="383"/>
    </row>
    <row r="142" s="1" customFormat="1" ht="15" customHeight="1">
      <c r="B142" s="380"/>
      <c r="C142" s="335" t="s">
        <v>4031</v>
      </c>
      <c r="D142" s="335"/>
      <c r="E142" s="335"/>
      <c r="F142" s="358" t="s">
        <v>3974</v>
      </c>
      <c r="G142" s="335"/>
      <c r="H142" s="335" t="s">
        <v>4032</v>
      </c>
      <c r="I142" s="335" t="s">
        <v>4009</v>
      </c>
      <c r="J142" s="335"/>
      <c r="K142" s="383"/>
    </row>
    <row r="143" s="1" customFormat="1" ht="15" customHeight="1">
      <c r="B143" s="384"/>
      <c r="C143" s="385"/>
      <c r="D143" s="385"/>
      <c r="E143" s="385"/>
      <c r="F143" s="385"/>
      <c r="G143" s="385"/>
      <c r="H143" s="385"/>
      <c r="I143" s="385"/>
      <c r="J143" s="385"/>
      <c r="K143" s="386"/>
    </row>
    <row r="144" s="1" customFormat="1" ht="18.75" customHeight="1">
      <c r="B144" s="371"/>
      <c r="C144" s="371"/>
      <c r="D144" s="371"/>
      <c r="E144" s="371"/>
      <c r="F144" s="372"/>
      <c r="G144" s="371"/>
      <c r="H144" s="371"/>
      <c r="I144" s="371"/>
      <c r="J144" s="371"/>
      <c r="K144" s="371"/>
    </row>
    <row r="145" s="1" customFormat="1" ht="18.75" customHeight="1">
      <c r="B145" s="343"/>
      <c r="C145" s="343"/>
      <c r="D145" s="343"/>
      <c r="E145" s="343"/>
      <c r="F145" s="343"/>
      <c r="G145" s="343"/>
      <c r="H145" s="343"/>
      <c r="I145" s="343"/>
      <c r="J145" s="343"/>
      <c r="K145" s="343"/>
    </row>
    <row r="146" s="1" customFormat="1" ht="7.5" customHeight="1">
      <c r="B146" s="344"/>
      <c r="C146" s="345"/>
      <c r="D146" s="345"/>
      <c r="E146" s="345"/>
      <c r="F146" s="345"/>
      <c r="G146" s="345"/>
      <c r="H146" s="345"/>
      <c r="I146" s="345"/>
      <c r="J146" s="345"/>
      <c r="K146" s="346"/>
    </row>
    <row r="147" s="1" customFormat="1" ht="45" customHeight="1">
      <c r="B147" s="347"/>
      <c r="C147" s="348" t="s">
        <v>4033</v>
      </c>
      <c r="D147" s="348"/>
      <c r="E147" s="348"/>
      <c r="F147" s="348"/>
      <c r="G147" s="348"/>
      <c r="H147" s="348"/>
      <c r="I147" s="348"/>
      <c r="J147" s="348"/>
      <c r="K147" s="349"/>
    </row>
    <row r="148" s="1" customFormat="1" ht="17.25" customHeight="1">
      <c r="B148" s="347"/>
      <c r="C148" s="350" t="s">
        <v>3968</v>
      </c>
      <c r="D148" s="350"/>
      <c r="E148" s="350"/>
      <c r="F148" s="350" t="s">
        <v>3969</v>
      </c>
      <c r="G148" s="351"/>
      <c r="H148" s="350" t="s">
        <v>54</v>
      </c>
      <c r="I148" s="350" t="s">
        <v>57</v>
      </c>
      <c r="J148" s="350" t="s">
        <v>3970</v>
      </c>
      <c r="K148" s="349"/>
    </row>
    <row r="149" s="1" customFormat="1" ht="17.25" customHeight="1">
      <c r="B149" s="347"/>
      <c r="C149" s="352" t="s">
        <v>3971</v>
      </c>
      <c r="D149" s="352"/>
      <c r="E149" s="352"/>
      <c r="F149" s="353" t="s">
        <v>3972</v>
      </c>
      <c r="G149" s="354"/>
      <c r="H149" s="352"/>
      <c r="I149" s="352"/>
      <c r="J149" s="352" t="s">
        <v>3973</v>
      </c>
      <c r="K149" s="349"/>
    </row>
    <row r="150" s="1" customFormat="1" ht="5.25" customHeight="1">
      <c r="B150" s="360"/>
      <c r="C150" s="355"/>
      <c r="D150" s="355"/>
      <c r="E150" s="355"/>
      <c r="F150" s="355"/>
      <c r="G150" s="356"/>
      <c r="H150" s="355"/>
      <c r="I150" s="355"/>
      <c r="J150" s="355"/>
      <c r="K150" s="383"/>
    </row>
    <row r="151" s="1" customFormat="1" ht="15" customHeight="1">
      <c r="B151" s="360"/>
      <c r="C151" s="387" t="s">
        <v>3977</v>
      </c>
      <c r="D151" s="335"/>
      <c r="E151" s="335"/>
      <c r="F151" s="388" t="s">
        <v>3974</v>
      </c>
      <c r="G151" s="335"/>
      <c r="H151" s="387" t="s">
        <v>4014</v>
      </c>
      <c r="I151" s="387" t="s">
        <v>3976</v>
      </c>
      <c r="J151" s="387">
        <v>120</v>
      </c>
      <c r="K151" s="383"/>
    </row>
    <row r="152" s="1" customFormat="1" ht="15" customHeight="1">
      <c r="B152" s="360"/>
      <c r="C152" s="387" t="s">
        <v>4023</v>
      </c>
      <c r="D152" s="335"/>
      <c r="E152" s="335"/>
      <c r="F152" s="388" t="s">
        <v>3974</v>
      </c>
      <c r="G152" s="335"/>
      <c r="H152" s="387" t="s">
        <v>4034</v>
      </c>
      <c r="I152" s="387" t="s">
        <v>3976</v>
      </c>
      <c r="J152" s="387" t="s">
        <v>4025</v>
      </c>
      <c r="K152" s="383"/>
    </row>
    <row r="153" s="1" customFormat="1" ht="15" customHeight="1">
      <c r="B153" s="360"/>
      <c r="C153" s="387" t="s">
        <v>85</v>
      </c>
      <c r="D153" s="335"/>
      <c r="E153" s="335"/>
      <c r="F153" s="388" t="s">
        <v>3974</v>
      </c>
      <c r="G153" s="335"/>
      <c r="H153" s="387" t="s">
        <v>4035</v>
      </c>
      <c r="I153" s="387" t="s">
        <v>3976</v>
      </c>
      <c r="J153" s="387" t="s">
        <v>4025</v>
      </c>
      <c r="K153" s="383"/>
    </row>
    <row r="154" s="1" customFormat="1" ht="15" customHeight="1">
      <c r="B154" s="360"/>
      <c r="C154" s="387" t="s">
        <v>3979</v>
      </c>
      <c r="D154" s="335"/>
      <c r="E154" s="335"/>
      <c r="F154" s="388" t="s">
        <v>3980</v>
      </c>
      <c r="G154" s="335"/>
      <c r="H154" s="387" t="s">
        <v>4014</v>
      </c>
      <c r="I154" s="387" t="s">
        <v>3976</v>
      </c>
      <c r="J154" s="387">
        <v>50</v>
      </c>
      <c r="K154" s="383"/>
    </row>
    <row r="155" s="1" customFormat="1" ht="15" customHeight="1">
      <c r="B155" s="360"/>
      <c r="C155" s="387" t="s">
        <v>3982</v>
      </c>
      <c r="D155" s="335"/>
      <c r="E155" s="335"/>
      <c r="F155" s="388" t="s">
        <v>3974</v>
      </c>
      <c r="G155" s="335"/>
      <c r="H155" s="387" t="s">
        <v>4014</v>
      </c>
      <c r="I155" s="387" t="s">
        <v>3984</v>
      </c>
      <c r="J155" s="387"/>
      <c r="K155" s="383"/>
    </row>
    <row r="156" s="1" customFormat="1" ht="15" customHeight="1">
      <c r="B156" s="360"/>
      <c r="C156" s="387" t="s">
        <v>3993</v>
      </c>
      <c r="D156" s="335"/>
      <c r="E156" s="335"/>
      <c r="F156" s="388" t="s">
        <v>3980</v>
      </c>
      <c r="G156" s="335"/>
      <c r="H156" s="387" t="s">
        <v>4014</v>
      </c>
      <c r="I156" s="387" t="s">
        <v>3976</v>
      </c>
      <c r="J156" s="387">
        <v>50</v>
      </c>
      <c r="K156" s="383"/>
    </row>
    <row r="157" s="1" customFormat="1" ht="15" customHeight="1">
      <c r="B157" s="360"/>
      <c r="C157" s="387" t="s">
        <v>4001</v>
      </c>
      <c r="D157" s="335"/>
      <c r="E157" s="335"/>
      <c r="F157" s="388" t="s">
        <v>3980</v>
      </c>
      <c r="G157" s="335"/>
      <c r="H157" s="387" t="s">
        <v>4014</v>
      </c>
      <c r="I157" s="387" t="s">
        <v>3976</v>
      </c>
      <c r="J157" s="387">
        <v>50</v>
      </c>
      <c r="K157" s="383"/>
    </row>
    <row r="158" s="1" customFormat="1" ht="15" customHeight="1">
      <c r="B158" s="360"/>
      <c r="C158" s="387" t="s">
        <v>3999</v>
      </c>
      <c r="D158" s="335"/>
      <c r="E158" s="335"/>
      <c r="F158" s="388" t="s">
        <v>3980</v>
      </c>
      <c r="G158" s="335"/>
      <c r="H158" s="387" t="s">
        <v>4014</v>
      </c>
      <c r="I158" s="387" t="s">
        <v>3976</v>
      </c>
      <c r="J158" s="387">
        <v>50</v>
      </c>
      <c r="K158" s="383"/>
    </row>
    <row r="159" s="1" customFormat="1" ht="15" customHeight="1">
      <c r="B159" s="360"/>
      <c r="C159" s="387" t="s">
        <v>130</v>
      </c>
      <c r="D159" s="335"/>
      <c r="E159" s="335"/>
      <c r="F159" s="388" t="s">
        <v>3974</v>
      </c>
      <c r="G159" s="335"/>
      <c r="H159" s="387" t="s">
        <v>4036</v>
      </c>
      <c r="I159" s="387" t="s">
        <v>3976</v>
      </c>
      <c r="J159" s="387" t="s">
        <v>4037</v>
      </c>
      <c r="K159" s="383"/>
    </row>
    <row r="160" s="1" customFormat="1" ht="15" customHeight="1">
      <c r="B160" s="360"/>
      <c r="C160" s="387" t="s">
        <v>4038</v>
      </c>
      <c r="D160" s="335"/>
      <c r="E160" s="335"/>
      <c r="F160" s="388" t="s">
        <v>3974</v>
      </c>
      <c r="G160" s="335"/>
      <c r="H160" s="387" t="s">
        <v>4039</v>
      </c>
      <c r="I160" s="387" t="s">
        <v>4009</v>
      </c>
      <c r="J160" s="387"/>
      <c r="K160" s="383"/>
    </row>
    <row r="161" s="1" customFormat="1" ht="15" customHeight="1">
      <c r="B161" s="389"/>
      <c r="C161" s="369"/>
      <c r="D161" s="369"/>
      <c r="E161" s="369"/>
      <c r="F161" s="369"/>
      <c r="G161" s="369"/>
      <c r="H161" s="369"/>
      <c r="I161" s="369"/>
      <c r="J161" s="369"/>
      <c r="K161" s="390"/>
    </row>
    <row r="162" s="1" customFormat="1" ht="18.75" customHeight="1">
      <c r="B162" s="371"/>
      <c r="C162" s="381"/>
      <c r="D162" s="381"/>
      <c r="E162" s="381"/>
      <c r="F162" s="391"/>
      <c r="G162" s="381"/>
      <c r="H162" s="381"/>
      <c r="I162" s="381"/>
      <c r="J162" s="381"/>
      <c r="K162" s="371"/>
    </row>
    <row r="163" s="1" customFormat="1" ht="18.75" customHeight="1">
      <c r="B163" s="343"/>
      <c r="C163" s="343"/>
      <c r="D163" s="343"/>
      <c r="E163" s="343"/>
      <c r="F163" s="343"/>
      <c r="G163" s="343"/>
      <c r="H163" s="343"/>
      <c r="I163" s="343"/>
      <c r="J163" s="343"/>
      <c r="K163" s="343"/>
    </row>
    <row r="164" s="1" customFormat="1" ht="7.5" customHeight="1">
      <c r="B164" s="322"/>
      <c r="C164" s="323"/>
      <c r="D164" s="323"/>
      <c r="E164" s="323"/>
      <c r="F164" s="323"/>
      <c r="G164" s="323"/>
      <c r="H164" s="323"/>
      <c r="I164" s="323"/>
      <c r="J164" s="323"/>
      <c r="K164" s="324"/>
    </row>
    <row r="165" s="1" customFormat="1" ht="45" customHeight="1">
      <c r="B165" s="325"/>
      <c r="C165" s="326" t="s">
        <v>4040</v>
      </c>
      <c r="D165" s="326"/>
      <c r="E165" s="326"/>
      <c r="F165" s="326"/>
      <c r="G165" s="326"/>
      <c r="H165" s="326"/>
      <c r="I165" s="326"/>
      <c r="J165" s="326"/>
      <c r="K165" s="327"/>
    </row>
    <row r="166" s="1" customFormat="1" ht="17.25" customHeight="1">
      <c r="B166" s="325"/>
      <c r="C166" s="350" t="s">
        <v>3968</v>
      </c>
      <c r="D166" s="350"/>
      <c r="E166" s="350"/>
      <c r="F166" s="350" t="s">
        <v>3969</v>
      </c>
      <c r="G166" s="392"/>
      <c r="H166" s="393" t="s">
        <v>54</v>
      </c>
      <c r="I166" s="393" t="s">
        <v>57</v>
      </c>
      <c r="J166" s="350" t="s">
        <v>3970</v>
      </c>
      <c r="K166" s="327"/>
    </row>
    <row r="167" s="1" customFormat="1" ht="17.25" customHeight="1">
      <c r="B167" s="328"/>
      <c r="C167" s="352" t="s">
        <v>3971</v>
      </c>
      <c r="D167" s="352"/>
      <c r="E167" s="352"/>
      <c r="F167" s="353" t="s">
        <v>3972</v>
      </c>
      <c r="G167" s="394"/>
      <c r="H167" s="395"/>
      <c r="I167" s="395"/>
      <c r="J167" s="352" t="s">
        <v>3973</v>
      </c>
      <c r="K167" s="330"/>
    </row>
    <row r="168" s="1" customFormat="1" ht="5.25" customHeight="1">
      <c r="B168" s="360"/>
      <c r="C168" s="355"/>
      <c r="D168" s="355"/>
      <c r="E168" s="355"/>
      <c r="F168" s="355"/>
      <c r="G168" s="356"/>
      <c r="H168" s="355"/>
      <c r="I168" s="355"/>
      <c r="J168" s="355"/>
      <c r="K168" s="383"/>
    </row>
    <row r="169" s="1" customFormat="1" ht="15" customHeight="1">
      <c r="B169" s="360"/>
      <c r="C169" s="335" t="s">
        <v>3977</v>
      </c>
      <c r="D169" s="335"/>
      <c r="E169" s="335"/>
      <c r="F169" s="358" t="s">
        <v>3974</v>
      </c>
      <c r="G169" s="335"/>
      <c r="H169" s="335" t="s">
        <v>4014</v>
      </c>
      <c r="I169" s="335" t="s">
        <v>3976</v>
      </c>
      <c r="J169" s="335">
        <v>120</v>
      </c>
      <c r="K169" s="383"/>
    </row>
    <row r="170" s="1" customFormat="1" ht="15" customHeight="1">
      <c r="B170" s="360"/>
      <c r="C170" s="335" t="s">
        <v>4023</v>
      </c>
      <c r="D170" s="335"/>
      <c r="E170" s="335"/>
      <c r="F170" s="358" t="s">
        <v>3974</v>
      </c>
      <c r="G170" s="335"/>
      <c r="H170" s="335" t="s">
        <v>4024</v>
      </c>
      <c r="I170" s="335" t="s">
        <v>3976</v>
      </c>
      <c r="J170" s="335" t="s">
        <v>4025</v>
      </c>
      <c r="K170" s="383"/>
    </row>
    <row r="171" s="1" customFormat="1" ht="15" customHeight="1">
      <c r="B171" s="360"/>
      <c r="C171" s="335" t="s">
        <v>85</v>
      </c>
      <c r="D171" s="335"/>
      <c r="E171" s="335"/>
      <c r="F171" s="358" t="s">
        <v>3974</v>
      </c>
      <c r="G171" s="335"/>
      <c r="H171" s="335" t="s">
        <v>4041</v>
      </c>
      <c r="I171" s="335" t="s">
        <v>3976</v>
      </c>
      <c r="J171" s="335" t="s">
        <v>4025</v>
      </c>
      <c r="K171" s="383"/>
    </row>
    <row r="172" s="1" customFormat="1" ht="15" customHeight="1">
      <c r="B172" s="360"/>
      <c r="C172" s="335" t="s">
        <v>3979</v>
      </c>
      <c r="D172" s="335"/>
      <c r="E172" s="335"/>
      <c r="F172" s="358" t="s">
        <v>3980</v>
      </c>
      <c r="G172" s="335"/>
      <c r="H172" s="335" t="s">
        <v>4041</v>
      </c>
      <c r="I172" s="335" t="s">
        <v>3976</v>
      </c>
      <c r="J172" s="335">
        <v>50</v>
      </c>
      <c r="K172" s="383"/>
    </row>
    <row r="173" s="1" customFormat="1" ht="15" customHeight="1">
      <c r="B173" s="360"/>
      <c r="C173" s="335" t="s">
        <v>3982</v>
      </c>
      <c r="D173" s="335"/>
      <c r="E173" s="335"/>
      <c r="F173" s="358" t="s">
        <v>3974</v>
      </c>
      <c r="G173" s="335"/>
      <c r="H173" s="335" t="s">
        <v>4041</v>
      </c>
      <c r="I173" s="335" t="s">
        <v>3984</v>
      </c>
      <c r="J173" s="335"/>
      <c r="K173" s="383"/>
    </row>
    <row r="174" s="1" customFormat="1" ht="15" customHeight="1">
      <c r="B174" s="360"/>
      <c r="C174" s="335" t="s">
        <v>3993</v>
      </c>
      <c r="D174" s="335"/>
      <c r="E174" s="335"/>
      <c r="F174" s="358" t="s">
        <v>3980</v>
      </c>
      <c r="G174" s="335"/>
      <c r="H174" s="335" t="s">
        <v>4041</v>
      </c>
      <c r="I174" s="335" t="s">
        <v>3976</v>
      </c>
      <c r="J174" s="335">
        <v>50</v>
      </c>
      <c r="K174" s="383"/>
    </row>
    <row r="175" s="1" customFormat="1" ht="15" customHeight="1">
      <c r="B175" s="360"/>
      <c r="C175" s="335" t="s">
        <v>4001</v>
      </c>
      <c r="D175" s="335"/>
      <c r="E175" s="335"/>
      <c r="F175" s="358" t="s">
        <v>3980</v>
      </c>
      <c r="G175" s="335"/>
      <c r="H175" s="335" t="s">
        <v>4041</v>
      </c>
      <c r="I175" s="335" t="s">
        <v>3976</v>
      </c>
      <c r="J175" s="335">
        <v>50</v>
      </c>
      <c r="K175" s="383"/>
    </row>
    <row r="176" s="1" customFormat="1" ht="15" customHeight="1">
      <c r="B176" s="360"/>
      <c r="C176" s="335" t="s">
        <v>3999</v>
      </c>
      <c r="D176" s="335"/>
      <c r="E176" s="335"/>
      <c r="F176" s="358" t="s">
        <v>3980</v>
      </c>
      <c r="G176" s="335"/>
      <c r="H176" s="335" t="s">
        <v>4041</v>
      </c>
      <c r="I176" s="335" t="s">
        <v>3976</v>
      </c>
      <c r="J176" s="335">
        <v>50</v>
      </c>
      <c r="K176" s="383"/>
    </row>
    <row r="177" s="1" customFormat="1" ht="15" customHeight="1">
      <c r="B177" s="360"/>
      <c r="C177" s="335" t="s">
        <v>144</v>
      </c>
      <c r="D177" s="335"/>
      <c r="E177" s="335"/>
      <c r="F177" s="358" t="s">
        <v>3974</v>
      </c>
      <c r="G177" s="335"/>
      <c r="H177" s="335" t="s">
        <v>4042</v>
      </c>
      <c r="I177" s="335" t="s">
        <v>4043</v>
      </c>
      <c r="J177" s="335"/>
      <c r="K177" s="383"/>
    </row>
    <row r="178" s="1" customFormat="1" ht="15" customHeight="1">
      <c r="B178" s="360"/>
      <c r="C178" s="335" t="s">
        <v>57</v>
      </c>
      <c r="D178" s="335"/>
      <c r="E178" s="335"/>
      <c r="F178" s="358" t="s">
        <v>3974</v>
      </c>
      <c r="G178" s="335"/>
      <c r="H178" s="335" t="s">
        <v>4044</v>
      </c>
      <c r="I178" s="335" t="s">
        <v>4045</v>
      </c>
      <c r="J178" s="335">
        <v>1</v>
      </c>
      <c r="K178" s="383"/>
    </row>
    <row r="179" s="1" customFormat="1" ht="15" customHeight="1">
      <c r="B179" s="360"/>
      <c r="C179" s="335" t="s">
        <v>53</v>
      </c>
      <c r="D179" s="335"/>
      <c r="E179" s="335"/>
      <c r="F179" s="358" t="s">
        <v>3974</v>
      </c>
      <c r="G179" s="335"/>
      <c r="H179" s="335" t="s">
        <v>4046</v>
      </c>
      <c r="I179" s="335" t="s">
        <v>3976</v>
      </c>
      <c r="J179" s="335">
        <v>20</v>
      </c>
      <c r="K179" s="383"/>
    </row>
    <row r="180" s="1" customFormat="1" ht="15" customHeight="1">
      <c r="B180" s="360"/>
      <c r="C180" s="335" t="s">
        <v>54</v>
      </c>
      <c r="D180" s="335"/>
      <c r="E180" s="335"/>
      <c r="F180" s="358" t="s">
        <v>3974</v>
      </c>
      <c r="G180" s="335"/>
      <c r="H180" s="335" t="s">
        <v>4047</v>
      </c>
      <c r="I180" s="335" t="s">
        <v>3976</v>
      </c>
      <c r="J180" s="335">
        <v>255</v>
      </c>
      <c r="K180" s="383"/>
    </row>
    <row r="181" s="1" customFormat="1" ht="15" customHeight="1">
      <c r="B181" s="360"/>
      <c r="C181" s="335" t="s">
        <v>145</v>
      </c>
      <c r="D181" s="335"/>
      <c r="E181" s="335"/>
      <c r="F181" s="358" t="s">
        <v>3974</v>
      </c>
      <c r="G181" s="335"/>
      <c r="H181" s="335" t="s">
        <v>3938</v>
      </c>
      <c r="I181" s="335" t="s">
        <v>3976</v>
      </c>
      <c r="J181" s="335">
        <v>10</v>
      </c>
      <c r="K181" s="383"/>
    </row>
    <row r="182" s="1" customFormat="1" ht="15" customHeight="1">
      <c r="B182" s="360"/>
      <c r="C182" s="335" t="s">
        <v>146</v>
      </c>
      <c r="D182" s="335"/>
      <c r="E182" s="335"/>
      <c r="F182" s="358" t="s">
        <v>3974</v>
      </c>
      <c r="G182" s="335"/>
      <c r="H182" s="335" t="s">
        <v>4048</v>
      </c>
      <c r="I182" s="335" t="s">
        <v>4009</v>
      </c>
      <c r="J182" s="335"/>
      <c r="K182" s="383"/>
    </row>
    <row r="183" s="1" customFormat="1" ht="15" customHeight="1">
      <c r="B183" s="360"/>
      <c r="C183" s="335" t="s">
        <v>4049</v>
      </c>
      <c r="D183" s="335"/>
      <c r="E183" s="335"/>
      <c r="F183" s="358" t="s">
        <v>3974</v>
      </c>
      <c r="G183" s="335"/>
      <c r="H183" s="335" t="s">
        <v>4050</v>
      </c>
      <c r="I183" s="335" t="s">
        <v>4009</v>
      </c>
      <c r="J183" s="335"/>
      <c r="K183" s="383"/>
    </row>
    <row r="184" s="1" customFormat="1" ht="15" customHeight="1">
      <c r="B184" s="360"/>
      <c r="C184" s="335" t="s">
        <v>4038</v>
      </c>
      <c r="D184" s="335"/>
      <c r="E184" s="335"/>
      <c r="F184" s="358" t="s">
        <v>3974</v>
      </c>
      <c r="G184" s="335"/>
      <c r="H184" s="335" t="s">
        <v>4051</v>
      </c>
      <c r="I184" s="335" t="s">
        <v>4009</v>
      </c>
      <c r="J184" s="335"/>
      <c r="K184" s="383"/>
    </row>
    <row r="185" s="1" customFormat="1" ht="15" customHeight="1">
      <c r="B185" s="360"/>
      <c r="C185" s="335" t="s">
        <v>148</v>
      </c>
      <c r="D185" s="335"/>
      <c r="E185" s="335"/>
      <c r="F185" s="358" t="s">
        <v>3980</v>
      </c>
      <c r="G185" s="335"/>
      <c r="H185" s="335" t="s">
        <v>4052</v>
      </c>
      <c r="I185" s="335" t="s">
        <v>3976</v>
      </c>
      <c r="J185" s="335">
        <v>50</v>
      </c>
      <c r="K185" s="383"/>
    </row>
    <row r="186" s="1" customFormat="1" ht="15" customHeight="1">
      <c r="B186" s="360"/>
      <c r="C186" s="335" t="s">
        <v>4053</v>
      </c>
      <c r="D186" s="335"/>
      <c r="E186" s="335"/>
      <c r="F186" s="358" t="s">
        <v>3980</v>
      </c>
      <c r="G186" s="335"/>
      <c r="H186" s="335" t="s">
        <v>4054</v>
      </c>
      <c r="I186" s="335" t="s">
        <v>4055</v>
      </c>
      <c r="J186" s="335"/>
      <c r="K186" s="383"/>
    </row>
    <row r="187" s="1" customFormat="1" ht="15" customHeight="1">
      <c r="B187" s="360"/>
      <c r="C187" s="335" t="s">
        <v>4056</v>
      </c>
      <c r="D187" s="335"/>
      <c r="E187" s="335"/>
      <c r="F187" s="358" t="s">
        <v>3980</v>
      </c>
      <c r="G187" s="335"/>
      <c r="H187" s="335" t="s">
        <v>4057</v>
      </c>
      <c r="I187" s="335" t="s">
        <v>4055</v>
      </c>
      <c r="J187" s="335"/>
      <c r="K187" s="383"/>
    </row>
    <row r="188" s="1" customFormat="1" ht="15" customHeight="1">
      <c r="B188" s="360"/>
      <c r="C188" s="335" t="s">
        <v>4058</v>
      </c>
      <c r="D188" s="335"/>
      <c r="E188" s="335"/>
      <c r="F188" s="358" t="s">
        <v>3980</v>
      </c>
      <c r="G188" s="335"/>
      <c r="H188" s="335" t="s">
        <v>4059</v>
      </c>
      <c r="I188" s="335" t="s">
        <v>4055</v>
      </c>
      <c r="J188" s="335"/>
      <c r="K188" s="383"/>
    </row>
    <row r="189" s="1" customFormat="1" ht="15" customHeight="1">
      <c r="B189" s="360"/>
      <c r="C189" s="396" t="s">
        <v>4060</v>
      </c>
      <c r="D189" s="335"/>
      <c r="E189" s="335"/>
      <c r="F189" s="358" t="s">
        <v>3980</v>
      </c>
      <c r="G189" s="335"/>
      <c r="H189" s="335" t="s">
        <v>4061</v>
      </c>
      <c r="I189" s="335" t="s">
        <v>4062</v>
      </c>
      <c r="J189" s="397" t="s">
        <v>4063</v>
      </c>
      <c r="K189" s="383"/>
    </row>
    <row r="190" s="1" customFormat="1" ht="15" customHeight="1">
      <c r="B190" s="360"/>
      <c r="C190" s="396" t="s">
        <v>42</v>
      </c>
      <c r="D190" s="335"/>
      <c r="E190" s="335"/>
      <c r="F190" s="358" t="s">
        <v>3974</v>
      </c>
      <c r="G190" s="335"/>
      <c r="H190" s="332" t="s">
        <v>4064</v>
      </c>
      <c r="I190" s="335" t="s">
        <v>4065</v>
      </c>
      <c r="J190" s="335"/>
      <c r="K190" s="383"/>
    </row>
    <row r="191" s="1" customFormat="1" ht="15" customHeight="1">
      <c r="B191" s="360"/>
      <c r="C191" s="396" t="s">
        <v>4066</v>
      </c>
      <c r="D191" s="335"/>
      <c r="E191" s="335"/>
      <c r="F191" s="358" t="s">
        <v>3974</v>
      </c>
      <c r="G191" s="335"/>
      <c r="H191" s="335" t="s">
        <v>4067</v>
      </c>
      <c r="I191" s="335" t="s">
        <v>4009</v>
      </c>
      <c r="J191" s="335"/>
      <c r="K191" s="383"/>
    </row>
    <row r="192" s="1" customFormat="1" ht="15" customHeight="1">
      <c r="B192" s="360"/>
      <c r="C192" s="396" t="s">
        <v>4068</v>
      </c>
      <c r="D192" s="335"/>
      <c r="E192" s="335"/>
      <c r="F192" s="358" t="s">
        <v>3974</v>
      </c>
      <c r="G192" s="335"/>
      <c r="H192" s="335" t="s">
        <v>4069</v>
      </c>
      <c r="I192" s="335" t="s">
        <v>4009</v>
      </c>
      <c r="J192" s="335"/>
      <c r="K192" s="383"/>
    </row>
    <row r="193" s="1" customFormat="1" ht="15" customHeight="1">
      <c r="B193" s="360"/>
      <c r="C193" s="396" t="s">
        <v>4070</v>
      </c>
      <c r="D193" s="335"/>
      <c r="E193" s="335"/>
      <c r="F193" s="358" t="s">
        <v>3980</v>
      </c>
      <c r="G193" s="335"/>
      <c r="H193" s="335" t="s">
        <v>4071</v>
      </c>
      <c r="I193" s="335" t="s">
        <v>4009</v>
      </c>
      <c r="J193" s="335"/>
      <c r="K193" s="383"/>
    </row>
    <row r="194" s="1" customFormat="1" ht="15" customHeight="1">
      <c r="B194" s="389"/>
      <c r="C194" s="398"/>
      <c r="D194" s="369"/>
      <c r="E194" s="369"/>
      <c r="F194" s="369"/>
      <c r="G194" s="369"/>
      <c r="H194" s="369"/>
      <c r="I194" s="369"/>
      <c r="J194" s="369"/>
      <c r="K194" s="390"/>
    </row>
    <row r="195" s="1" customFormat="1" ht="18.75" customHeight="1">
      <c r="B195" s="371"/>
      <c r="C195" s="381"/>
      <c r="D195" s="381"/>
      <c r="E195" s="381"/>
      <c r="F195" s="391"/>
      <c r="G195" s="381"/>
      <c r="H195" s="381"/>
      <c r="I195" s="381"/>
      <c r="J195" s="381"/>
      <c r="K195" s="371"/>
    </row>
    <row r="196" s="1" customFormat="1" ht="18.75" customHeight="1">
      <c r="B196" s="371"/>
      <c r="C196" s="381"/>
      <c r="D196" s="381"/>
      <c r="E196" s="381"/>
      <c r="F196" s="391"/>
      <c r="G196" s="381"/>
      <c r="H196" s="381"/>
      <c r="I196" s="381"/>
      <c r="J196" s="381"/>
      <c r="K196" s="371"/>
    </row>
    <row r="197" s="1" customFormat="1" ht="18.75" customHeight="1">
      <c r="B197" s="343"/>
      <c r="C197" s="343"/>
      <c r="D197" s="343"/>
      <c r="E197" s="343"/>
      <c r="F197" s="343"/>
      <c r="G197" s="343"/>
      <c r="H197" s="343"/>
      <c r="I197" s="343"/>
      <c r="J197" s="343"/>
      <c r="K197" s="343"/>
    </row>
    <row r="198" s="1" customFormat="1" ht="13.5">
      <c r="B198" s="322"/>
      <c r="C198" s="323"/>
      <c r="D198" s="323"/>
      <c r="E198" s="323"/>
      <c r="F198" s="323"/>
      <c r="G198" s="323"/>
      <c r="H198" s="323"/>
      <c r="I198" s="323"/>
      <c r="J198" s="323"/>
      <c r="K198" s="324"/>
    </row>
    <row r="199" s="1" customFormat="1" ht="21">
      <c r="B199" s="325"/>
      <c r="C199" s="326" t="s">
        <v>4072</v>
      </c>
      <c r="D199" s="326"/>
      <c r="E199" s="326"/>
      <c r="F199" s="326"/>
      <c r="G199" s="326"/>
      <c r="H199" s="326"/>
      <c r="I199" s="326"/>
      <c r="J199" s="326"/>
      <c r="K199" s="327"/>
    </row>
    <row r="200" s="1" customFormat="1" ht="25.5" customHeight="1">
      <c r="B200" s="325"/>
      <c r="C200" s="399" t="s">
        <v>4073</v>
      </c>
      <c r="D200" s="399"/>
      <c r="E200" s="399"/>
      <c r="F200" s="399" t="s">
        <v>4074</v>
      </c>
      <c r="G200" s="400"/>
      <c r="H200" s="399" t="s">
        <v>4075</v>
      </c>
      <c r="I200" s="399"/>
      <c r="J200" s="399"/>
      <c r="K200" s="327"/>
    </row>
    <row r="201" s="1" customFormat="1" ht="5.25" customHeight="1">
      <c r="B201" s="360"/>
      <c r="C201" s="355"/>
      <c r="D201" s="355"/>
      <c r="E201" s="355"/>
      <c r="F201" s="355"/>
      <c r="G201" s="381"/>
      <c r="H201" s="355"/>
      <c r="I201" s="355"/>
      <c r="J201" s="355"/>
      <c r="K201" s="383"/>
    </row>
    <row r="202" s="1" customFormat="1" ht="15" customHeight="1">
      <c r="B202" s="360"/>
      <c r="C202" s="335" t="s">
        <v>4065</v>
      </c>
      <c r="D202" s="335"/>
      <c r="E202" s="335"/>
      <c r="F202" s="358" t="s">
        <v>43</v>
      </c>
      <c r="G202" s="335"/>
      <c r="H202" s="335" t="s">
        <v>4076</v>
      </c>
      <c r="I202" s="335"/>
      <c r="J202" s="335"/>
      <c r="K202" s="383"/>
    </row>
    <row r="203" s="1" customFormat="1" ht="15" customHeight="1">
      <c r="B203" s="360"/>
      <c r="C203" s="335"/>
      <c r="D203" s="335"/>
      <c r="E203" s="335"/>
      <c r="F203" s="358" t="s">
        <v>44</v>
      </c>
      <c r="G203" s="335"/>
      <c r="H203" s="335" t="s">
        <v>4077</v>
      </c>
      <c r="I203" s="335"/>
      <c r="J203" s="335"/>
      <c r="K203" s="383"/>
    </row>
    <row r="204" s="1" customFormat="1" ht="15" customHeight="1">
      <c r="B204" s="360"/>
      <c r="C204" s="335"/>
      <c r="D204" s="335"/>
      <c r="E204" s="335"/>
      <c r="F204" s="358" t="s">
        <v>47</v>
      </c>
      <c r="G204" s="335"/>
      <c r="H204" s="335" t="s">
        <v>4078</v>
      </c>
      <c r="I204" s="335"/>
      <c r="J204" s="335"/>
      <c r="K204" s="383"/>
    </row>
    <row r="205" s="1" customFormat="1" ht="15" customHeight="1">
      <c r="B205" s="360"/>
      <c r="C205" s="335"/>
      <c r="D205" s="335"/>
      <c r="E205" s="335"/>
      <c r="F205" s="358" t="s">
        <v>45</v>
      </c>
      <c r="G205" s="335"/>
      <c r="H205" s="335" t="s">
        <v>4079</v>
      </c>
      <c r="I205" s="335"/>
      <c r="J205" s="335"/>
      <c r="K205" s="383"/>
    </row>
    <row r="206" s="1" customFormat="1" ht="15" customHeight="1">
      <c r="B206" s="360"/>
      <c r="C206" s="335"/>
      <c r="D206" s="335"/>
      <c r="E206" s="335"/>
      <c r="F206" s="358" t="s">
        <v>46</v>
      </c>
      <c r="G206" s="335"/>
      <c r="H206" s="335" t="s">
        <v>4080</v>
      </c>
      <c r="I206" s="335"/>
      <c r="J206" s="335"/>
      <c r="K206" s="383"/>
    </row>
    <row r="207" s="1" customFormat="1" ht="15" customHeight="1">
      <c r="B207" s="360"/>
      <c r="C207" s="335"/>
      <c r="D207" s="335"/>
      <c r="E207" s="335"/>
      <c r="F207" s="358"/>
      <c r="G207" s="335"/>
      <c r="H207" s="335"/>
      <c r="I207" s="335"/>
      <c r="J207" s="335"/>
      <c r="K207" s="383"/>
    </row>
    <row r="208" s="1" customFormat="1" ht="15" customHeight="1">
      <c r="B208" s="360"/>
      <c r="C208" s="335" t="s">
        <v>4021</v>
      </c>
      <c r="D208" s="335"/>
      <c r="E208" s="335"/>
      <c r="F208" s="358" t="s">
        <v>78</v>
      </c>
      <c r="G208" s="335"/>
      <c r="H208" s="335" t="s">
        <v>4081</v>
      </c>
      <c r="I208" s="335"/>
      <c r="J208" s="335"/>
      <c r="K208" s="383"/>
    </row>
    <row r="209" s="1" customFormat="1" ht="15" customHeight="1">
      <c r="B209" s="360"/>
      <c r="C209" s="335"/>
      <c r="D209" s="335"/>
      <c r="E209" s="335"/>
      <c r="F209" s="358" t="s">
        <v>3921</v>
      </c>
      <c r="G209" s="335"/>
      <c r="H209" s="335" t="s">
        <v>3922</v>
      </c>
      <c r="I209" s="335"/>
      <c r="J209" s="335"/>
      <c r="K209" s="383"/>
    </row>
    <row r="210" s="1" customFormat="1" ht="15" customHeight="1">
      <c r="B210" s="360"/>
      <c r="C210" s="335"/>
      <c r="D210" s="335"/>
      <c r="E210" s="335"/>
      <c r="F210" s="358" t="s">
        <v>3919</v>
      </c>
      <c r="G210" s="335"/>
      <c r="H210" s="335" t="s">
        <v>4082</v>
      </c>
      <c r="I210" s="335"/>
      <c r="J210" s="335"/>
      <c r="K210" s="383"/>
    </row>
    <row r="211" s="1" customFormat="1" ht="15" customHeight="1">
      <c r="B211" s="401"/>
      <c r="C211" s="335"/>
      <c r="D211" s="335"/>
      <c r="E211" s="335"/>
      <c r="F211" s="358" t="s">
        <v>120</v>
      </c>
      <c r="G211" s="396"/>
      <c r="H211" s="387" t="s">
        <v>121</v>
      </c>
      <c r="I211" s="387"/>
      <c r="J211" s="387"/>
      <c r="K211" s="402"/>
    </row>
    <row r="212" s="1" customFormat="1" ht="15" customHeight="1">
      <c r="B212" s="401"/>
      <c r="C212" s="335"/>
      <c r="D212" s="335"/>
      <c r="E212" s="335"/>
      <c r="F212" s="358" t="s">
        <v>3186</v>
      </c>
      <c r="G212" s="396"/>
      <c r="H212" s="387" t="s">
        <v>4083</v>
      </c>
      <c r="I212" s="387"/>
      <c r="J212" s="387"/>
      <c r="K212" s="402"/>
    </row>
    <row r="213" s="1" customFormat="1" ht="15" customHeight="1">
      <c r="B213" s="401"/>
      <c r="C213" s="335"/>
      <c r="D213" s="335"/>
      <c r="E213" s="335"/>
      <c r="F213" s="358"/>
      <c r="G213" s="396"/>
      <c r="H213" s="387"/>
      <c r="I213" s="387"/>
      <c r="J213" s="387"/>
      <c r="K213" s="402"/>
    </row>
    <row r="214" s="1" customFormat="1" ht="15" customHeight="1">
      <c r="B214" s="401"/>
      <c r="C214" s="335" t="s">
        <v>4045</v>
      </c>
      <c r="D214" s="335"/>
      <c r="E214" s="335"/>
      <c r="F214" s="358">
        <v>1</v>
      </c>
      <c r="G214" s="396"/>
      <c r="H214" s="387" t="s">
        <v>4084</v>
      </c>
      <c r="I214" s="387"/>
      <c r="J214" s="387"/>
      <c r="K214" s="402"/>
    </row>
    <row r="215" s="1" customFormat="1" ht="15" customHeight="1">
      <c r="B215" s="401"/>
      <c r="C215" s="335"/>
      <c r="D215" s="335"/>
      <c r="E215" s="335"/>
      <c r="F215" s="358">
        <v>2</v>
      </c>
      <c r="G215" s="396"/>
      <c r="H215" s="387" t="s">
        <v>4085</v>
      </c>
      <c r="I215" s="387"/>
      <c r="J215" s="387"/>
      <c r="K215" s="402"/>
    </row>
    <row r="216" s="1" customFormat="1" ht="15" customHeight="1">
      <c r="B216" s="401"/>
      <c r="C216" s="335"/>
      <c r="D216" s="335"/>
      <c r="E216" s="335"/>
      <c r="F216" s="358">
        <v>3</v>
      </c>
      <c r="G216" s="396"/>
      <c r="H216" s="387" t="s">
        <v>4086</v>
      </c>
      <c r="I216" s="387"/>
      <c r="J216" s="387"/>
      <c r="K216" s="402"/>
    </row>
    <row r="217" s="1" customFormat="1" ht="15" customHeight="1">
      <c r="B217" s="401"/>
      <c r="C217" s="335"/>
      <c r="D217" s="335"/>
      <c r="E217" s="335"/>
      <c r="F217" s="358">
        <v>4</v>
      </c>
      <c r="G217" s="396"/>
      <c r="H217" s="387" t="s">
        <v>4087</v>
      </c>
      <c r="I217" s="387"/>
      <c r="J217" s="387"/>
      <c r="K217" s="402"/>
    </row>
    <row r="218" s="1" customFormat="1" ht="12.75" customHeight="1">
      <c r="B218" s="403"/>
      <c r="C218" s="404"/>
      <c r="D218" s="404"/>
      <c r="E218" s="404"/>
      <c r="F218" s="404"/>
      <c r="G218" s="404"/>
      <c r="H218" s="404"/>
      <c r="I218" s="404"/>
      <c r="J218" s="404"/>
      <c r="K218" s="40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127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ROUND((SUM(BE95:BE227)),  2)</f>
        <v>0</v>
      </c>
      <c r="G35" s="41"/>
      <c r="H35" s="41"/>
      <c r="I35" s="160">
        <v>0.20999999999999999</v>
      </c>
      <c r="J35" s="159">
        <f>ROUND(((SUM(BE95:BE227))*I35),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ROUND((SUM(BF95:BF227)),  2)</f>
        <v>0</v>
      </c>
      <c r="G36" s="41"/>
      <c r="H36" s="41"/>
      <c r="I36" s="160">
        <v>0.14999999999999999</v>
      </c>
      <c r="J36" s="159">
        <f>ROUND(((SUM(BF95:BF227))*I36),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ROUND((SUM(BG95:BG227)),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ROUND((SUM(BH95:BH227)),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ROUND((SUM(BI95:BI227)),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01 - 01 - Bourací práce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135</v>
      </c>
      <c r="E66" s="180"/>
      <c r="F66" s="180"/>
      <c r="G66" s="180"/>
      <c r="H66" s="180"/>
      <c r="I66" s="180"/>
      <c r="J66" s="181">
        <f>J187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136</v>
      </c>
      <c r="E67" s="185"/>
      <c r="F67" s="185"/>
      <c r="G67" s="185"/>
      <c r="H67" s="185"/>
      <c r="I67" s="185"/>
      <c r="J67" s="186">
        <f>J188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137</v>
      </c>
      <c r="E68" s="185"/>
      <c r="F68" s="185"/>
      <c r="G68" s="185"/>
      <c r="H68" s="185"/>
      <c r="I68" s="185"/>
      <c r="J68" s="186">
        <f>J191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138</v>
      </c>
      <c r="E69" s="185"/>
      <c r="F69" s="185"/>
      <c r="G69" s="185"/>
      <c r="H69" s="185"/>
      <c r="I69" s="185"/>
      <c r="J69" s="186">
        <f>J196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139</v>
      </c>
      <c r="E70" s="185"/>
      <c r="F70" s="185"/>
      <c r="G70" s="185"/>
      <c r="H70" s="185"/>
      <c r="I70" s="185"/>
      <c r="J70" s="186">
        <f>J203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140</v>
      </c>
      <c r="E71" s="185"/>
      <c r="F71" s="185"/>
      <c r="G71" s="185"/>
      <c r="H71" s="185"/>
      <c r="I71" s="185"/>
      <c r="J71" s="186">
        <f>J217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141</v>
      </c>
      <c r="E72" s="185"/>
      <c r="F72" s="185"/>
      <c r="G72" s="185"/>
      <c r="H72" s="185"/>
      <c r="I72" s="185"/>
      <c r="J72" s="186">
        <f>J222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142</v>
      </c>
      <c r="E73" s="185"/>
      <c r="F73" s="185"/>
      <c r="G73" s="185"/>
      <c r="H73" s="185"/>
      <c r="I73" s="185"/>
      <c r="J73" s="186">
        <f>J225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01 - 01 - Bourací práce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P96+P187</f>
        <v>0</v>
      </c>
      <c r="Q95" s="99"/>
      <c r="R95" s="196">
        <f>R96+R187</f>
        <v>0</v>
      </c>
      <c r="S95" s="99"/>
      <c r="T95" s="197">
        <f>T96+T187</f>
        <v>292.70275249999997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BK96+BK187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156</v>
      </c>
      <c r="F96" s="202" t="s">
        <v>157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</f>
        <v>0</v>
      </c>
      <c r="Q96" s="207"/>
      <c r="R96" s="208">
        <f>R97</f>
        <v>0</v>
      </c>
      <c r="S96" s="207"/>
      <c r="T96" s="209">
        <f>T97</f>
        <v>283.29979299999997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BK97</f>
        <v>0</v>
      </c>
    </row>
    <row r="97" s="12" customFormat="1" ht="22.8" customHeight="1">
      <c r="A97" s="12"/>
      <c r="B97" s="199"/>
      <c r="C97" s="200"/>
      <c r="D97" s="201" t="s">
        <v>71</v>
      </c>
      <c r="E97" s="213" t="s">
        <v>159</v>
      </c>
      <c r="F97" s="213" t="s">
        <v>160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SUM(P98:P186)</f>
        <v>0</v>
      </c>
      <c r="Q97" s="207"/>
      <c r="R97" s="208">
        <f>SUM(R98:R186)</f>
        <v>0</v>
      </c>
      <c r="S97" s="207"/>
      <c r="T97" s="209">
        <f>SUM(T98:T186)</f>
        <v>283.29979299999997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SUM(BK98:BK186)</f>
        <v>0</v>
      </c>
    </row>
    <row r="98" s="2" customFormat="1" ht="16.5" customHeight="1">
      <c r="A98" s="41"/>
      <c r="B98" s="42"/>
      <c r="C98" s="215" t="s">
        <v>79</v>
      </c>
      <c r="D98" s="215" t="s">
        <v>161</v>
      </c>
      <c r="E98" s="216" t="s">
        <v>162</v>
      </c>
      <c r="F98" s="217" t="s">
        <v>163</v>
      </c>
      <c r="G98" s="218" t="s">
        <v>164</v>
      </c>
      <c r="H98" s="219">
        <v>23.114000000000001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2</v>
      </c>
      <c r="T98" s="225">
        <f>S98*H98</f>
        <v>46.228000000000002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167</v>
      </c>
    </row>
    <row r="99" s="2" customFormat="1">
      <c r="A99" s="41"/>
      <c r="B99" s="42"/>
      <c r="C99" s="43"/>
      <c r="D99" s="228" t="s">
        <v>168</v>
      </c>
      <c r="E99" s="43"/>
      <c r="F99" s="229" t="s">
        <v>169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2" customFormat="1" ht="44.25" customHeight="1">
      <c r="A100" s="41"/>
      <c r="B100" s="42"/>
      <c r="C100" s="215" t="s">
        <v>81</v>
      </c>
      <c r="D100" s="215" t="s">
        <v>161</v>
      </c>
      <c r="E100" s="216" t="s">
        <v>170</v>
      </c>
      <c r="F100" s="217" t="s">
        <v>171</v>
      </c>
      <c r="G100" s="218" t="s">
        <v>164</v>
      </c>
      <c r="H100" s="219">
        <v>37.043999999999997</v>
      </c>
      <c r="I100" s="220"/>
      <c r="J100" s="221">
        <f>ROUND(I100*H100,2)</f>
        <v>0</v>
      </c>
      <c r="K100" s="217" t="s">
        <v>165</v>
      </c>
      <c r="L100" s="47"/>
      <c r="M100" s="222" t="s">
        <v>28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1.8</v>
      </c>
      <c r="T100" s="225">
        <f>S100*H100</f>
        <v>66.679199999999994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166</v>
      </c>
      <c r="AT100" s="226" t="s">
        <v>161</v>
      </c>
      <c r="AU100" s="226" t="s">
        <v>81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166</v>
      </c>
      <c r="BM100" s="226" t="s">
        <v>172</v>
      </c>
    </row>
    <row r="101" s="2" customFormat="1">
      <c r="A101" s="41"/>
      <c r="B101" s="42"/>
      <c r="C101" s="43"/>
      <c r="D101" s="228" t="s">
        <v>168</v>
      </c>
      <c r="E101" s="43"/>
      <c r="F101" s="229" t="s">
        <v>173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168</v>
      </c>
      <c r="AU101" s="20" t="s">
        <v>81</v>
      </c>
    </row>
    <row r="102" s="2" customFormat="1" ht="44.25" customHeight="1">
      <c r="A102" s="41"/>
      <c r="B102" s="42"/>
      <c r="C102" s="215" t="s">
        <v>174</v>
      </c>
      <c r="D102" s="215" t="s">
        <v>161</v>
      </c>
      <c r="E102" s="216" t="s">
        <v>175</v>
      </c>
      <c r="F102" s="217" t="s">
        <v>176</v>
      </c>
      <c r="G102" s="218" t="s">
        <v>164</v>
      </c>
      <c r="H102" s="219">
        <v>4.2140000000000004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1.671</v>
      </c>
      <c r="T102" s="225">
        <f>S102*H102</f>
        <v>7.0415940000000008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177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178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13" customFormat="1">
      <c r="A104" s="13"/>
      <c r="B104" s="233"/>
      <c r="C104" s="234"/>
      <c r="D104" s="235" t="s">
        <v>179</v>
      </c>
      <c r="E104" s="236" t="s">
        <v>28</v>
      </c>
      <c r="F104" s="237" t="s">
        <v>180</v>
      </c>
      <c r="G104" s="234"/>
      <c r="H104" s="236" t="s">
        <v>28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179</v>
      </c>
      <c r="AU104" s="243" t="s">
        <v>81</v>
      </c>
      <c r="AV104" s="13" t="s">
        <v>79</v>
      </c>
      <c r="AW104" s="13" t="s">
        <v>34</v>
      </c>
      <c r="AX104" s="13" t="s">
        <v>72</v>
      </c>
      <c r="AY104" s="243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181</v>
      </c>
      <c r="G105" s="245"/>
      <c r="H105" s="248">
        <v>3.1200000000000001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3" customFormat="1">
      <c r="A106" s="13"/>
      <c r="B106" s="233"/>
      <c r="C106" s="234"/>
      <c r="D106" s="235" t="s">
        <v>179</v>
      </c>
      <c r="E106" s="236" t="s">
        <v>28</v>
      </c>
      <c r="F106" s="237" t="s">
        <v>182</v>
      </c>
      <c r="G106" s="234"/>
      <c r="H106" s="236" t="s">
        <v>28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179</v>
      </c>
      <c r="AU106" s="243" t="s">
        <v>81</v>
      </c>
      <c r="AV106" s="13" t="s">
        <v>79</v>
      </c>
      <c r="AW106" s="13" t="s">
        <v>34</v>
      </c>
      <c r="AX106" s="13" t="s">
        <v>72</v>
      </c>
      <c r="AY106" s="243" t="s">
        <v>158</v>
      </c>
    </row>
    <row r="107" s="14" customFormat="1">
      <c r="A107" s="14"/>
      <c r="B107" s="244"/>
      <c r="C107" s="245"/>
      <c r="D107" s="235" t="s">
        <v>179</v>
      </c>
      <c r="E107" s="246" t="s">
        <v>28</v>
      </c>
      <c r="F107" s="247" t="s">
        <v>183</v>
      </c>
      <c r="G107" s="245"/>
      <c r="H107" s="248">
        <v>1.0940000000000001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34</v>
      </c>
      <c r="AX107" s="14" t="s">
        <v>72</v>
      </c>
      <c r="AY107" s="254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4.2140000000000004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24.15" customHeight="1">
      <c r="A109" s="41"/>
      <c r="B109" s="42"/>
      <c r="C109" s="215" t="s">
        <v>166</v>
      </c>
      <c r="D109" s="215" t="s">
        <v>161</v>
      </c>
      <c r="E109" s="216" t="s">
        <v>185</v>
      </c>
      <c r="F109" s="217" t="s">
        <v>186</v>
      </c>
      <c r="G109" s="218" t="s">
        <v>164</v>
      </c>
      <c r="H109" s="219">
        <v>1.1040000000000001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2.2000000000000002</v>
      </c>
      <c r="T109" s="225">
        <f>S109*H109</f>
        <v>2.4288000000000003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187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188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14" customFormat="1">
      <c r="A111" s="14"/>
      <c r="B111" s="244"/>
      <c r="C111" s="245"/>
      <c r="D111" s="235" t="s">
        <v>179</v>
      </c>
      <c r="E111" s="246" t="s">
        <v>28</v>
      </c>
      <c r="F111" s="247" t="s">
        <v>189</v>
      </c>
      <c r="G111" s="245"/>
      <c r="H111" s="248">
        <v>1.1040000000000001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179</v>
      </c>
      <c r="AU111" s="254" t="s">
        <v>81</v>
      </c>
      <c r="AV111" s="14" t="s">
        <v>81</v>
      </c>
      <c r="AW111" s="14" t="s">
        <v>34</v>
      </c>
      <c r="AX111" s="14" t="s">
        <v>72</v>
      </c>
      <c r="AY111" s="254" t="s">
        <v>158</v>
      </c>
    </row>
    <row r="112" s="15" customFormat="1">
      <c r="A112" s="15"/>
      <c r="B112" s="255"/>
      <c r="C112" s="256"/>
      <c r="D112" s="235" t="s">
        <v>179</v>
      </c>
      <c r="E112" s="257" t="s">
        <v>28</v>
      </c>
      <c r="F112" s="258" t="s">
        <v>184</v>
      </c>
      <c r="G112" s="256"/>
      <c r="H112" s="259">
        <v>1.1040000000000001</v>
      </c>
      <c r="I112" s="260"/>
      <c r="J112" s="256"/>
      <c r="K112" s="256"/>
      <c r="L112" s="261"/>
      <c r="M112" s="262"/>
      <c r="N112" s="263"/>
      <c r="O112" s="263"/>
      <c r="P112" s="263"/>
      <c r="Q112" s="263"/>
      <c r="R112" s="263"/>
      <c r="S112" s="263"/>
      <c r="T112" s="26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5" t="s">
        <v>179</v>
      </c>
      <c r="AU112" s="265" t="s">
        <v>81</v>
      </c>
      <c r="AV112" s="15" t="s">
        <v>166</v>
      </c>
      <c r="AW112" s="15" t="s">
        <v>34</v>
      </c>
      <c r="AX112" s="15" t="s">
        <v>79</v>
      </c>
      <c r="AY112" s="265" t="s">
        <v>158</v>
      </c>
    </row>
    <row r="113" s="2" customFormat="1" ht="24.15" customHeight="1">
      <c r="A113" s="41"/>
      <c r="B113" s="42"/>
      <c r="C113" s="215" t="s">
        <v>190</v>
      </c>
      <c r="D113" s="215" t="s">
        <v>161</v>
      </c>
      <c r="E113" s="216" t="s">
        <v>191</v>
      </c>
      <c r="F113" s="217" t="s">
        <v>192</v>
      </c>
      <c r="G113" s="218" t="s">
        <v>193</v>
      </c>
      <c r="H113" s="219">
        <v>4.1390000000000002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0.055</v>
      </c>
      <c r="T113" s="225">
        <f>S113*H113</f>
        <v>0.22764500000000001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194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195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196</v>
      </c>
      <c r="G115" s="245"/>
      <c r="H115" s="248">
        <v>4.1390000000000002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5" customFormat="1">
      <c r="A116" s="15"/>
      <c r="B116" s="255"/>
      <c r="C116" s="256"/>
      <c r="D116" s="235" t="s">
        <v>179</v>
      </c>
      <c r="E116" s="257" t="s">
        <v>28</v>
      </c>
      <c r="F116" s="258" t="s">
        <v>184</v>
      </c>
      <c r="G116" s="256"/>
      <c r="H116" s="259">
        <v>4.1390000000000002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179</v>
      </c>
      <c r="AU116" s="265" t="s">
        <v>81</v>
      </c>
      <c r="AV116" s="15" t="s">
        <v>166</v>
      </c>
      <c r="AW116" s="15" t="s">
        <v>34</v>
      </c>
      <c r="AX116" s="15" t="s">
        <v>79</v>
      </c>
      <c r="AY116" s="265" t="s">
        <v>158</v>
      </c>
    </row>
    <row r="117" s="2" customFormat="1" ht="24.15" customHeight="1">
      <c r="A117" s="41"/>
      <c r="B117" s="42"/>
      <c r="C117" s="215" t="s">
        <v>197</v>
      </c>
      <c r="D117" s="215" t="s">
        <v>161</v>
      </c>
      <c r="E117" s="216" t="s">
        <v>198</v>
      </c>
      <c r="F117" s="217" t="s">
        <v>199</v>
      </c>
      <c r="G117" s="218" t="s">
        <v>200</v>
      </c>
      <c r="H117" s="219">
        <v>4.2000000000000002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0.072999999999999995</v>
      </c>
      <c r="T117" s="225">
        <f>S117*H117</f>
        <v>0.30659999999999998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201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202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 ht="24.15" customHeight="1">
      <c r="A119" s="41"/>
      <c r="B119" s="42"/>
      <c r="C119" s="215" t="s">
        <v>203</v>
      </c>
      <c r="D119" s="215" t="s">
        <v>161</v>
      </c>
      <c r="E119" s="216" t="s">
        <v>204</v>
      </c>
      <c r="F119" s="217" t="s">
        <v>205</v>
      </c>
      <c r="G119" s="218" t="s">
        <v>164</v>
      </c>
      <c r="H119" s="219">
        <v>7.0229999999999997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2.3999999999999999</v>
      </c>
      <c r="T119" s="225">
        <f>S119*H119</f>
        <v>16.8552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166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166</v>
      </c>
      <c r="BM119" s="226" t="s">
        <v>206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207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2" customFormat="1" ht="24.15" customHeight="1">
      <c r="A121" s="41"/>
      <c r="B121" s="42"/>
      <c r="C121" s="215" t="s">
        <v>208</v>
      </c>
      <c r="D121" s="215" t="s">
        <v>161</v>
      </c>
      <c r="E121" s="216" t="s">
        <v>209</v>
      </c>
      <c r="F121" s="217" t="s">
        <v>210</v>
      </c>
      <c r="G121" s="218" t="s">
        <v>193</v>
      </c>
      <c r="H121" s="219">
        <v>3.6600000000000001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0.432</v>
      </c>
      <c r="T121" s="225">
        <f>S121*H121</f>
        <v>1.5811200000000001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211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212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14" customFormat="1">
      <c r="A123" s="14"/>
      <c r="B123" s="244"/>
      <c r="C123" s="245"/>
      <c r="D123" s="235" t="s">
        <v>179</v>
      </c>
      <c r="E123" s="246" t="s">
        <v>28</v>
      </c>
      <c r="F123" s="247" t="s">
        <v>213</v>
      </c>
      <c r="G123" s="245"/>
      <c r="H123" s="248">
        <v>3.6600000000000001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179</v>
      </c>
      <c r="AU123" s="254" t="s">
        <v>81</v>
      </c>
      <c r="AV123" s="14" t="s">
        <v>81</v>
      </c>
      <c r="AW123" s="14" t="s">
        <v>34</v>
      </c>
      <c r="AX123" s="14" t="s">
        <v>72</v>
      </c>
      <c r="AY123" s="254" t="s">
        <v>158</v>
      </c>
    </row>
    <row r="124" s="15" customFormat="1">
      <c r="A124" s="15"/>
      <c r="B124" s="255"/>
      <c r="C124" s="256"/>
      <c r="D124" s="235" t="s">
        <v>179</v>
      </c>
      <c r="E124" s="257" t="s">
        <v>28</v>
      </c>
      <c r="F124" s="258" t="s">
        <v>184</v>
      </c>
      <c r="G124" s="256"/>
      <c r="H124" s="259">
        <v>3.6600000000000001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179</v>
      </c>
      <c r="AU124" s="265" t="s">
        <v>81</v>
      </c>
      <c r="AV124" s="15" t="s">
        <v>166</v>
      </c>
      <c r="AW124" s="15" t="s">
        <v>34</v>
      </c>
      <c r="AX124" s="15" t="s">
        <v>79</v>
      </c>
      <c r="AY124" s="265" t="s">
        <v>158</v>
      </c>
    </row>
    <row r="125" s="2" customFormat="1" ht="37.8" customHeight="1">
      <c r="A125" s="41"/>
      <c r="B125" s="42"/>
      <c r="C125" s="215" t="s">
        <v>159</v>
      </c>
      <c r="D125" s="215" t="s">
        <v>161</v>
      </c>
      <c r="E125" s="216" t="s">
        <v>214</v>
      </c>
      <c r="F125" s="217" t="s">
        <v>215</v>
      </c>
      <c r="G125" s="218" t="s">
        <v>216</v>
      </c>
      <c r="H125" s="219">
        <v>0.64400000000000002</v>
      </c>
      <c r="I125" s="220"/>
      <c r="J125" s="221">
        <f>ROUND(I125*H125,2)</f>
        <v>0</v>
      </c>
      <c r="K125" s="217" t="s">
        <v>165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1.2609999999999999</v>
      </c>
      <c r="T125" s="225">
        <f>S125*H125</f>
        <v>0.81208399999999992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166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166</v>
      </c>
      <c r="BM125" s="226" t="s">
        <v>217</v>
      </c>
    </row>
    <row r="126" s="2" customFormat="1">
      <c r="A126" s="41"/>
      <c r="B126" s="42"/>
      <c r="C126" s="43"/>
      <c r="D126" s="228" t="s">
        <v>168</v>
      </c>
      <c r="E126" s="43"/>
      <c r="F126" s="229" t="s">
        <v>218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168</v>
      </c>
      <c r="AU126" s="20" t="s">
        <v>81</v>
      </c>
    </row>
    <row r="127" s="14" customFormat="1">
      <c r="A127" s="14"/>
      <c r="B127" s="244"/>
      <c r="C127" s="245"/>
      <c r="D127" s="235" t="s">
        <v>179</v>
      </c>
      <c r="E127" s="246" t="s">
        <v>28</v>
      </c>
      <c r="F127" s="247" t="s">
        <v>219</v>
      </c>
      <c r="G127" s="245"/>
      <c r="H127" s="248">
        <v>0.64400000000000002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179</v>
      </c>
      <c r="AU127" s="254" t="s">
        <v>81</v>
      </c>
      <c r="AV127" s="14" t="s">
        <v>81</v>
      </c>
      <c r="AW127" s="14" t="s">
        <v>34</v>
      </c>
      <c r="AX127" s="14" t="s">
        <v>72</v>
      </c>
      <c r="AY127" s="254" t="s">
        <v>158</v>
      </c>
    </row>
    <row r="128" s="15" customFormat="1">
      <c r="A128" s="15"/>
      <c r="B128" s="255"/>
      <c r="C128" s="256"/>
      <c r="D128" s="235" t="s">
        <v>179</v>
      </c>
      <c r="E128" s="257" t="s">
        <v>28</v>
      </c>
      <c r="F128" s="258" t="s">
        <v>184</v>
      </c>
      <c r="G128" s="256"/>
      <c r="H128" s="259">
        <v>0.64400000000000002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5" t="s">
        <v>179</v>
      </c>
      <c r="AU128" s="265" t="s">
        <v>81</v>
      </c>
      <c r="AV128" s="15" t="s">
        <v>166</v>
      </c>
      <c r="AW128" s="15" t="s">
        <v>34</v>
      </c>
      <c r="AX128" s="15" t="s">
        <v>79</v>
      </c>
      <c r="AY128" s="265" t="s">
        <v>158</v>
      </c>
    </row>
    <row r="129" s="2" customFormat="1" ht="37.8" customHeight="1">
      <c r="A129" s="41"/>
      <c r="B129" s="42"/>
      <c r="C129" s="215" t="s">
        <v>220</v>
      </c>
      <c r="D129" s="215" t="s">
        <v>161</v>
      </c>
      <c r="E129" s="216" t="s">
        <v>221</v>
      </c>
      <c r="F129" s="217" t="s">
        <v>222</v>
      </c>
      <c r="G129" s="218" t="s">
        <v>193</v>
      </c>
      <c r="H129" s="219">
        <v>70.090000000000003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0.122</v>
      </c>
      <c r="T129" s="225">
        <f>S129*H129</f>
        <v>8.5509800000000009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223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224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13" customFormat="1">
      <c r="A131" s="13"/>
      <c r="B131" s="233"/>
      <c r="C131" s="234"/>
      <c r="D131" s="235" t="s">
        <v>179</v>
      </c>
      <c r="E131" s="236" t="s">
        <v>28</v>
      </c>
      <c r="F131" s="237" t="s">
        <v>225</v>
      </c>
      <c r="G131" s="234"/>
      <c r="H131" s="236" t="s">
        <v>28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179</v>
      </c>
      <c r="AU131" s="243" t="s">
        <v>81</v>
      </c>
      <c r="AV131" s="13" t="s">
        <v>79</v>
      </c>
      <c r="AW131" s="13" t="s">
        <v>34</v>
      </c>
      <c r="AX131" s="13" t="s">
        <v>72</v>
      </c>
      <c r="AY131" s="243" t="s">
        <v>158</v>
      </c>
    </row>
    <row r="132" s="14" customFormat="1">
      <c r="A132" s="14"/>
      <c r="B132" s="244"/>
      <c r="C132" s="245"/>
      <c r="D132" s="235" t="s">
        <v>179</v>
      </c>
      <c r="E132" s="246" t="s">
        <v>28</v>
      </c>
      <c r="F132" s="247" t="s">
        <v>226</v>
      </c>
      <c r="G132" s="245"/>
      <c r="H132" s="248">
        <v>70.090000000000003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81</v>
      </c>
      <c r="AV132" s="14" t="s">
        <v>81</v>
      </c>
      <c r="AW132" s="14" t="s">
        <v>34</v>
      </c>
      <c r="AX132" s="14" t="s">
        <v>72</v>
      </c>
      <c r="AY132" s="254" t="s">
        <v>158</v>
      </c>
    </row>
    <row r="133" s="15" customFormat="1">
      <c r="A133" s="15"/>
      <c r="B133" s="255"/>
      <c r="C133" s="256"/>
      <c r="D133" s="235" t="s">
        <v>179</v>
      </c>
      <c r="E133" s="257" t="s">
        <v>28</v>
      </c>
      <c r="F133" s="258" t="s">
        <v>184</v>
      </c>
      <c r="G133" s="256"/>
      <c r="H133" s="259">
        <v>70.090000000000003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179</v>
      </c>
      <c r="AU133" s="265" t="s">
        <v>81</v>
      </c>
      <c r="AV133" s="15" t="s">
        <v>166</v>
      </c>
      <c r="AW133" s="15" t="s">
        <v>34</v>
      </c>
      <c r="AX133" s="15" t="s">
        <v>79</v>
      </c>
      <c r="AY133" s="265" t="s">
        <v>158</v>
      </c>
    </row>
    <row r="134" s="2" customFormat="1" ht="24.15" customHeight="1">
      <c r="A134" s="41"/>
      <c r="B134" s="42"/>
      <c r="C134" s="215" t="s">
        <v>227</v>
      </c>
      <c r="D134" s="215" t="s">
        <v>161</v>
      </c>
      <c r="E134" s="216" t="s">
        <v>228</v>
      </c>
      <c r="F134" s="217" t="s">
        <v>229</v>
      </c>
      <c r="G134" s="218" t="s">
        <v>164</v>
      </c>
      <c r="H134" s="219">
        <v>8.7599999999999998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2.2000000000000002</v>
      </c>
      <c r="T134" s="225">
        <f>S134*H134</f>
        <v>19.272000000000002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230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231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24.15" customHeight="1">
      <c r="A136" s="41"/>
      <c r="B136" s="42"/>
      <c r="C136" s="215" t="s">
        <v>232</v>
      </c>
      <c r="D136" s="215" t="s">
        <v>161</v>
      </c>
      <c r="E136" s="216" t="s">
        <v>233</v>
      </c>
      <c r="F136" s="217" t="s">
        <v>234</v>
      </c>
      <c r="G136" s="218" t="s">
        <v>164</v>
      </c>
      <c r="H136" s="219">
        <v>6.3300000000000001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2.2000000000000002</v>
      </c>
      <c r="T136" s="225">
        <f>S136*H136</f>
        <v>13.926000000000002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235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236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24.15" customHeight="1">
      <c r="A138" s="41"/>
      <c r="B138" s="42"/>
      <c r="C138" s="215" t="s">
        <v>237</v>
      </c>
      <c r="D138" s="215" t="s">
        <v>161</v>
      </c>
      <c r="E138" s="216" t="s">
        <v>238</v>
      </c>
      <c r="F138" s="217" t="s">
        <v>239</v>
      </c>
      <c r="G138" s="218" t="s">
        <v>164</v>
      </c>
      <c r="H138" s="219">
        <v>13.289999999999999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2.2000000000000002</v>
      </c>
      <c r="T138" s="225">
        <f>S138*H138</f>
        <v>29.238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240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241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 ht="37.8" customHeight="1">
      <c r="A140" s="41"/>
      <c r="B140" s="42"/>
      <c r="C140" s="215" t="s">
        <v>242</v>
      </c>
      <c r="D140" s="215" t="s">
        <v>161</v>
      </c>
      <c r="E140" s="216" t="s">
        <v>243</v>
      </c>
      <c r="F140" s="217" t="s">
        <v>244</v>
      </c>
      <c r="G140" s="218" t="s">
        <v>164</v>
      </c>
      <c r="H140" s="219">
        <v>3.0110000000000001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0.029000000000000001</v>
      </c>
      <c r="T140" s="225">
        <f>S140*H140</f>
        <v>0.087319000000000008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166</v>
      </c>
      <c r="AT140" s="226" t="s">
        <v>161</v>
      </c>
      <c r="AU140" s="226" t="s">
        <v>81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166</v>
      </c>
      <c r="BM140" s="226" t="s">
        <v>245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246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81</v>
      </c>
    </row>
    <row r="142" s="2" customFormat="1" ht="44.25" customHeight="1">
      <c r="A142" s="41"/>
      <c r="B142" s="42"/>
      <c r="C142" s="215" t="s">
        <v>8</v>
      </c>
      <c r="D142" s="215" t="s">
        <v>161</v>
      </c>
      <c r="E142" s="216" t="s">
        <v>247</v>
      </c>
      <c r="F142" s="217" t="s">
        <v>248</v>
      </c>
      <c r="G142" s="218" t="s">
        <v>193</v>
      </c>
      <c r="H142" s="219">
        <v>22.059999999999999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0.035000000000000003</v>
      </c>
      <c r="T142" s="225">
        <f>S142*H142</f>
        <v>0.77210000000000001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166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166</v>
      </c>
      <c r="BM142" s="226" t="s">
        <v>249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250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81</v>
      </c>
    </row>
    <row r="144" s="2" customFormat="1" ht="24.15" customHeight="1">
      <c r="A144" s="41"/>
      <c r="B144" s="42"/>
      <c r="C144" s="215" t="s">
        <v>251</v>
      </c>
      <c r="D144" s="215" t="s">
        <v>161</v>
      </c>
      <c r="E144" s="216" t="s">
        <v>252</v>
      </c>
      <c r="F144" s="217" t="s">
        <v>253</v>
      </c>
      <c r="G144" s="218" t="s">
        <v>164</v>
      </c>
      <c r="H144" s="219">
        <v>22.044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1.3999999999999999</v>
      </c>
      <c r="T144" s="225">
        <f>S144*H144</f>
        <v>30.861599999999999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254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255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13" customFormat="1">
      <c r="A146" s="13"/>
      <c r="B146" s="233"/>
      <c r="C146" s="234"/>
      <c r="D146" s="235" t="s">
        <v>179</v>
      </c>
      <c r="E146" s="236" t="s">
        <v>28</v>
      </c>
      <c r="F146" s="237" t="s">
        <v>256</v>
      </c>
      <c r="G146" s="234"/>
      <c r="H146" s="236" t="s">
        <v>28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179</v>
      </c>
      <c r="AU146" s="243" t="s">
        <v>81</v>
      </c>
      <c r="AV146" s="13" t="s">
        <v>79</v>
      </c>
      <c r="AW146" s="13" t="s">
        <v>34</v>
      </c>
      <c r="AX146" s="13" t="s">
        <v>72</v>
      </c>
      <c r="AY146" s="243" t="s">
        <v>158</v>
      </c>
    </row>
    <row r="147" s="14" customFormat="1">
      <c r="A147" s="14"/>
      <c r="B147" s="244"/>
      <c r="C147" s="245"/>
      <c r="D147" s="235" t="s">
        <v>179</v>
      </c>
      <c r="E147" s="246" t="s">
        <v>28</v>
      </c>
      <c r="F147" s="247" t="s">
        <v>257</v>
      </c>
      <c r="G147" s="245"/>
      <c r="H147" s="248">
        <v>5.7009999999999996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179</v>
      </c>
      <c r="AU147" s="254" t="s">
        <v>81</v>
      </c>
      <c r="AV147" s="14" t="s">
        <v>81</v>
      </c>
      <c r="AW147" s="14" t="s">
        <v>34</v>
      </c>
      <c r="AX147" s="14" t="s">
        <v>72</v>
      </c>
      <c r="AY147" s="254" t="s">
        <v>158</v>
      </c>
    </row>
    <row r="148" s="13" customFormat="1">
      <c r="A148" s="13"/>
      <c r="B148" s="233"/>
      <c r="C148" s="234"/>
      <c r="D148" s="235" t="s">
        <v>179</v>
      </c>
      <c r="E148" s="236" t="s">
        <v>28</v>
      </c>
      <c r="F148" s="237" t="s">
        <v>258</v>
      </c>
      <c r="G148" s="234"/>
      <c r="H148" s="236" t="s">
        <v>28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179</v>
      </c>
      <c r="AU148" s="243" t="s">
        <v>81</v>
      </c>
      <c r="AV148" s="13" t="s">
        <v>79</v>
      </c>
      <c r="AW148" s="13" t="s">
        <v>34</v>
      </c>
      <c r="AX148" s="13" t="s">
        <v>72</v>
      </c>
      <c r="AY148" s="243" t="s">
        <v>158</v>
      </c>
    </row>
    <row r="149" s="14" customFormat="1">
      <c r="A149" s="14"/>
      <c r="B149" s="244"/>
      <c r="C149" s="245"/>
      <c r="D149" s="235" t="s">
        <v>179</v>
      </c>
      <c r="E149" s="246" t="s">
        <v>28</v>
      </c>
      <c r="F149" s="247" t="s">
        <v>259</v>
      </c>
      <c r="G149" s="245"/>
      <c r="H149" s="248">
        <v>16.343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179</v>
      </c>
      <c r="AU149" s="254" t="s">
        <v>81</v>
      </c>
      <c r="AV149" s="14" t="s">
        <v>81</v>
      </c>
      <c r="AW149" s="14" t="s">
        <v>34</v>
      </c>
      <c r="AX149" s="14" t="s">
        <v>72</v>
      </c>
      <c r="AY149" s="254" t="s">
        <v>158</v>
      </c>
    </row>
    <row r="150" s="15" customFormat="1">
      <c r="A150" s="15"/>
      <c r="B150" s="255"/>
      <c r="C150" s="256"/>
      <c r="D150" s="235" t="s">
        <v>179</v>
      </c>
      <c r="E150" s="257" t="s">
        <v>28</v>
      </c>
      <c r="F150" s="258" t="s">
        <v>184</v>
      </c>
      <c r="G150" s="256"/>
      <c r="H150" s="259">
        <v>22.044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179</v>
      </c>
      <c r="AU150" s="265" t="s">
        <v>81</v>
      </c>
      <c r="AV150" s="15" t="s">
        <v>166</v>
      </c>
      <c r="AW150" s="15" t="s">
        <v>34</v>
      </c>
      <c r="AX150" s="15" t="s">
        <v>79</v>
      </c>
      <c r="AY150" s="265" t="s">
        <v>158</v>
      </c>
    </row>
    <row r="151" s="2" customFormat="1" ht="55.5" customHeight="1">
      <c r="A151" s="41"/>
      <c r="B151" s="42"/>
      <c r="C151" s="215" t="s">
        <v>260</v>
      </c>
      <c r="D151" s="215" t="s">
        <v>161</v>
      </c>
      <c r="E151" s="216" t="s">
        <v>261</v>
      </c>
      <c r="F151" s="217" t="s">
        <v>262</v>
      </c>
      <c r="G151" s="218" t="s">
        <v>193</v>
      </c>
      <c r="H151" s="219">
        <v>3.4039999999999999</v>
      </c>
      <c r="I151" s="220"/>
      <c r="J151" s="221">
        <f>ROUND(I151*H151,2)</f>
        <v>0</v>
      </c>
      <c r="K151" s="217" t="s">
        <v>165</v>
      </c>
      <c r="L151" s="47"/>
      <c r="M151" s="222" t="s">
        <v>28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0.54500000000000004</v>
      </c>
      <c r="T151" s="225">
        <f>S151*H151</f>
        <v>1.8551800000000001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166</v>
      </c>
      <c r="AT151" s="226" t="s">
        <v>161</v>
      </c>
      <c r="AU151" s="226" t="s">
        <v>81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166</v>
      </c>
      <c r="BM151" s="226" t="s">
        <v>263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264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81</v>
      </c>
    </row>
    <row r="153" s="2" customFormat="1" ht="44.25" customHeight="1">
      <c r="A153" s="41"/>
      <c r="B153" s="42"/>
      <c r="C153" s="215" t="s">
        <v>265</v>
      </c>
      <c r="D153" s="215" t="s">
        <v>161</v>
      </c>
      <c r="E153" s="216" t="s">
        <v>266</v>
      </c>
      <c r="F153" s="217" t="s">
        <v>267</v>
      </c>
      <c r="G153" s="218" t="s">
        <v>193</v>
      </c>
      <c r="H153" s="219">
        <v>0.35999999999999999</v>
      </c>
      <c r="I153" s="220"/>
      <c r="J153" s="221">
        <f>ROUND(I153*H153,2)</f>
        <v>0</v>
      </c>
      <c r="K153" s="217" t="s">
        <v>165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0.041000000000000002</v>
      </c>
      <c r="T153" s="225">
        <f>S153*H153</f>
        <v>0.014760000000000001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166</v>
      </c>
      <c r="AT153" s="226" t="s">
        <v>161</v>
      </c>
      <c r="AU153" s="226" t="s">
        <v>81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166</v>
      </c>
      <c r="BM153" s="226" t="s">
        <v>268</v>
      </c>
    </row>
    <row r="154" s="2" customFormat="1">
      <c r="A154" s="41"/>
      <c r="B154" s="42"/>
      <c r="C154" s="43"/>
      <c r="D154" s="228" t="s">
        <v>168</v>
      </c>
      <c r="E154" s="43"/>
      <c r="F154" s="229" t="s">
        <v>269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168</v>
      </c>
      <c r="AU154" s="20" t="s">
        <v>81</v>
      </c>
    </row>
    <row r="155" s="2" customFormat="1" ht="44.25" customHeight="1">
      <c r="A155" s="41"/>
      <c r="B155" s="42"/>
      <c r="C155" s="215" t="s">
        <v>270</v>
      </c>
      <c r="D155" s="215" t="s">
        <v>161</v>
      </c>
      <c r="E155" s="216" t="s">
        <v>271</v>
      </c>
      <c r="F155" s="217" t="s">
        <v>272</v>
      </c>
      <c r="G155" s="218" t="s">
        <v>193</v>
      </c>
      <c r="H155" s="219">
        <v>26.766999999999999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0.027</v>
      </c>
      <c r="T155" s="225">
        <f>S155*H155</f>
        <v>0.72270899999999993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166</v>
      </c>
      <c r="AT155" s="226" t="s">
        <v>161</v>
      </c>
      <c r="AU155" s="226" t="s">
        <v>81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166</v>
      </c>
      <c r="BM155" s="226" t="s">
        <v>273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274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81</v>
      </c>
    </row>
    <row r="157" s="2" customFormat="1" ht="37.8" customHeight="1">
      <c r="A157" s="41"/>
      <c r="B157" s="42"/>
      <c r="C157" s="215" t="s">
        <v>275</v>
      </c>
      <c r="D157" s="215" t="s">
        <v>161</v>
      </c>
      <c r="E157" s="216" t="s">
        <v>276</v>
      </c>
      <c r="F157" s="217" t="s">
        <v>277</v>
      </c>
      <c r="G157" s="218" t="s">
        <v>193</v>
      </c>
      <c r="H157" s="219">
        <v>4.1420000000000003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0.067000000000000004</v>
      </c>
      <c r="T157" s="225">
        <f>S157*H157</f>
        <v>0.27751400000000004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166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166</v>
      </c>
      <c r="BM157" s="226" t="s">
        <v>278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279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280</v>
      </c>
      <c r="G159" s="245"/>
      <c r="H159" s="248">
        <v>4.1420000000000003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72</v>
      </c>
      <c r="AY159" s="254" t="s">
        <v>158</v>
      </c>
    </row>
    <row r="160" s="15" customFormat="1">
      <c r="A160" s="15"/>
      <c r="B160" s="255"/>
      <c r="C160" s="256"/>
      <c r="D160" s="235" t="s">
        <v>179</v>
      </c>
      <c r="E160" s="257" t="s">
        <v>28</v>
      </c>
      <c r="F160" s="258" t="s">
        <v>184</v>
      </c>
      <c r="G160" s="256"/>
      <c r="H160" s="259">
        <v>4.1420000000000003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179</v>
      </c>
      <c r="AU160" s="265" t="s">
        <v>81</v>
      </c>
      <c r="AV160" s="15" t="s">
        <v>166</v>
      </c>
      <c r="AW160" s="15" t="s">
        <v>34</v>
      </c>
      <c r="AX160" s="15" t="s">
        <v>79</v>
      </c>
      <c r="AY160" s="265" t="s">
        <v>158</v>
      </c>
    </row>
    <row r="161" s="2" customFormat="1" ht="37.8" customHeight="1">
      <c r="A161" s="41"/>
      <c r="B161" s="42"/>
      <c r="C161" s="215" t="s">
        <v>7</v>
      </c>
      <c r="D161" s="215" t="s">
        <v>161</v>
      </c>
      <c r="E161" s="216" t="s">
        <v>281</v>
      </c>
      <c r="F161" s="217" t="s">
        <v>282</v>
      </c>
      <c r="G161" s="218" t="s">
        <v>193</v>
      </c>
      <c r="H161" s="219">
        <v>43.536999999999999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0.075999999999999998</v>
      </c>
      <c r="T161" s="225">
        <f>S161*H161</f>
        <v>3.3088119999999996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283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284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33" customHeight="1">
      <c r="A163" s="41"/>
      <c r="B163" s="42"/>
      <c r="C163" s="215" t="s">
        <v>285</v>
      </c>
      <c r="D163" s="215" t="s">
        <v>161</v>
      </c>
      <c r="E163" s="216" t="s">
        <v>286</v>
      </c>
      <c r="F163" s="217" t="s">
        <v>287</v>
      </c>
      <c r="G163" s="218" t="s">
        <v>193</v>
      </c>
      <c r="H163" s="219">
        <v>1.704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0.058999999999999997</v>
      </c>
      <c r="T163" s="225">
        <f>S163*H163</f>
        <v>0.10053599999999999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288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289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14" customFormat="1">
      <c r="A165" s="14"/>
      <c r="B165" s="244"/>
      <c r="C165" s="245"/>
      <c r="D165" s="235" t="s">
        <v>179</v>
      </c>
      <c r="E165" s="246" t="s">
        <v>28</v>
      </c>
      <c r="F165" s="247" t="s">
        <v>290</v>
      </c>
      <c r="G165" s="245"/>
      <c r="H165" s="248">
        <v>1.704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81</v>
      </c>
      <c r="AV165" s="14" t="s">
        <v>81</v>
      </c>
      <c r="AW165" s="14" t="s">
        <v>34</v>
      </c>
      <c r="AX165" s="14" t="s">
        <v>72</v>
      </c>
      <c r="AY165" s="254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1.704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81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33" customHeight="1">
      <c r="A167" s="41"/>
      <c r="B167" s="42"/>
      <c r="C167" s="215" t="s">
        <v>291</v>
      </c>
      <c r="D167" s="215" t="s">
        <v>161</v>
      </c>
      <c r="E167" s="216" t="s">
        <v>292</v>
      </c>
      <c r="F167" s="217" t="s">
        <v>293</v>
      </c>
      <c r="G167" s="218" t="s">
        <v>193</v>
      </c>
      <c r="H167" s="219">
        <v>6.2999999999999998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0.050999999999999997</v>
      </c>
      <c r="T167" s="225">
        <f>S167*H167</f>
        <v>0.32129999999999997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294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295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14" customFormat="1">
      <c r="A169" s="14"/>
      <c r="B169" s="244"/>
      <c r="C169" s="245"/>
      <c r="D169" s="235" t="s">
        <v>179</v>
      </c>
      <c r="E169" s="246" t="s">
        <v>28</v>
      </c>
      <c r="F169" s="247" t="s">
        <v>296</v>
      </c>
      <c r="G169" s="245"/>
      <c r="H169" s="248">
        <v>6.2999999999999998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81</v>
      </c>
      <c r="AV169" s="14" t="s">
        <v>81</v>
      </c>
      <c r="AW169" s="14" t="s">
        <v>34</v>
      </c>
      <c r="AX169" s="14" t="s">
        <v>72</v>
      </c>
      <c r="AY169" s="254" t="s">
        <v>158</v>
      </c>
    </row>
    <row r="170" s="15" customFormat="1">
      <c r="A170" s="15"/>
      <c r="B170" s="255"/>
      <c r="C170" s="256"/>
      <c r="D170" s="235" t="s">
        <v>179</v>
      </c>
      <c r="E170" s="257" t="s">
        <v>28</v>
      </c>
      <c r="F170" s="258" t="s">
        <v>184</v>
      </c>
      <c r="G170" s="256"/>
      <c r="H170" s="259">
        <v>6.2999999999999998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179</v>
      </c>
      <c r="AU170" s="265" t="s">
        <v>81</v>
      </c>
      <c r="AV170" s="15" t="s">
        <v>166</v>
      </c>
      <c r="AW170" s="15" t="s">
        <v>34</v>
      </c>
      <c r="AX170" s="15" t="s">
        <v>79</v>
      </c>
      <c r="AY170" s="265" t="s">
        <v>158</v>
      </c>
    </row>
    <row r="171" s="2" customFormat="1" ht="55.5" customHeight="1">
      <c r="A171" s="41"/>
      <c r="B171" s="42"/>
      <c r="C171" s="215" t="s">
        <v>297</v>
      </c>
      <c r="D171" s="215" t="s">
        <v>161</v>
      </c>
      <c r="E171" s="216" t="s">
        <v>298</v>
      </c>
      <c r="F171" s="217" t="s">
        <v>299</v>
      </c>
      <c r="G171" s="218" t="s">
        <v>300</v>
      </c>
      <c r="H171" s="219">
        <v>50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0.001</v>
      </c>
      <c r="T171" s="225">
        <f>S171*H171</f>
        <v>0.050000000000000003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301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302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2" customFormat="1" ht="37.8" customHeight="1">
      <c r="A173" s="41"/>
      <c r="B173" s="42"/>
      <c r="C173" s="215" t="s">
        <v>303</v>
      </c>
      <c r="D173" s="215" t="s">
        <v>161</v>
      </c>
      <c r="E173" s="216" t="s">
        <v>304</v>
      </c>
      <c r="F173" s="217" t="s">
        <v>305</v>
      </c>
      <c r="G173" s="218" t="s">
        <v>164</v>
      </c>
      <c r="H173" s="219">
        <v>0.28799999999999998</v>
      </c>
      <c r="I173" s="220"/>
      <c r="J173" s="221">
        <f>ROUND(I173*H173,2)</f>
        <v>0</v>
      </c>
      <c r="K173" s="217" t="s">
        <v>165</v>
      </c>
      <c r="L173" s="47"/>
      <c r="M173" s="222" t="s">
        <v>28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1.8</v>
      </c>
      <c r="T173" s="225">
        <f>S173*H173</f>
        <v>0.51839999999999997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166</v>
      </c>
      <c r="AT173" s="226" t="s">
        <v>161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166</v>
      </c>
      <c r="BM173" s="226" t="s">
        <v>306</v>
      </c>
    </row>
    <row r="174" s="2" customFormat="1">
      <c r="A174" s="41"/>
      <c r="B174" s="42"/>
      <c r="C174" s="43"/>
      <c r="D174" s="228" t="s">
        <v>168</v>
      </c>
      <c r="E174" s="43"/>
      <c r="F174" s="229" t="s">
        <v>307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168</v>
      </c>
      <c r="AU174" s="20" t="s">
        <v>81</v>
      </c>
    </row>
    <row r="175" s="2" customFormat="1" ht="44.25" customHeight="1">
      <c r="A175" s="41"/>
      <c r="B175" s="42"/>
      <c r="C175" s="215" t="s">
        <v>308</v>
      </c>
      <c r="D175" s="215" t="s">
        <v>161</v>
      </c>
      <c r="E175" s="216" t="s">
        <v>309</v>
      </c>
      <c r="F175" s="217" t="s">
        <v>310</v>
      </c>
      <c r="G175" s="218" t="s">
        <v>300</v>
      </c>
      <c r="H175" s="219">
        <v>68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0.0040000000000000001</v>
      </c>
      <c r="T175" s="225">
        <f>S175*H175</f>
        <v>0.27200000000000002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166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166</v>
      </c>
      <c r="BM175" s="226" t="s">
        <v>311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312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2" customFormat="1" ht="33" customHeight="1">
      <c r="A177" s="41"/>
      <c r="B177" s="42"/>
      <c r="C177" s="215" t="s">
        <v>313</v>
      </c>
      <c r="D177" s="215" t="s">
        <v>161</v>
      </c>
      <c r="E177" s="216" t="s">
        <v>314</v>
      </c>
      <c r="F177" s="217" t="s">
        <v>315</v>
      </c>
      <c r="G177" s="218" t="s">
        <v>193</v>
      </c>
      <c r="H177" s="219">
        <v>305.25999999999999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0.02</v>
      </c>
      <c r="T177" s="225">
        <f>S177*H177</f>
        <v>6.1052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166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166</v>
      </c>
      <c r="BM177" s="226" t="s">
        <v>316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317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2" customFormat="1" ht="33" customHeight="1">
      <c r="A179" s="41"/>
      <c r="B179" s="42"/>
      <c r="C179" s="215" t="s">
        <v>318</v>
      </c>
      <c r="D179" s="215" t="s">
        <v>161</v>
      </c>
      <c r="E179" s="216" t="s">
        <v>319</v>
      </c>
      <c r="F179" s="217" t="s">
        <v>320</v>
      </c>
      <c r="G179" s="218" t="s">
        <v>193</v>
      </c>
      <c r="H179" s="219">
        <v>39.435000000000002</v>
      </c>
      <c r="I179" s="220"/>
      <c r="J179" s="221">
        <f>ROUND(I179*H179,2)</f>
        <v>0</v>
      </c>
      <c r="K179" s="217" t="s">
        <v>165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0.050000000000000003</v>
      </c>
      <c r="T179" s="225">
        <f>S179*H179</f>
        <v>1.9717500000000001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166</v>
      </c>
      <c r="AT179" s="226" t="s">
        <v>161</v>
      </c>
      <c r="AU179" s="226" t="s">
        <v>81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166</v>
      </c>
      <c r="BM179" s="226" t="s">
        <v>321</v>
      </c>
    </row>
    <row r="180" s="2" customFormat="1">
      <c r="A180" s="41"/>
      <c r="B180" s="42"/>
      <c r="C180" s="43"/>
      <c r="D180" s="228" t="s">
        <v>168</v>
      </c>
      <c r="E180" s="43"/>
      <c r="F180" s="229" t="s">
        <v>322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168</v>
      </c>
      <c r="AU180" s="20" t="s">
        <v>81</v>
      </c>
    </row>
    <row r="181" s="2" customFormat="1" ht="37.8" customHeight="1">
      <c r="A181" s="41"/>
      <c r="B181" s="42"/>
      <c r="C181" s="215" t="s">
        <v>323</v>
      </c>
      <c r="D181" s="215" t="s">
        <v>161</v>
      </c>
      <c r="E181" s="216" t="s">
        <v>324</v>
      </c>
      <c r="F181" s="217" t="s">
        <v>325</v>
      </c>
      <c r="G181" s="218" t="s">
        <v>193</v>
      </c>
      <c r="H181" s="219">
        <v>805.86000000000001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0.02</v>
      </c>
      <c r="T181" s="225">
        <f>S181*H181</f>
        <v>16.1172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166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166</v>
      </c>
      <c r="BM181" s="226" t="s">
        <v>326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327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2" customFormat="1" ht="37.8" customHeight="1">
      <c r="A183" s="41"/>
      <c r="B183" s="42"/>
      <c r="C183" s="215" t="s">
        <v>328</v>
      </c>
      <c r="D183" s="215" t="s">
        <v>161</v>
      </c>
      <c r="E183" s="216" t="s">
        <v>329</v>
      </c>
      <c r="F183" s="217" t="s">
        <v>330</v>
      </c>
      <c r="G183" s="218" t="s">
        <v>193</v>
      </c>
      <c r="H183" s="219">
        <v>93.088999999999999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0.045999999999999999</v>
      </c>
      <c r="T183" s="225">
        <f>S183*H183</f>
        <v>4.2820939999999998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166</v>
      </c>
      <c r="AT183" s="226" t="s">
        <v>161</v>
      </c>
      <c r="AU183" s="226" t="s">
        <v>81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166</v>
      </c>
      <c r="BM183" s="226" t="s">
        <v>331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332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81</v>
      </c>
    </row>
    <row r="185" s="2" customFormat="1" ht="37.8" customHeight="1">
      <c r="A185" s="41"/>
      <c r="B185" s="42"/>
      <c r="C185" s="215" t="s">
        <v>333</v>
      </c>
      <c r="D185" s="215" t="s">
        <v>161</v>
      </c>
      <c r="E185" s="216" t="s">
        <v>334</v>
      </c>
      <c r="F185" s="217" t="s">
        <v>335</v>
      </c>
      <c r="G185" s="218" t="s">
        <v>193</v>
      </c>
      <c r="H185" s="219">
        <v>36.972000000000001</v>
      </c>
      <c r="I185" s="220"/>
      <c r="J185" s="221">
        <f>ROUND(I185*H185,2)</f>
        <v>0</v>
      </c>
      <c r="K185" s="217" t="s">
        <v>165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0.068000000000000005</v>
      </c>
      <c r="T185" s="225">
        <f>S185*H185</f>
        <v>2.5140960000000003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166</v>
      </c>
      <c r="AT185" s="226" t="s">
        <v>161</v>
      </c>
      <c r="AU185" s="226" t="s">
        <v>81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166</v>
      </c>
      <c r="BM185" s="226" t="s">
        <v>336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337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81</v>
      </c>
    </row>
    <row r="187" s="12" customFormat="1" ht="25.92" customHeight="1">
      <c r="A187" s="12"/>
      <c r="B187" s="199"/>
      <c r="C187" s="200"/>
      <c r="D187" s="201" t="s">
        <v>71</v>
      </c>
      <c r="E187" s="202" t="s">
        <v>338</v>
      </c>
      <c r="F187" s="202" t="s">
        <v>339</v>
      </c>
      <c r="G187" s="200"/>
      <c r="H187" s="200"/>
      <c r="I187" s="203"/>
      <c r="J187" s="204">
        <f>BK187</f>
        <v>0</v>
      </c>
      <c r="K187" s="200"/>
      <c r="L187" s="205"/>
      <c r="M187" s="206"/>
      <c r="N187" s="207"/>
      <c r="O187" s="207"/>
      <c r="P187" s="208">
        <f>P188+P191+P196+P203+P217+P222+P225</f>
        <v>0</v>
      </c>
      <c r="Q187" s="207"/>
      <c r="R187" s="208">
        <f>R188+R191+R196+R203+R217+R222+R225</f>
        <v>0</v>
      </c>
      <c r="S187" s="207"/>
      <c r="T187" s="209">
        <f>T188+T191+T196+T203+T217+T222+T225</f>
        <v>9.4029594999999997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81</v>
      </c>
      <c r="AT187" s="211" t="s">
        <v>71</v>
      </c>
      <c r="AU187" s="211" t="s">
        <v>72</v>
      </c>
      <c r="AY187" s="210" t="s">
        <v>158</v>
      </c>
      <c r="BK187" s="212">
        <f>BK188+BK191+BK196+BK203+BK217+BK222+BK225</f>
        <v>0</v>
      </c>
    </row>
    <row r="188" s="12" customFormat="1" ht="22.8" customHeight="1">
      <c r="A188" s="12"/>
      <c r="B188" s="199"/>
      <c r="C188" s="200"/>
      <c r="D188" s="201" t="s">
        <v>71</v>
      </c>
      <c r="E188" s="213" t="s">
        <v>340</v>
      </c>
      <c r="F188" s="213" t="s">
        <v>341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SUM(P189:P190)</f>
        <v>0</v>
      </c>
      <c r="Q188" s="207"/>
      <c r="R188" s="208">
        <f>SUM(R189:R190)</f>
        <v>0</v>
      </c>
      <c r="S188" s="207"/>
      <c r="T188" s="209">
        <f>SUM(T189:T190)</f>
        <v>0.053159999999999999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71</v>
      </c>
      <c r="AU188" s="211" t="s">
        <v>79</v>
      </c>
      <c r="AY188" s="210" t="s">
        <v>158</v>
      </c>
      <c r="BK188" s="212">
        <f>SUM(BK189:BK190)</f>
        <v>0</v>
      </c>
    </row>
    <row r="189" s="2" customFormat="1" ht="24.15" customHeight="1">
      <c r="A189" s="41"/>
      <c r="B189" s="42"/>
      <c r="C189" s="215" t="s">
        <v>342</v>
      </c>
      <c r="D189" s="215" t="s">
        <v>161</v>
      </c>
      <c r="E189" s="216" t="s">
        <v>343</v>
      </c>
      <c r="F189" s="217" t="s">
        <v>344</v>
      </c>
      <c r="G189" s="218" t="s">
        <v>193</v>
      </c>
      <c r="H189" s="219">
        <v>13.289999999999999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0.0040000000000000001</v>
      </c>
      <c r="T189" s="225">
        <f>S189*H189</f>
        <v>0.053159999999999999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251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251</v>
      </c>
      <c r="BM189" s="226" t="s">
        <v>345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346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12" customFormat="1" ht="22.8" customHeight="1">
      <c r="A191" s="12"/>
      <c r="B191" s="199"/>
      <c r="C191" s="200"/>
      <c r="D191" s="201" t="s">
        <v>71</v>
      </c>
      <c r="E191" s="213" t="s">
        <v>347</v>
      </c>
      <c r="F191" s="213" t="s">
        <v>348</v>
      </c>
      <c r="G191" s="200"/>
      <c r="H191" s="200"/>
      <c r="I191" s="203"/>
      <c r="J191" s="214">
        <f>BK191</f>
        <v>0</v>
      </c>
      <c r="K191" s="200"/>
      <c r="L191" s="205"/>
      <c r="M191" s="206"/>
      <c r="N191" s="207"/>
      <c r="O191" s="207"/>
      <c r="P191" s="208">
        <f>SUM(P192:P195)</f>
        <v>0</v>
      </c>
      <c r="Q191" s="207"/>
      <c r="R191" s="208">
        <f>SUM(R192:R195)</f>
        <v>0</v>
      </c>
      <c r="S191" s="207"/>
      <c r="T191" s="209">
        <f>SUM(T192:T195)</f>
        <v>0.82121500000000003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81</v>
      </c>
      <c r="AT191" s="211" t="s">
        <v>71</v>
      </c>
      <c r="AU191" s="211" t="s">
        <v>79</v>
      </c>
      <c r="AY191" s="210" t="s">
        <v>158</v>
      </c>
      <c r="BK191" s="212">
        <f>SUM(BK192:BK195)</f>
        <v>0</v>
      </c>
    </row>
    <row r="192" s="2" customFormat="1" ht="37.8" customHeight="1">
      <c r="A192" s="41"/>
      <c r="B192" s="42"/>
      <c r="C192" s="215" t="s">
        <v>349</v>
      </c>
      <c r="D192" s="215" t="s">
        <v>161</v>
      </c>
      <c r="E192" s="216" t="s">
        <v>350</v>
      </c>
      <c r="F192" s="217" t="s">
        <v>351</v>
      </c>
      <c r="G192" s="218" t="s">
        <v>193</v>
      </c>
      <c r="H192" s="219">
        <v>44.390000000000001</v>
      </c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0.002</v>
      </c>
      <c r="T192" s="225">
        <f>S192*H192</f>
        <v>0.088779999999999998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251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251</v>
      </c>
      <c r="BM192" s="226" t="s">
        <v>352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353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2" customFormat="1" ht="33" customHeight="1">
      <c r="A194" s="41"/>
      <c r="B194" s="42"/>
      <c r="C194" s="215" t="s">
        <v>354</v>
      </c>
      <c r="D194" s="215" t="s">
        <v>161</v>
      </c>
      <c r="E194" s="216" t="s">
        <v>355</v>
      </c>
      <c r="F194" s="217" t="s">
        <v>356</v>
      </c>
      <c r="G194" s="218" t="s">
        <v>193</v>
      </c>
      <c r="H194" s="219">
        <v>44.390000000000001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0.016500000000000001</v>
      </c>
      <c r="T194" s="225">
        <f>S194*H194</f>
        <v>0.73243500000000006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251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251</v>
      </c>
      <c r="BM194" s="226" t="s">
        <v>357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358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12" customFormat="1" ht="22.8" customHeight="1">
      <c r="A196" s="12"/>
      <c r="B196" s="199"/>
      <c r="C196" s="200"/>
      <c r="D196" s="201" t="s">
        <v>71</v>
      </c>
      <c r="E196" s="213" t="s">
        <v>359</v>
      </c>
      <c r="F196" s="213" t="s">
        <v>360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SUM(P197:P202)</f>
        <v>0</v>
      </c>
      <c r="Q196" s="207"/>
      <c r="R196" s="208">
        <f>SUM(R197:R202)</f>
        <v>0</v>
      </c>
      <c r="S196" s="207"/>
      <c r="T196" s="209">
        <f>SUM(T197:T202)</f>
        <v>7.0300599999999998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81</v>
      </c>
      <c r="AT196" s="211" t="s">
        <v>71</v>
      </c>
      <c r="AU196" s="211" t="s">
        <v>79</v>
      </c>
      <c r="AY196" s="210" t="s">
        <v>158</v>
      </c>
      <c r="BK196" s="212">
        <f>SUM(BK197:BK202)</f>
        <v>0</v>
      </c>
    </row>
    <row r="197" s="2" customFormat="1" ht="33" customHeight="1">
      <c r="A197" s="41"/>
      <c r="B197" s="42"/>
      <c r="C197" s="215" t="s">
        <v>361</v>
      </c>
      <c r="D197" s="215" t="s">
        <v>161</v>
      </c>
      <c r="E197" s="216" t="s">
        <v>362</v>
      </c>
      <c r="F197" s="217" t="s">
        <v>363</v>
      </c>
      <c r="G197" s="218" t="s">
        <v>200</v>
      </c>
      <c r="H197" s="219">
        <v>35</v>
      </c>
      <c r="I197" s="220"/>
      <c r="J197" s="221">
        <f>ROUND(I197*H197,2)</f>
        <v>0</v>
      </c>
      <c r="K197" s="217" t="s">
        <v>165</v>
      </c>
      <c r="L197" s="47"/>
      <c r="M197" s="222" t="s">
        <v>28</v>
      </c>
      <c r="N197" s="223" t="s">
        <v>43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0.0080000000000000002</v>
      </c>
      <c r="T197" s="225">
        <f>S197*H197</f>
        <v>0.28000000000000003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251</v>
      </c>
      <c r="AT197" s="226" t="s">
        <v>161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251</v>
      </c>
      <c r="BM197" s="226" t="s">
        <v>364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365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 ht="21.75" customHeight="1">
      <c r="A199" s="41"/>
      <c r="B199" s="42"/>
      <c r="C199" s="215" t="s">
        <v>366</v>
      </c>
      <c r="D199" s="215" t="s">
        <v>161</v>
      </c>
      <c r="E199" s="216" t="s">
        <v>367</v>
      </c>
      <c r="F199" s="217" t="s">
        <v>368</v>
      </c>
      <c r="G199" s="218" t="s">
        <v>193</v>
      </c>
      <c r="H199" s="219">
        <v>182.22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0.016</v>
      </c>
      <c r="T199" s="225">
        <f>S199*H199</f>
        <v>2.9155199999999999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251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251</v>
      </c>
      <c r="BM199" s="226" t="s">
        <v>369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370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2" customFormat="1" ht="21.75" customHeight="1">
      <c r="A201" s="41"/>
      <c r="B201" s="42"/>
      <c r="C201" s="215" t="s">
        <v>371</v>
      </c>
      <c r="D201" s="215" t="s">
        <v>161</v>
      </c>
      <c r="E201" s="216" t="s">
        <v>372</v>
      </c>
      <c r="F201" s="217" t="s">
        <v>373</v>
      </c>
      <c r="G201" s="218" t="s">
        <v>193</v>
      </c>
      <c r="H201" s="219">
        <v>213.03</v>
      </c>
      <c r="I201" s="220"/>
      <c r="J201" s="221">
        <f>ROUND(I201*H201,2)</f>
        <v>0</v>
      </c>
      <c r="K201" s="217" t="s">
        <v>165</v>
      </c>
      <c r="L201" s="47"/>
      <c r="M201" s="222" t="s">
        <v>28</v>
      </c>
      <c r="N201" s="223" t="s">
        <v>43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0.017999999999999999</v>
      </c>
      <c r="T201" s="225">
        <f>S201*H201</f>
        <v>3.8345399999999996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251</v>
      </c>
      <c r="AT201" s="226" t="s">
        <v>161</v>
      </c>
      <c r="AU201" s="226" t="s">
        <v>81</v>
      </c>
      <c r="AY201" s="20" t="s">
        <v>158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79</v>
      </c>
      <c r="BK201" s="227">
        <f>ROUND(I201*H201,2)</f>
        <v>0</v>
      </c>
      <c r="BL201" s="20" t="s">
        <v>251</v>
      </c>
      <c r="BM201" s="226" t="s">
        <v>374</v>
      </c>
    </row>
    <row r="202" s="2" customFormat="1">
      <c r="A202" s="41"/>
      <c r="B202" s="42"/>
      <c r="C202" s="43"/>
      <c r="D202" s="228" t="s">
        <v>168</v>
      </c>
      <c r="E202" s="43"/>
      <c r="F202" s="229" t="s">
        <v>375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168</v>
      </c>
      <c r="AU202" s="20" t="s">
        <v>81</v>
      </c>
    </row>
    <row r="203" s="12" customFormat="1" ht="22.8" customHeight="1">
      <c r="A203" s="12"/>
      <c r="B203" s="199"/>
      <c r="C203" s="200"/>
      <c r="D203" s="201" t="s">
        <v>71</v>
      </c>
      <c r="E203" s="213" t="s">
        <v>376</v>
      </c>
      <c r="F203" s="213" t="s">
        <v>377</v>
      </c>
      <c r="G203" s="200"/>
      <c r="H203" s="200"/>
      <c r="I203" s="203"/>
      <c r="J203" s="214">
        <f>BK203</f>
        <v>0</v>
      </c>
      <c r="K203" s="200"/>
      <c r="L203" s="205"/>
      <c r="M203" s="206"/>
      <c r="N203" s="207"/>
      <c r="O203" s="207"/>
      <c r="P203" s="208">
        <f>SUM(P204:P216)</f>
        <v>0</v>
      </c>
      <c r="Q203" s="207"/>
      <c r="R203" s="208">
        <f>SUM(R204:R216)</f>
        <v>0</v>
      </c>
      <c r="S203" s="207"/>
      <c r="T203" s="209">
        <f>SUM(T204:T216)</f>
        <v>0.26348450000000001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81</v>
      </c>
      <c r="AT203" s="211" t="s">
        <v>71</v>
      </c>
      <c r="AU203" s="211" t="s">
        <v>79</v>
      </c>
      <c r="AY203" s="210" t="s">
        <v>158</v>
      </c>
      <c r="BK203" s="212">
        <f>SUM(BK204:BK216)</f>
        <v>0</v>
      </c>
    </row>
    <row r="204" s="2" customFormat="1" ht="24.15" customHeight="1">
      <c r="A204" s="41"/>
      <c r="B204" s="42"/>
      <c r="C204" s="215" t="s">
        <v>378</v>
      </c>
      <c r="D204" s="215" t="s">
        <v>161</v>
      </c>
      <c r="E204" s="216" t="s">
        <v>379</v>
      </c>
      <c r="F204" s="217" t="s">
        <v>380</v>
      </c>
      <c r="G204" s="218" t="s">
        <v>193</v>
      </c>
      <c r="H204" s="219">
        <v>14.811999999999999</v>
      </c>
      <c r="I204" s="220"/>
      <c r="J204" s="221">
        <f>ROUND(I204*H204,2)</f>
        <v>0</v>
      </c>
      <c r="K204" s="217" t="s">
        <v>381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251</v>
      </c>
      <c r="AT204" s="226" t="s">
        <v>161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251</v>
      </c>
      <c r="BM204" s="226" t="s">
        <v>382</v>
      </c>
    </row>
    <row r="205" s="14" customFormat="1">
      <c r="A205" s="14"/>
      <c r="B205" s="244"/>
      <c r="C205" s="245"/>
      <c r="D205" s="235" t="s">
        <v>179</v>
      </c>
      <c r="E205" s="246" t="s">
        <v>28</v>
      </c>
      <c r="F205" s="247" t="s">
        <v>383</v>
      </c>
      <c r="G205" s="245"/>
      <c r="H205" s="248">
        <v>14.811999999999999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179</v>
      </c>
      <c r="AU205" s="254" t="s">
        <v>81</v>
      </c>
      <c r="AV205" s="14" t="s">
        <v>81</v>
      </c>
      <c r="AW205" s="14" t="s">
        <v>34</v>
      </c>
      <c r="AX205" s="14" t="s">
        <v>72</v>
      </c>
      <c r="AY205" s="254" t="s">
        <v>158</v>
      </c>
    </row>
    <row r="206" s="15" customFormat="1">
      <c r="A206" s="15"/>
      <c r="B206" s="255"/>
      <c r="C206" s="256"/>
      <c r="D206" s="235" t="s">
        <v>179</v>
      </c>
      <c r="E206" s="257" t="s">
        <v>28</v>
      </c>
      <c r="F206" s="258" t="s">
        <v>184</v>
      </c>
      <c r="G206" s="256"/>
      <c r="H206" s="259">
        <v>14.811999999999999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179</v>
      </c>
      <c r="AU206" s="265" t="s">
        <v>81</v>
      </c>
      <c r="AV206" s="15" t="s">
        <v>166</v>
      </c>
      <c r="AW206" s="15" t="s">
        <v>34</v>
      </c>
      <c r="AX206" s="15" t="s">
        <v>79</v>
      </c>
      <c r="AY206" s="265" t="s">
        <v>158</v>
      </c>
    </row>
    <row r="207" s="2" customFormat="1" ht="24.15" customHeight="1">
      <c r="A207" s="41"/>
      <c r="B207" s="42"/>
      <c r="C207" s="215" t="s">
        <v>384</v>
      </c>
      <c r="D207" s="215" t="s">
        <v>161</v>
      </c>
      <c r="E207" s="216" t="s">
        <v>385</v>
      </c>
      <c r="F207" s="217" t="s">
        <v>386</v>
      </c>
      <c r="G207" s="218" t="s">
        <v>200</v>
      </c>
      <c r="H207" s="219">
        <v>43.350000000000001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0.0017700000000000001</v>
      </c>
      <c r="T207" s="225">
        <f>S207*H207</f>
        <v>0.076729500000000006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251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251</v>
      </c>
      <c r="BM207" s="226" t="s">
        <v>387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388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2" customFormat="1" ht="21.75" customHeight="1">
      <c r="A209" s="41"/>
      <c r="B209" s="42"/>
      <c r="C209" s="215" t="s">
        <v>389</v>
      </c>
      <c r="D209" s="215" t="s">
        <v>161</v>
      </c>
      <c r="E209" s="216" t="s">
        <v>390</v>
      </c>
      <c r="F209" s="217" t="s">
        <v>391</v>
      </c>
      <c r="G209" s="218" t="s">
        <v>200</v>
      </c>
      <c r="H209" s="219">
        <v>12.800000000000001</v>
      </c>
      <c r="I209" s="220"/>
      <c r="J209" s="221">
        <f>ROUND(I209*H209,2)</f>
        <v>0</v>
      </c>
      <c r="K209" s="217" t="s">
        <v>165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0.00175</v>
      </c>
      <c r="T209" s="225">
        <f>S209*H209</f>
        <v>0.022400000000000003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251</v>
      </c>
      <c r="AT209" s="226" t="s">
        <v>161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251</v>
      </c>
      <c r="BM209" s="226" t="s">
        <v>392</v>
      </c>
    </row>
    <row r="210" s="2" customFormat="1">
      <c r="A210" s="41"/>
      <c r="B210" s="42"/>
      <c r="C210" s="43"/>
      <c r="D210" s="228" t="s">
        <v>168</v>
      </c>
      <c r="E210" s="43"/>
      <c r="F210" s="229" t="s">
        <v>393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168</v>
      </c>
      <c r="AU210" s="20" t="s">
        <v>81</v>
      </c>
    </row>
    <row r="211" s="2" customFormat="1" ht="24.15" customHeight="1">
      <c r="A211" s="41"/>
      <c r="B211" s="42"/>
      <c r="C211" s="215" t="s">
        <v>394</v>
      </c>
      <c r="D211" s="215" t="s">
        <v>161</v>
      </c>
      <c r="E211" s="216" t="s">
        <v>395</v>
      </c>
      <c r="F211" s="217" t="s">
        <v>396</v>
      </c>
      <c r="G211" s="218" t="s">
        <v>200</v>
      </c>
      <c r="H211" s="219">
        <v>24.949999999999999</v>
      </c>
      <c r="I211" s="220"/>
      <c r="J211" s="221">
        <f>ROUND(I211*H211,2)</f>
        <v>0</v>
      </c>
      <c r="K211" s="217" t="s">
        <v>165</v>
      </c>
      <c r="L211" s="47"/>
      <c r="M211" s="222" t="s">
        <v>28</v>
      </c>
      <c r="N211" s="223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0.0025999999999999999</v>
      </c>
      <c r="T211" s="225">
        <f>S211*H211</f>
        <v>0.064869999999999997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251</v>
      </c>
      <c r="AT211" s="226" t="s">
        <v>161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251</v>
      </c>
      <c r="BM211" s="226" t="s">
        <v>397</v>
      </c>
    </row>
    <row r="212" s="2" customFormat="1">
      <c r="A212" s="41"/>
      <c r="B212" s="42"/>
      <c r="C212" s="43"/>
      <c r="D212" s="228" t="s">
        <v>168</v>
      </c>
      <c r="E212" s="43"/>
      <c r="F212" s="229" t="s">
        <v>398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168</v>
      </c>
      <c r="AU212" s="20" t="s">
        <v>81</v>
      </c>
    </row>
    <row r="213" s="2" customFormat="1" ht="16.5" customHeight="1">
      <c r="A213" s="41"/>
      <c r="B213" s="42"/>
      <c r="C213" s="215" t="s">
        <v>399</v>
      </c>
      <c r="D213" s="215" t="s">
        <v>161</v>
      </c>
      <c r="E213" s="216" t="s">
        <v>400</v>
      </c>
      <c r="F213" s="217" t="s">
        <v>401</v>
      </c>
      <c r="G213" s="218" t="s">
        <v>200</v>
      </c>
      <c r="H213" s="219">
        <v>10.050000000000001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0.0039399999999999999</v>
      </c>
      <c r="T213" s="225">
        <f>S213*H213</f>
        <v>0.039597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251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251</v>
      </c>
      <c r="BM213" s="226" t="s">
        <v>402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403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2" customFormat="1" ht="24.15" customHeight="1">
      <c r="A215" s="41"/>
      <c r="B215" s="42"/>
      <c r="C215" s="215" t="s">
        <v>404</v>
      </c>
      <c r="D215" s="215" t="s">
        <v>161</v>
      </c>
      <c r="E215" s="216" t="s">
        <v>405</v>
      </c>
      <c r="F215" s="217" t="s">
        <v>406</v>
      </c>
      <c r="G215" s="218" t="s">
        <v>200</v>
      </c>
      <c r="H215" s="219">
        <v>15.199999999999999</v>
      </c>
      <c r="I215" s="220"/>
      <c r="J215" s="221">
        <f>ROUND(I215*H215,2)</f>
        <v>0</v>
      </c>
      <c r="K215" s="217" t="s">
        <v>165</v>
      </c>
      <c r="L215" s="47"/>
      <c r="M215" s="222" t="s">
        <v>28</v>
      </c>
      <c r="N215" s="223" t="s">
        <v>43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0.0039399999999999999</v>
      </c>
      <c r="T215" s="225">
        <f>S215*H215</f>
        <v>0.059887999999999997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251</v>
      </c>
      <c r="AT215" s="226" t="s">
        <v>161</v>
      </c>
      <c r="AU215" s="226" t="s">
        <v>81</v>
      </c>
      <c r="AY215" s="20" t="s">
        <v>158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79</v>
      </c>
      <c r="BK215" s="227">
        <f>ROUND(I215*H215,2)</f>
        <v>0</v>
      </c>
      <c r="BL215" s="20" t="s">
        <v>251</v>
      </c>
      <c r="BM215" s="226" t="s">
        <v>407</v>
      </c>
    </row>
    <row r="216" s="2" customFormat="1">
      <c r="A216" s="41"/>
      <c r="B216" s="42"/>
      <c r="C216" s="43"/>
      <c r="D216" s="228" t="s">
        <v>168</v>
      </c>
      <c r="E216" s="43"/>
      <c r="F216" s="229" t="s">
        <v>408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168</v>
      </c>
      <c r="AU216" s="20" t="s">
        <v>81</v>
      </c>
    </row>
    <row r="217" s="12" customFormat="1" ht="22.8" customHeight="1">
      <c r="A217" s="12"/>
      <c r="B217" s="199"/>
      <c r="C217" s="200"/>
      <c r="D217" s="201" t="s">
        <v>71</v>
      </c>
      <c r="E217" s="213" t="s">
        <v>409</v>
      </c>
      <c r="F217" s="213" t="s">
        <v>410</v>
      </c>
      <c r="G217" s="200"/>
      <c r="H217" s="200"/>
      <c r="I217" s="203"/>
      <c r="J217" s="214">
        <f>BK217</f>
        <v>0</v>
      </c>
      <c r="K217" s="200"/>
      <c r="L217" s="205"/>
      <c r="M217" s="206"/>
      <c r="N217" s="207"/>
      <c r="O217" s="207"/>
      <c r="P217" s="208">
        <f>SUM(P218:P221)</f>
        <v>0</v>
      </c>
      <c r="Q217" s="207"/>
      <c r="R217" s="208">
        <f>SUM(R218:R221)</f>
        <v>0</v>
      </c>
      <c r="S217" s="207"/>
      <c r="T217" s="209">
        <f>SUM(T218:T221)</f>
        <v>0.21584999999999999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0" t="s">
        <v>81</v>
      </c>
      <c r="AT217" s="211" t="s">
        <v>71</v>
      </c>
      <c r="AU217" s="211" t="s">
        <v>79</v>
      </c>
      <c r="AY217" s="210" t="s">
        <v>158</v>
      </c>
      <c r="BK217" s="212">
        <f>SUM(BK218:BK221)</f>
        <v>0</v>
      </c>
    </row>
    <row r="218" s="2" customFormat="1" ht="24.15" customHeight="1">
      <c r="A218" s="41"/>
      <c r="B218" s="42"/>
      <c r="C218" s="215" t="s">
        <v>411</v>
      </c>
      <c r="D218" s="215" t="s">
        <v>161</v>
      </c>
      <c r="E218" s="216" t="s">
        <v>412</v>
      </c>
      <c r="F218" s="217" t="s">
        <v>413</v>
      </c>
      <c r="G218" s="218" t="s">
        <v>193</v>
      </c>
      <c r="H218" s="219">
        <v>7.5</v>
      </c>
      <c r="I218" s="220"/>
      <c r="J218" s="221">
        <f>ROUND(I218*H218,2)</f>
        <v>0</v>
      </c>
      <c r="K218" s="217" t="s">
        <v>165</v>
      </c>
      <c r="L218" s="47"/>
      <c r="M218" s="222" t="s">
        <v>28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0.017780000000000001</v>
      </c>
      <c r="T218" s="225">
        <f>S218*H218</f>
        <v>0.13335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251</v>
      </c>
      <c r="AT218" s="226" t="s">
        <v>161</v>
      </c>
      <c r="AU218" s="226" t="s">
        <v>81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251</v>
      </c>
      <c r="BM218" s="226" t="s">
        <v>414</v>
      </c>
    </row>
    <row r="219" s="2" customFormat="1">
      <c r="A219" s="41"/>
      <c r="B219" s="42"/>
      <c r="C219" s="43"/>
      <c r="D219" s="228" t="s">
        <v>168</v>
      </c>
      <c r="E219" s="43"/>
      <c r="F219" s="229" t="s">
        <v>415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168</v>
      </c>
      <c r="AU219" s="20" t="s">
        <v>81</v>
      </c>
    </row>
    <row r="220" s="2" customFormat="1" ht="16.5" customHeight="1">
      <c r="A220" s="41"/>
      <c r="B220" s="42"/>
      <c r="C220" s="215" t="s">
        <v>416</v>
      </c>
      <c r="D220" s="215" t="s">
        <v>161</v>
      </c>
      <c r="E220" s="216" t="s">
        <v>417</v>
      </c>
      <c r="F220" s="217" t="s">
        <v>418</v>
      </c>
      <c r="G220" s="218" t="s">
        <v>300</v>
      </c>
      <c r="H220" s="219">
        <v>5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0.016500000000000001</v>
      </c>
      <c r="T220" s="225">
        <f>S220*H220</f>
        <v>0.082500000000000004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251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251</v>
      </c>
      <c r="BM220" s="226" t="s">
        <v>419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420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12" customFormat="1" ht="22.8" customHeight="1">
      <c r="A222" s="12"/>
      <c r="B222" s="199"/>
      <c r="C222" s="200"/>
      <c r="D222" s="201" t="s">
        <v>71</v>
      </c>
      <c r="E222" s="213" t="s">
        <v>421</v>
      </c>
      <c r="F222" s="213" t="s">
        <v>422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SUM(P223:P224)</f>
        <v>0</v>
      </c>
      <c r="Q222" s="207"/>
      <c r="R222" s="208">
        <f>SUM(R223:R224)</f>
        <v>0</v>
      </c>
      <c r="S222" s="207"/>
      <c r="T222" s="209">
        <f>SUM(T223:T224)</f>
        <v>0.67200000000000004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81</v>
      </c>
      <c r="AT222" s="211" t="s">
        <v>71</v>
      </c>
      <c r="AU222" s="211" t="s">
        <v>79</v>
      </c>
      <c r="AY222" s="210" t="s">
        <v>158</v>
      </c>
      <c r="BK222" s="212">
        <f>SUM(BK223:BK224)</f>
        <v>0</v>
      </c>
    </row>
    <row r="223" s="2" customFormat="1" ht="49.05" customHeight="1">
      <c r="A223" s="41"/>
      <c r="B223" s="42"/>
      <c r="C223" s="215" t="s">
        <v>423</v>
      </c>
      <c r="D223" s="215" t="s">
        <v>161</v>
      </c>
      <c r="E223" s="216" t="s">
        <v>424</v>
      </c>
      <c r="F223" s="217" t="s">
        <v>425</v>
      </c>
      <c r="G223" s="218" t="s">
        <v>300</v>
      </c>
      <c r="H223" s="219">
        <v>28</v>
      </c>
      <c r="I223" s="220"/>
      <c r="J223" s="221">
        <f>ROUND(I223*H223,2)</f>
        <v>0</v>
      </c>
      <c r="K223" s="217" t="s">
        <v>165</v>
      </c>
      <c r="L223" s="47"/>
      <c r="M223" s="222" t="s">
        <v>28</v>
      </c>
      <c r="N223" s="223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0.024</v>
      </c>
      <c r="T223" s="225">
        <f>S223*H223</f>
        <v>0.67200000000000004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251</v>
      </c>
      <c r="AT223" s="226" t="s">
        <v>161</v>
      </c>
      <c r="AU223" s="226" t="s">
        <v>81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251</v>
      </c>
      <c r="BM223" s="226" t="s">
        <v>426</v>
      </c>
    </row>
    <row r="224" s="2" customFormat="1">
      <c r="A224" s="41"/>
      <c r="B224" s="42"/>
      <c r="C224" s="43"/>
      <c r="D224" s="228" t="s">
        <v>168</v>
      </c>
      <c r="E224" s="43"/>
      <c r="F224" s="229" t="s">
        <v>427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168</v>
      </c>
      <c r="AU224" s="20" t="s">
        <v>81</v>
      </c>
    </row>
    <row r="225" s="12" customFormat="1" ht="22.8" customHeight="1">
      <c r="A225" s="12"/>
      <c r="B225" s="199"/>
      <c r="C225" s="200"/>
      <c r="D225" s="201" t="s">
        <v>71</v>
      </c>
      <c r="E225" s="213" t="s">
        <v>428</v>
      </c>
      <c r="F225" s="213" t="s">
        <v>429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SUM(P226:P227)</f>
        <v>0</v>
      </c>
      <c r="Q225" s="207"/>
      <c r="R225" s="208">
        <f>SUM(R226:R227)</f>
        <v>0</v>
      </c>
      <c r="S225" s="207"/>
      <c r="T225" s="209">
        <f>SUM(T226:T227)</f>
        <v>0.34719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81</v>
      </c>
      <c r="AT225" s="211" t="s">
        <v>71</v>
      </c>
      <c r="AU225" s="211" t="s">
        <v>79</v>
      </c>
      <c r="AY225" s="210" t="s">
        <v>158</v>
      </c>
      <c r="BK225" s="212">
        <f>SUM(BK226:BK227)</f>
        <v>0</v>
      </c>
    </row>
    <row r="226" s="2" customFormat="1" ht="24.15" customHeight="1">
      <c r="A226" s="41"/>
      <c r="B226" s="42"/>
      <c r="C226" s="215" t="s">
        <v>430</v>
      </c>
      <c r="D226" s="215" t="s">
        <v>161</v>
      </c>
      <c r="E226" s="216" t="s">
        <v>431</v>
      </c>
      <c r="F226" s="217" t="s">
        <v>432</v>
      </c>
      <c r="G226" s="218" t="s">
        <v>193</v>
      </c>
      <c r="H226" s="219">
        <v>115.73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0.0030000000000000001</v>
      </c>
      <c r="T226" s="225">
        <f>S226*H226</f>
        <v>0.34719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251</v>
      </c>
      <c r="AT226" s="226" t="s">
        <v>161</v>
      </c>
      <c r="AU226" s="226" t="s">
        <v>81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251</v>
      </c>
      <c r="BM226" s="226" t="s">
        <v>433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434</v>
      </c>
      <c r="G227" s="43"/>
      <c r="H227" s="43"/>
      <c r="I227" s="230"/>
      <c r="J227" s="43"/>
      <c r="K227" s="43"/>
      <c r="L227" s="47"/>
      <c r="M227" s="266"/>
      <c r="N227" s="267"/>
      <c r="O227" s="268"/>
      <c r="P227" s="268"/>
      <c r="Q227" s="268"/>
      <c r="R227" s="268"/>
      <c r="S227" s="268"/>
      <c r="T227" s="269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81</v>
      </c>
    </row>
    <row r="228" s="2" customFormat="1" ht="6.96" customHeight="1">
      <c r="A228" s="41"/>
      <c r="B228" s="62"/>
      <c r="C228" s="63"/>
      <c r="D228" s="63"/>
      <c r="E228" s="63"/>
      <c r="F228" s="63"/>
      <c r="G228" s="63"/>
      <c r="H228" s="63"/>
      <c r="I228" s="63"/>
      <c r="J228" s="63"/>
      <c r="K228" s="63"/>
      <c r="L228" s="47"/>
      <c r="M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</row>
  </sheetData>
  <sheetProtection sheet="1" autoFilter="0" formatColumns="0" formatRows="0" objects="1" scenarios="1" spinCount="100000" saltValue="hNLms5TxpLf/RhYU+5707Q+QksFABdeJ3G9qYxo36KKJ+/Kc/q6YKmNTfzbYMSaqer3iqiaMNNkQQQnYnp76EQ==" hashValue="T6GErfviAkdiL2mSY2S99zcjMTiRVXkRjuqRDixYUkCqDgaQirtYQ7Be5MXDRVVNAjhIFW62NpGnee3j38vjvQ==" algorithmName="SHA-512" password="CC35"/>
  <autoFilter ref="C94:K2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1/961044111"/>
    <hyperlink ref="F101" r:id="rId2" display="https://podminky.urs.cz/item/CS_URS_2022_01/962032230"/>
    <hyperlink ref="F103" r:id="rId3" display="https://podminky.urs.cz/item/CS_URS_2022_01/962032641"/>
    <hyperlink ref="F110" r:id="rId4" display="https://podminky.urs.cz/item/CS_URS_2022_01/962042320"/>
    <hyperlink ref="F114" r:id="rId5" display="https://podminky.urs.cz/item/CS_URS_2022_01/962081131"/>
    <hyperlink ref="F118" r:id="rId6" display="https://podminky.urs.cz/item/CS_URS_2022_01/963014949"/>
    <hyperlink ref="F120" r:id="rId7" display="https://podminky.urs.cz/item/CS_URS_2022_01/963051113"/>
    <hyperlink ref="F122" r:id="rId8" display="https://podminky.urs.cz/item/CS_URS_2022_01/963053936"/>
    <hyperlink ref="F126" r:id="rId9" display="https://podminky.urs.cz/item/CS_URS_2022_01/964072231"/>
    <hyperlink ref="F130" r:id="rId10" display="https://podminky.urs.cz/item/CS_URS_2022_01/965031131"/>
    <hyperlink ref="F135" r:id="rId11" display="https://podminky.urs.cz/item/CS_URS_2022_01/965042141"/>
    <hyperlink ref="F137" r:id="rId12" display="https://podminky.urs.cz/item/CS_URS_2022_01/965042241"/>
    <hyperlink ref="F139" r:id="rId13" display="https://podminky.urs.cz/item/CS_URS_2022_01/965043341"/>
    <hyperlink ref="F141" r:id="rId14" display="https://podminky.urs.cz/item/CS_URS_2022_01/965049112"/>
    <hyperlink ref="F143" r:id="rId15" display="https://podminky.urs.cz/item/CS_URS_2022_01/965081213"/>
    <hyperlink ref="F145" r:id="rId16" display="https://podminky.urs.cz/item/CS_URS_2022_01/965083112"/>
    <hyperlink ref="F152" r:id="rId17" display="https://podminky.urs.cz/item/CS_URS_2022_01/967031734"/>
    <hyperlink ref="F154" r:id="rId18" display="https://podminky.urs.cz/item/CS_URS_2022_01/968062244"/>
    <hyperlink ref="F156" r:id="rId19" display="https://podminky.urs.cz/item/CS_URS_2022_01/968062246"/>
    <hyperlink ref="F158" r:id="rId20" display="https://podminky.urs.cz/item/CS_URS_2022_01/968062456"/>
    <hyperlink ref="F162" r:id="rId21" display="https://podminky.urs.cz/item/CS_URS_2022_01/968072455"/>
    <hyperlink ref="F164" r:id="rId22" display="https://podminky.urs.cz/item/CS_URS_2022_01/968082016"/>
    <hyperlink ref="F168" r:id="rId23" display="https://podminky.urs.cz/item/CS_URS_2022_01/968082017"/>
    <hyperlink ref="F172" r:id="rId24" display="https://podminky.urs.cz/item/CS_URS_2022_01/971033141"/>
    <hyperlink ref="F174" r:id="rId25" display="https://podminky.urs.cz/item/CS_URS_2022_01/973031151"/>
    <hyperlink ref="F176" r:id="rId26" display="https://podminky.urs.cz/item/CS_URS_2022_01/973031514"/>
    <hyperlink ref="F178" r:id="rId27" display="https://podminky.urs.cz/item/CS_URS_2022_01/978011161"/>
    <hyperlink ref="F180" r:id="rId28" display="https://podminky.urs.cz/item/CS_URS_2022_01/978011191"/>
    <hyperlink ref="F182" r:id="rId29" display="https://podminky.urs.cz/item/CS_URS_2022_01/978013161"/>
    <hyperlink ref="F184" r:id="rId30" display="https://podminky.urs.cz/item/CS_URS_2022_01/978013191"/>
    <hyperlink ref="F186" r:id="rId31" display="https://podminky.urs.cz/item/CS_URS_2022_01/978059541"/>
    <hyperlink ref="F190" r:id="rId32" display="https://podminky.urs.cz/item/CS_URS_2022_01/711131811"/>
    <hyperlink ref="F193" r:id="rId33" display="https://podminky.urs.cz/item/CS_URS_2022_01/712300843"/>
    <hyperlink ref="F195" r:id="rId34" display="https://podminky.urs.cz/item/CS_URS_2022_01/712340833"/>
    <hyperlink ref="F198" r:id="rId35" display="https://podminky.urs.cz/item/CS_URS_2022_01/762331811"/>
    <hyperlink ref="F200" r:id="rId36" display="https://podminky.urs.cz/item/CS_URS_2022_01/762521811"/>
    <hyperlink ref="F202" r:id="rId37" display="https://podminky.urs.cz/item/CS_URS_2022_01/762522811"/>
    <hyperlink ref="F208" r:id="rId38" display="https://podminky.urs.cz/item/CS_URS_2022_01/764002811"/>
    <hyperlink ref="F210" r:id="rId39" display="https://podminky.urs.cz/item/CS_URS_2022_01/764002871"/>
    <hyperlink ref="F212" r:id="rId40" display="https://podminky.urs.cz/item/CS_URS_2022_01/764004801"/>
    <hyperlink ref="F214" r:id="rId41" display="https://podminky.urs.cz/item/CS_URS_2022_01/764004861"/>
    <hyperlink ref="F216" r:id="rId42" display="https://podminky.urs.cz/item/CS_URS_2022_01/764004863"/>
    <hyperlink ref="F219" r:id="rId43" display="https://podminky.urs.cz/item/CS_URS_2022_01/765131801"/>
    <hyperlink ref="F221" r:id="rId44" display="https://podminky.urs.cz/item/CS_URS_2022_01/765192811"/>
    <hyperlink ref="F224" r:id="rId45" display="https://podminky.urs.cz/item/CS_URS_2022_01/766691914"/>
    <hyperlink ref="F227" r:id="rId46" display="https://podminky.urs.cz/item/CS_URS_2022_01/7762018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435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ROUND((SUM(BE109:BE940)),  2)</f>
        <v>0</v>
      </c>
      <c r="G35" s="41"/>
      <c r="H35" s="41"/>
      <c r="I35" s="160">
        <v>0.20999999999999999</v>
      </c>
      <c r="J35" s="159">
        <f>ROUND(((SUM(BE109:BE940))*I35),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ROUND((SUM(BF109:BF940)),  2)</f>
        <v>0</v>
      </c>
      <c r="G36" s="41"/>
      <c r="H36" s="41"/>
      <c r="I36" s="160">
        <v>0.14999999999999999</v>
      </c>
      <c r="J36" s="159">
        <f>ROUND(((SUM(BF109:BF940))*I36),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ROUND((SUM(BG109:BG940)),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ROUND((SUM(BH109:BH940)),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ROUND((SUM(BI109:BI940)),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01 - 02 -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J110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J111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437</v>
      </c>
      <c r="E66" s="185"/>
      <c r="F66" s="185"/>
      <c r="G66" s="185"/>
      <c r="H66" s="185"/>
      <c r="I66" s="185"/>
      <c r="J66" s="186">
        <f>J126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438</v>
      </c>
      <c r="E67" s="185"/>
      <c r="F67" s="185"/>
      <c r="G67" s="185"/>
      <c r="H67" s="185"/>
      <c r="I67" s="185"/>
      <c r="J67" s="186">
        <f>J160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439</v>
      </c>
      <c r="E68" s="185"/>
      <c r="F68" s="185"/>
      <c r="G68" s="185"/>
      <c r="H68" s="185"/>
      <c r="I68" s="185"/>
      <c r="J68" s="186">
        <f>J193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440</v>
      </c>
      <c r="E69" s="185"/>
      <c r="F69" s="185"/>
      <c r="G69" s="185"/>
      <c r="H69" s="185"/>
      <c r="I69" s="185"/>
      <c r="J69" s="186">
        <f>J269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134</v>
      </c>
      <c r="E70" s="185"/>
      <c r="F70" s="185"/>
      <c r="G70" s="185"/>
      <c r="H70" s="185"/>
      <c r="I70" s="185"/>
      <c r="J70" s="186">
        <f>J382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441</v>
      </c>
      <c r="E71" s="185"/>
      <c r="F71" s="185"/>
      <c r="G71" s="185"/>
      <c r="H71" s="185"/>
      <c r="I71" s="185"/>
      <c r="J71" s="186">
        <f>J446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442</v>
      </c>
      <c r="E72" s="185"/>
      <c r="F72" s="185"/>
      <c r="G72" s="185"/>
      <c r="H72" s="185"/>
      <c r="I72" s="185"/>
      <c r="J72" s="186">
        <f>J455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135</v>
      </c>
      <c r="E73" s="180"/>
      <c r="F73" s="180"/>
      <c r="G73" s="180"/>
      <c r="H73" s="180"/>
      <c r="I73" s="180"/>
      <c r="J73" s="181">
        <f>J458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136</v>
      </c>
      <c r="E74" s="185"/>
      <c r="F74" s="185"/>
      <c r="G74" s="185"/>
      <c r="H74" s="185"/>
      <c r="I74" s="185"/>
      <c r="J74" s="186">
        <f>J459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443</v>
      </c>
      <c r="E75" s="185"/>
      <c r="F75" s="185"/>
      <c r="G75" s="185"/>
      <c r="H75" s="185"/>
      <c r="I75" s="185"/>
      <c r="J75" s="186">
        <f>J474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444</v>
      </c>
      <c r="E76" s="185"/>
      <c r="F76" s="185"/>
      <c r="G76" s="185"/>
      <c r="H76" s="185"/>
      <c r="I76" s="185"/>
      <c r="J76" s="186">
        <f>J488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138</v>
      </c>
      <c r="E77" s="185"/>
      <c r="F77" s="185"/>
      <c r="G77" s="185"/>
      <c r="H77" s="185"/>
      <c r="I77" s="185"/>
      <c r="J77" s="186">
        <f>J494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445</v>
      </c>
      <c r="E78" s="185"/>
      <c r="F78" s="185"/>
      <c r="G78" s="185"/>
      <c r="H78" s="185"/>
      <c r="I78" s="185"/>
      <c r="J78" s="186">
        <f>J531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139</v>
      </c>
      <c r="E79" s="185"/>
      <c r="F79" s="185"/>
      <c r="G79" s="185"/>
      <c r="H79" s="185"/>
      <c r="I79" s="185"/>
      <c r="J79" s="186">
        <f>J564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140</v>
      </c>
      <c r="E80" s="185"/>
      <c r="F80" s="185"/>
      <c r="G80" s="185"/>
      <c r="H80" s="185"/>
      <c r="I80" s="185"/>
      <c r="J80" s="186">
        <f>J607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141</v>
      </c>
      <c r="E81" s="185"/>
      <c r="F81" s="185"/>
      <c r="G81" s="185"/>
      <c r="H81" s="185"/>
      <c r="I81" s="185"/>
      <c r="J81" s="186">
        <f>J631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8"/>
      <c r="D82" s="184" t="s">
        <v>446</v>
      </c>
      <c r="E82" s="185"/>
      <c r="F82" s="185"/>
      <c r="G82" s="185"/>
      <c r="H82" s="185"/>
      <c r="I82" s="185"/>
      <c r="J82" s="186">
        <f>J733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447</v>
      </c>
      <c r="E83" s="185"/>
      <c r="F83" s="185"/>
      <c r="G83" s="185"/>
      <c r="H83" s="185"/>
      <c r="I83" s="185"/>
      <c r="J83" s="186">
        <f>J759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3"/>
      <c r="C84" s="128"/>
      <c r="D84" s="184" t="s">
        <v>142</v>
      </c>
      <c r="E84" s="185"/>
      <c r="F84" s="185"/>
      <c r="G84" s="185"/>
      <c r="H84" s="185"/>
      <c r="I84" s="185"/>
      <c r="J84" s="186">
        <f>J804</f>
        <v>0</v>
      </c>
      <c r="K84" s="128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8"/>
      <c r="D85" s="184" t="s">
        <v>448</v>
      </c>
      <c r="E85" s="185"/>
      <c r="F85" s="185"/>
      <c r="G85" s="185"/>
      <c r="H85" s="185"/>
      <c r="I85" s="185"/>
      <c r="J85" s="186">
        <f>J831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8"/>
      <c r="D86" s="184" t="s">
        <v>449</v>
      </c>
      <c r="E86" s="185"/>
      <c r="F86" s="185"/>
      <c r="G86" s="185"/>
      <c r="H86" s="185"/>
      <c r="I86" s="185"/>
      <c r="J86" s="186">
        <f>J872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3"/>
      <c r="C87" s="128"/>
      <c r="D87" s="184" t="s">
        <v>450</v>
      </c>
      <c r="E87" s="185"/>
      <c r="F87" s="185"/>
      <c r="G87" s="185"/>
      <c r="H87" s="185"/>
      <c r="I87" s="185"/>
      <c r="J87" s="186">
        <f>J905</f>
        <v>0</v>
      </c>
      <c r="K87" s="128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3" s="2" customFormat="1" ht="6.96" customHeight="1">
      <c r="A93" s="41"/>
      <c r="B93" s="64"/>
      <c r="C93" s="65"/>
      <c r="D93" s="65"/>
      <c r="E93" s="65"/>
      <c r="F93" s="65"/>
      <c r="G93" s="65"/>
      <c r="H93" s="65"/>
      <c r="I93" s="65"/>
      <c r="J93" s="65"/>
      <c r="K93" s="65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4.96" customHeight="1">
      <c r="A94" s="41"/>
      <c r="B94" s="42"/>
      <c r="C94" s="26" t="s">
        <v>143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2" customHeight="1">
      <c r="A96" s="41"/>
      <c r="B96" s="42"/>
      <c r="C96" s="35" t="s">
        <v>16</v>
      </c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6.5" customHeight="1">
      <c r="A97" s="41"/>
      <c r="B97" s="42"/>
      <c r="C97" s="43"/>
      <c r="D97" s="43"/>
      <c r="E97" s="172" t="str">
        <f>E7</f>
        <v>Rekonstrukce výpravní budovy v žst. Ostružná</v>
      </c>
      <c r="F97" s="35"/>
      <c r="G97" s="35"/>
      <c r="H97" s="35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" customFormat="1" ht="12" customHeight="1">
      <c r="B98" s="24"/>
      <c r="C98" s="35" t="s">
        <v>124</v>
      </c>
      <c r="D98" s="25"/>
      <c r="E98" s="25"/>
      <c r="F98" s="25"/>
      <c r="G98" s="25"/>
      <c r="H98" s="25"/>
      <c r="I98" s="25"/>
      <c r="J98" s="25"/>
      <c r="K98" s="25"/>
      <c r="L98" s="23"/>
    </row>
    <row r="99" s="2" customFormat="1" ht="16.5" customHeight="1">
      <c r="A99" s="41"/>
      <c r="B99" s="42"/>
      <c r="C99" s="43"/>
      <c r="D99" s="43"/>
      <c r="E99" s="172" t="s">
        <v>125</v>
      </c>
      <c r="F99" s="43"/>
      <c r="G99" s="43"/>
      <c r="H99" s="43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126</v>
      </c>
      <c r="D100" s="43"/>
      <c r="E100" s="43"/>
      <c r="F100" s="43"/>
      <c r="G100" s="43"/>
      <c r="H100" s="43"/>
      <c r="I100" s="43"/>
      <c r="J100" s="43"/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6.5" customHeight="1">
      <c r="A101" s="41"/>
      <c r="B101" s="42"/>
      <c r="C101" s="43"/>
      <c r="D101" s="43"/>
      <c r="E101" s="72" t="str">
        <f>E11</f>
        <v>SO 01 - 02 - Stavební část</v>
      </c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6.96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2" customHeight="1">
      <c r="A103" s="41"/>
      <c r="B103" s="42"/>
      <c r="C103" s="35" t="s">
        <v>22</v>
      </c>
      <c r="D103" s="43"/>
      <c r="E103" s="43"/>
      <c r="F103" s="30" t="str">
        <f>F14</f>
        <v xml:space="preserve"> </v>
      </c>
      <c r="G103" s="43"/>
      <c r="H103" s="43"/>
      <c r="I103" s="35" t="s">
        <v>24</v>
      </c>
      <c r="J103" s="75" t="str">
        <f>IF(J14="","",J14)</f>
        <v>3. 5. 2022</v>
      </c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5.15" customHeight="1">
      <c r="A105" s="41"/>
      <c r="B105" s="42"/>
      <c r="C105" s="35" t="s">
        <v>26</v>
      </c>
      <c r="D105" s="43"/>
      <c r="E105" s="43"/>
      <c r="F105" s="30" t="str">
        <f>E17</f>
        <v xml:space="preserve"> </v>
      </c>
      <c r="G105" s="43"/>
      <c r="H105" s="43"/>
      <c r="I105" s="35" t="s">
        <v>33</v>
      </c>
      <c r="J105" s="39" t="str">
        <f>E23</f>
        <v xml:space="preserve"> </v>
      </c>
      <c r="K105" s="43"/>
      <c r="L105" s="14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5.15" customHeight="1">
      <c r="A106" s="41"/>
      <c r="B106" s="42"/>
      <c r="C106" s="35" t="s">
        <v>31</v>
      </c>
      <c r="D106" s="43"/>
      <c r="E106" s="43"/>
      <c r="F106" s="30" t="str">
        <f>IF(E20="","",E20)</f>
        <v>Vyplň údaj</v>
      </c>
      <c r="G106" s="43"/>
      <c r="H106" s="43"/>
      <c r="I106" s="35" t="s">
        <v>35</v>
      </c>
      <c r="J106" s="39" t="str">
        <f>E26</f>
        <v xml:space="preserve"> </v>
      </c>
      <c r="K106" s="43"/>
      <c r="L106" s="14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0.32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14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11" customFormat="1" ht="29.28" customHeight="1">
      <c r="A108" s="188"/>
      <c r="B108" s="189"/>
      <c r="C108" s="190" t="s">
        <v>144</v>
      </c>
      <c r="D108" s="191" t="s">
        <v>57</v>
      </c>
      <c r="E108" s="191" t="s">
        <v>53</v>
      </c>
      <c r="F108" s="191" t="s">
        <v>54</v>
      </c>
      <c r="G108" s="191" t="s">
        <v>145</v>
      </c>
      <c r="H108" s="191" t="s">
        <v>146</v>
      </c>
      <c r="I108" s="191" t="s">
        <v>147</v>
      </c>
      <c r="J108" s="191" t="s">
        <v>131</v>
      </c>
      <c r="K108" s="192" t="s">
        <v>148</v>
      </c>
      <c r="L108" s="193"/>
      <c r="M108" s="95" t="s">
        <v>28</v>
      </c>
      <c r="N108" s="96" t="s">
        <v>42</v>
      </c>
      <c r="O108" s="96" t="s">
        <v>149</v>
      </c>
      <c r="P108" s="96" t="s">
        <v>150</v>
      </c>
      <c r="Q108" s="96" t="s">
        <v>151</v>
      </c>
      <c r="R108" s="96" t="s">
        <v>152</v>
      </c>
      <c r="S108" s="96" t="s">
        <v>153</v>
      </c>
      <c r="T108" s="97" t="s">
        <v>154</v>
      </c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</row>
    <row r="109" s="2" customFormat="1" ht="22.8" customHeight="1">
      <c r="A109" s="41"/>
      <c r="B109" s="42"/>
      <c r="C109" s="102" t="s">
        <v>155</v>
      </c>
      <c r="D109" s="43"/>
      <c r="E109" s="43"/>
      <c r="F109" s="43"/>
      <c r="G109" s="43"/>
      <c r="H109" s="43"/>
      <c r="I109" s="43"/>
      <c r="J109" s="194">
        <f>BK109</f>
        <v>0</v>
      </c>
      <c r="K109" s="43"/>
      <c r="L109" s="47"/>
      <c r="M109" s="98"/>
      <c r="N109" s="195"/>
      <c r="O109" s="99"/>
      <c r="P109" s="196">
        <f>P110+P458</f>
        <v>0</v>
      </c>
      <c r="Q109" s="99"/>
      <c r="R109" s="196">
        <f>R110+R458</f>
        <v>234.03765691978833</v>
      </c>
      <c r="S109" s="99"/>
      <c r="T109" s="197">
        <f>T110+T458</f>
        <v>0.44042819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71</v>
      </c>
      <c r="AU109" s="20" t="s">
        <v>132</v>
      </c>
      <c r="BK109" s="198">
        <f>BK110+BK458</f>
        <v>0</v>
      </c>
    </row>
    <row r="110" s="12" customFormat="1" ht="25.92" customHeight="1">
      <c r="A110" s="12"/>
      <c r="B110" s="199"/>
      <c r="C110" s="200"/>
      <c r="D110" s="201" t="s">
        <v>71</v>
      </c>
      <c r="E110" s="202" t="s">
        <v>156</v>
      </c>
      <c r="F110" s="202" t="s">
        <v>157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P111+P126+P160+P193+P269+P382+P446+P455</f>
        <v>0</v>
      </c>
      <c r="Q110" s="207"/>
      <c r="R110" s="208">
        <f>R111+R126+R160+R193+R269+R382+R446+R455</f>
        <v>208.80789170753033</v>
      </c>
      <c r="S110" s="207"/>
      <c r="T110" s="209">
        <f>T111+T126+T160+T193+T269+T382+T446+T455</f>
        <v>0.108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79</v>
      </c>
      <c r="AT110" s="211" t="s">
        <v>71</v>
      </c>
      <c r="AU110" s="211" t="s">
        <v>72</v>
      </c>
      <c r="AY110" s="210" t="s">
        <v>158</v>
      </c>
      <c r="BK110" s="212">
        <f>BK111+BK126+BK160+BK193+BK269+BK382+BK446+BK455</f>
        <v>0</v>
      </c>
    </row>
    <row r="111" s="12" customFormat="1" ht="22.8" customHeight="1">
      <c r="A111" s="12"/>
      <c r="B111" s="199"/>
      <c r="C111" s="200"/>
      <c r="D111" s="201" t="s">
        <v>71</v>
      </c>
      <c r="E111" s="213" t="s">
        <v>79</v>
      </c>
      <c r="F111" s="213" t="s">
        <v>451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SUM(P112:P125)</f>
        <v>0</v>
      </c>
      <c r="Q111" s="207"/>
      <c r="R111" s="208">
        <f>SUM(R112:R125)</f>
        <v>0</v>
      </c>
      <c r="S111" s="207"/>
      <c r="T111" s="209">
        <f>SUM(T112:T125)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79</v>
      </c>
      <c r="AT111" s="211" t="s">
        <v>71</v>
      </c>
      <c r="AU111" s="211" t="s">
        <v>79</v>
      </c>
      <c r="AY111" s="210" t="s">
        <v>158</v>
      </c>
      <c r="BK111" s="212">
        <f>SUM(BK112:BK125)</f>
        <v>0</v>
      </c>
    </row>
    <row r="112" s="2" customFormat="1" ht="49.05" customHeight="1">
      <c r="A112" s="41"/>
      <c r="B112" s="42"/>
      <c r="C112" s="215" t="s">
        <v>79</v>
      </c>
      <c r="D112" s="215" t="s">
        <v>161</v>
      </c>
      <c r="E112" s="216" t="s">
        <v>452</v>
      </c>
      <c r="F112" s="217" t="s">
        <v>453</v>
      </c>
      <c r="G112" s="218" t="s">
        <v>164</v>
      </c>
      <c r="H112" s="219">
        <v>3.3300000000000001</v>
      </c>
      <c r="I112" s="220"/>
      <c r="J112" s="221">
        <f>ROUND(I112*H112,2)</f>
        <v>0</v>
      </c>
      <c r="K112" s="217" t="s">
        <v>454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455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456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 ht="55.5" customHeight="1">
      <c r="A114" s="41"/>
      <c r="B114" s="42"/>
      <c r="C114" s="215" t="s">
        <v>81</v>
      </c>
      <c r="D114" s="215" t="s">
        <v>161</v>
      </c>
      <c r="E114" s="216" t="s">
        <v>457</v>
      </c>
      <c r="F114" s="217" t="s">
        <v>458</v>
      </c>
      <c r="G114" s="218" t="s">
        <v>164</v>
      </c>
      <c r="H114" s="219">
        <v>41.039999999999999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459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460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24.15" customHeight="1">
      <c r="A116" s="41"/>
      <c r="B116" s="42"/>
      <c r="C116" s="215" t="s">
        <v>174</v>
      </c>
      <c r="D116" s="215" t="s">
        <v>161</v>
      </c>
      <c r="E116" s="216" t="s">
        <v>461</v>
      </c>
      <c r="F116" s="217" t="s">
        <v>462</v>
      </c>
      <c r="G116" s="218" t="s">
        <v>164</v>
      </c>
      <c r="H116" s="219">
        <v>3.0680000000000001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463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464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55.5" customHeight="1">
      <c r="A118" s="41"/>
      <c r="B118" s="42"/>
      <c r="C118" s="215" t="s">
        <v>166</v>
      </c>
      <c r="D118" s="215" t="s">
        <v>161</v>
      </c>
      <c r="E118" s="216" t="s">
        <v>465</v>
      </c>
      <c r="F118" s="217" t="s">
        <v>466</v>
      </c>
      <c r="G118" s="218" t="s">
        <v>164</v>
      </c>
      <c r="H118" s="219">
        <v>6.3979999999999997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467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468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44.25" customHeight="1">
      <c r="A120" s="41"/>
      <c r="B120" s="42"/>
      <c r="C120" s="215" t="s">
        <v>190</v>
      </c>
      <c r="D120" s="215" t="s">
        <v>161</v>
      </c>
      <c r="E120" s="216" t="s">
        <v>469</v>
      </c>
      <c r="F120" s="217" t="s">
        <v>470</v>
      </c>
      <c r="G120" s="218" t="s">
        <v>164</v>
      </c>
      <c r="H120" s="219">
        <v>47.438000000000002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471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472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44.25" customHeight="1">
      <c r="A122" s="41"/>
      <c r="B122" s="42"/>
      <c r="C122" s="215" t="s">
        <v>197</v>
      </c>
      <c r="D122" s="215" t="s">
        <v>161</v>
      </c>
      <c r="E122" s="216" t="s">
        <v>473</v>
      </c>
      <c r="F122" s="217" t="s">
        <v>474</v>
      </c>
      <c r="G122" s="218" t="s">
        <v>216</v>
      </c>
      <c r="H122" s="219">
        <v>79.695999999999998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475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476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37.8" customHeight="1">
      <c r="A124" s="41"/>
      <c r="B124" s="42"/>
      <c r="C124" s="215" t="s">
        <v>203</v>
      </c>
      <c r="D124" s="215" t="s">
        <v>161</v>
      </c>
      <c r="E124" s="216" t="s">
        <v>477</v>
      </c>
      <c r="F124" s="217" t="s">
        <v>478</v>
      </c>
      <c r="G124" s="218" t="s">
        <v>164</v>
      </c>
      <c r="H124" s="219">
        <v>47.438000000000002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479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480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12" customFormat="1" ht="22.8" customHeight="1">
      <c r="A126" s="12"/>
      <c r="B126" s="199"/>
      <c r="C126" s="200"/>
      <c r="D126" s="201" t="s">
        <v>71</v>
      </c>
      <c r="E126" s="213" t="s">
        <v>81</v>
      </c>
      <c r="F126" s="213" t="s">
        <v>481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SUM(P127:P159)</f>
        <v>0</v>
      </c>
      <c r="Q126" s="207"/>
      <c r="R126" s="208">
        <f>SUM(R127:R159)</f>
        <v>106.26336586103999</v>
      </c>
      <c r="S126" s="207"/>
      <c r="T126" s="209">
        <f>SUM(T127:T159)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79</v>
      </c>
      <c r="AT126" s="211" t="s">
        <v>71</v>
      </c>
      <c r="AU126" s="211" t="s">
        <v>79</v>
      </c>
      <c r="AY126" s="210" t="s">
        <v>158</v>
      </c>
      <c r="BK126" s="212">
        <f>SUM(BK127:BK159)</f>
        <v>0</v>
      </c>
    </row>
    <row r="127" s="2" customFormat="1" ht="44.25" customHeight="1">
      <c r="A127" s="41"/>
      <c r="B127" s="42"/>
      <c r="C127" s="215" t="s">
        <v>208</v>
      </c>
      <c r="D127" s="215" t="s">
        <v>161</v>
      </c>
      <c r="E127" s="216" t="s">
        <v>482</v>
      </c>
      <c r="F127" s="217" t="s">
        <v>483</v>
      </c>
      <c r="G127" s="218" t="s">
        <v>164</v>
      </c>
      <c r="H127" s="219">
        <v>41.039999999999999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1.6299999999999999</v>
      </c>
      <c r="R127" s="224">
        <f>Q127*H127</f>
        <v>66.895199999999988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166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166</v>
      </c>
      <c r="BM127" s="226" t="s">
        <v>484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485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2" customFormat="1" ht="37.8" customHeight="1">
      <c r="A129" s="41"/>
      <c r="B129" s="42"/>
      <c r="C129" s="215" t="s">
        <v>159</v>
      </c>
      <c r="D129" s="215" t="s">
        <v>161</v>
      </c>
      <c r="E129" s="216" t="s">
        <v>486</v>
      </c>
      <c r="F129" s="217" t="s">
        <v>487</v>
      </c>
      <c r="G129" s="218" t="s">
        <v>193</v>
      </c>
      <c r="H129" s="219">
        <v>41.039999999999999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0.00016694</v>
      </c>
      <c r="R129" s="224">
        <f>Q129*H129</f>
        <v>0.0068512175999999999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488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489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2" customFormat="1" ht="24.15" customHeight="1">
      <c r="A131" s="41"/>
      <c r="B131" s="42"/>
      <c r="C131" s="270" t="s">
        <v>220</v>
      </c>
      <c r="D131" s="270" t="s">
        <v>490</v>
      </c>
      <c r="E131" s="271" t="s">
        <v>491</v>
      </c>
      <c r="F131" s="272" t="s">
        <v>492</v>
      </c>
      <c r="G131" s="273" t="s">
        <v>193</v>
      </c>
      <c r="H131" s="274">
        <v>45.143999999999998</v>
      </c>
      <c r="I131" s="275"/>
      <c r="J131" s="276">
        <f>ROUND(I131*H131,2)</f>
        <v>0</v>
      </c>
      <c r="K131" s="272" t="s">
        <v>165</v>
      </c>
      <c r="L131" s="277"/>
      <c r="M131" s="278" t="s">
        <v>28</v>
      </c>
      <c r="N131" s="279" t="s">
        <v>43</v>
      </c>
      <c r="O131" s="87"/>
      <c r="P131" s="224">
        <f>O131*H131</f>
        <v>0</v>
      </c>
      <c r="Q131" s="224">
        <v>0.00040000000000000002</v>
      </c>
      <c r="R131" s="224">
        <f>Q131*H131</f>
        <v>0.0180576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208</v>
      </c>
      <c r="AT131" s="226" t="s">
        <v>490</v>
      </c>
      <c r="AU131" s="226" t="s">
        <v>81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166</v>
      </c>
      <c r="BM131" s="226" t="s">
        <v>493</v>
      </c>
    </row>
    <row r="132" s="2" customFormat="1" ht="66.75" customHeight="1">
      <c r="A132" s="41"/>
      <c r="B132" s="42"/>
      <c r="C132" s="215" t="s">
        <v>227</v>
      </c>
      <c r="D132" s="215" t="s">
        <v>161</v>
      </c>
      <c r="E132" s="216" t="s">
        <v>494</v>
      </c>
      <c r="F132" s="217" t="s">
        <v>495</v>
      </c>
      <c r="G132" s="218" t="s">
        <v>200</v>
      </c>
      <c r="H132" s="219">
        <v>76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0.20448959999999999</v>
      </c>
      <c r="R132" s="224">
        <f>Q132*H132</f>
        <v>15.5412096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496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497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 ht="37.8" customHeight="1">
      <c r="A134" s="41"/>
      <c r="B134" s="42"/>
      <c r="C134" s="215" t="s">
        <v>232</v>
      </c>
      <c r="D134" s="215" t="s">
        <v>161</v>
      </c>
      <c r="E134" s="216" t="s">
        <v>498</v>
      </c>
      <c r="F134" s="217" t="s">
        <v>499</v>
      </c>
      <c r="G134" s="218" t="s">
        <v>164</v>
      </c>
      <c r="H134" s="219">
        <v>3.855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2.1600000000000001</v>
      </c>
      <c r="R134" s="224">
        <f>Q134*H134</f>
        <v>8.3268000000000004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500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501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24.15" customHeight="1">
      <c r="A136" s="41"/>
      <c r="B136" s="42"/>
      <c r="C136" s="215" t="s">
        <v>237</v>
      </c>
      <c r="D136" s="215" t="s">
        <v>161</v>
      </c>
      <c r="E136" s="216" t="s">
        <v>502</v>
      </c>
      <c r="F136" s="217" t="s">
        <v>503</v>
      </c>
      <c r="G136" s="218" t="s">
        <v>164</v>
      </c>
      <c r="H136" s="219">
        <v>5.851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2.5018699999999998</v>
      </c>
      <c r="R136" s="224">
        <f>Q136*H136</f>
        <v>14.638441369999999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504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505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13" customFormat="1">
      <c r="A138" s="13"/>
      <c r="B138" s="233"/>
      <c r="C138" s="234"/>
      <c r="D138" s="235" t="s">
        <v>179</v>
      </c>
      <c r="E138" s="236" t="s">
        <v>28</v>
      </c>
      <c r="F138" s="237" t="s">
        <v>506</v>
      </c>
      <c r="G138" s="234"/>
      <c r="H138" s="236" t="s">
        <v>28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179</v>
      </c>
      <c r="AU138" s="243" t="s">
        <v>81</v>
      </c>
      <c r="AV138" s="13" t="s">
        <v>79</v>
      </c>
      <c r="AW138" s="13" t="s">
        <v>34</v>
      </c>
      <c r="AX138" s="13" t="s">
        <v>72</v>
      </c>
      <c r="AY138" s="243" t="s">
        <v>158</v>
      </c>
    </row>
    <row r="139" s="14" customFormat="1">
      <c r="A139" s="14"/>
      <c r="B139" s="244"/>
      <c r="C139" s="245"/>
      <c r="D139" s="235" t="s">
        <v>179</v>
      </c>
      <c r="E139" s="246" t="s">
        <v>28</v>
      </c>
      <c r="F139" s="247" t="s">
        <v>507</v>
      </c>
      <c r="G139" s="245"/>
      <c r="H139" s="248">
        <v>2.1419999999999999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81</v>
      </c>
      <c r="AV139" s="14" t="s">
        <v>81</v>
      </c>
      <c r="AW139" s="14" t="s">
        <v>34</v>
      </c>
      <c r="AX139" s="14" t="s">
        <v>72</v>
      </c>
      <c r="AY139" s="254" t="s">
        <v>158</v>
      </c>
    </row>
    <row r="140" s="14" customFormat="1">
      <c r="A140" s="14"/>
      <c r="B140" s="244"/>
      <c r="C140" s="245"/>
      <c r="D140" s="235" t="s">
        <v>179</v>
      </c>
      <c r="E140" s="246" t="s">
        <v>28</v>
      </c>
      <c r="F140" s="247" t="s">
        <v>508</v>
      </c>
      <c r="G140" s="245"/>
      <c r="H140" s="248">
        <v>1.1659999999999999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81</v>
      </c>
      <c r="AV140" s="14" t="s">
        <v>81</v>
      </c>
      <c r="AW140" s="14" t="s">
        <v>34</v>
      </c>
      <c r="AX140" s="14" t="s">
        <v>72</v>
      </c>
      <c r="AY140" s="254" t="s">
        <v>158</v>
      </c>
    </row>
    <row r="141" s="14" customFormat="1">
      <c r="A141" s="14"/>
      <c r="B141" s="244"/>
      <c r="C141" s="245"/>
      <c r="D141" s="235" t="s">
        <v>179</v>
      </c>
      <c r="E141" s="246" t="s">
        <v>28</v>
      </c>
      <c r="F141" s="247" t="s">
        <v>509</v>
      </c>
      <c r="G141" s="245"/>
      <c r="H141" s="248">
        <v>0.23999999999999999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81</v>
      </c>
      <c r="AV141" s="14" t="s">
        <v>81</v>
      </c>
      <c r="AW141" s="14" t="s">
        <v>34</v>
      </c>
      <c r="AX141" s="14" t="s">
        <v>72</v>
      </c>
      <c r="AY141" s="254" t="s">
        <v>158</v>
      </c>
    </row>
    <row r="142" s="14" customFormat="1">
      <c r="A142" s="14"/>
      <c r="B142" s="244"/>
      <c r="C142" s="245"/>
      <c r="D142" s="235" t="s">
        <v>179</v>
      </c>
      <c r="E142" s="246" t="s">
        <v>28</v>
      </c>
      <c r="F142" s="247" t="s">
        <v>510</v>
      </c>
      <c r="G142" s="245"/>
      <c r="H142" s="248">
        <v>0.065000000000000002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81</v>
      </c>
      <c r="AV142" s="14" t="s">
        <v>81</v>
      </c>
      <c r="AW142" s="14" t="s">
        <v>34</v>
      </c>
      <c r="AX142" s="14" t="s">
        <v>72</v>
      </c>
      <c r="AY142" s="254" t="s">
        <v>158</v>
      </c>
    </row>
    <row r="143" s="13" customFormat="1">
      <c r="A143" s="13"/>
      <c r="B143" s="233"/>
      <c r="C143" s="234"/>
      <c r="D143" s="235" t="s">
        <v>179</v>
      </c>
      <c r="E143" s="236" t="s">
        <v>28</v>
      </c>
      <c r="F143" s="237" t="s">
        <v>511</v>
      </c>
      <c r="G143" s="234"/>
      <c r="H143" s="236" t="s">
        <v>28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179</v>
      </c>
      <c r="AU143" s="243" t="s">
        <v>81</v>
      </c>
      <c r="AV143" s="13" t="s">
        <v>79</v>
      </c>
      <c r="AW143" s="13" t="s">
        <v>34</v>
      </c>
      <c r="AX143" s="13" t="s">
        <v>72</v>
      </c>
      <c r="AY143" s="243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512</v>
      </c>
      <c r="G144" s="245"/>
      <c r="H144" s="248">
        <v>0.70199999999999996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3" customFormat="1">
      <c r="A145" s="13"/>
      <c r="B145" s="233"/>
      <c r="C145" s="234"/>
      <c r="D145" s="235" t="s">
        <v>179</v>
      </c>
      <c r="E145" s="236" t="s">
        <v>28</v>
      </c>
      <c r="F145" s="237" t="s">
        <v>513</v>
      </c>
      <c r="G145" s="234"/>
      <c r="H145" s="236" t="s">
        <v>28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81</v>
      </c>
      <c r="AV145" s="13" t="s">
        <v>79</v>
      </c>
      <c r="AW145" s="13" t="s">
        <v>34</v>
      </c>
      <c r="AX145" s="13" t="s">
        <v>72</v>
      </c>
      <c r="AY145" s="243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514</v>
      </c>
      <c r="G146" s="245"/>
      <c r="H146" s="248">
        <v>0.90100000000000002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81</v>
      </c>
      <c r="AV146" s="14" t="s">
        <v>81</v>
      </c>
      <c r="AW146" s="14" t="s">
        <v>34</v>
      </c>
      <c r="AX146" s="14" t="s">
        <v>72</v>
      </c>
      <c r="AY146" s="254" t="s">
        <v>158</v>
      </c>
    </row>
    <row r="147" s="13" customFormat="1">
      <c r="A147" s="13"/>
      <c r="B147" s="233"/>
      <c r="C147" s="234"/>
      <c r="D147" s="235" t="s">
        <v>179</v>
      </c>
      <c r="E147" s="236" t="s">
        <v>28</v>
      </c>
      <c r="F147" s="237" t="s">
        <v>515</v>
      </c>
      <c r="G147" s="234"/>
      <c r="H147" s="236" t="s">
        <v>28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179</v>
      </c>
      <c r="AU147" s="243" t="s">
        <v>81</v>
      </c>
      <c r="AV147" s="13" t="s">
        <v>79</v>
      </c>
      <c r="AW147" s="13" t="s">
        <v>34</v>
      </c>
      <c r="AX147" s="13" t="s">
        <v>72</v>
      </c>
      <c r="AY147" s="243" t="s">
        <v>158</v>
      </c>
    </row>
    <row r="148" s="14" customFormat="1">
      <c r="A148" s="14"/>
      <c r="B148" s="244"/>
      <c r="C148" s="245"/>
      <c r="D148" s="235" t="s">
        <v>179</v>
      </c>
      <c r="E148" s="246" t="s">
        <v>28</v>
      </c>
      <c r="F148" s="247" t="s">
        <v>516</v>
      </c>
      <c r="G148" s="245"/>
      <c r="H148" s="248">
        <v>0.63500000000000001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81</v>
      </c>
      <c r="AV148" s="14" t="s">
        <v>81</v>
      </c>
      <c r="AW148" s="14" t="s">
        <v>34</v>
      </c>
      <c r="AX148" s="14" t="s">
        <v>72</v>
      </c>
      <c r="AY148" s="254" t="s">
        <v>158</v>
      </c>
    </row>
    <row r="149" s="15" customFormat="1">
      <c r="A149" s="15"/>
      <c r="B149" s="255"/>
      <c r="C149" s="256"/>
      <c r="D149" s="235" t="s">
        <v>179</v>
      </c>
      <c r="E149" s="257" t="s">
        <v>28</v>
      </c>
      <c r="F149" s="258" t="s">
        <v>184</v>
      </c>
      <c r="G149" s="256"/>
      <c r="H149" s="259">
        <v>5.851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179</v>
      </c>
      <c r="AU149" s="265" t="s">
        <v>81</v>
      </c>
      <c r="AV149" s="15" t="s">
        <v>166</v>
      </c>
      <c r="AW149" s="15" t="s">
        <v>34</v>
      </c>
      <c r="AX149" s="15" t="s">
        <v>79</v>
      </c>
      <c r="AY149" s="265" t="s">
        <v>158</v>
      </c>
    </row>
    <row r="150" s="2" customFormat="1" ht="24.15" customHeight="1">
      <c r="A150" s="41"/>
      <c r="B150" s="42"/>
      <c r="C150" s="215" t="s">
        <v>242</v>
      </c>
      <c r="D150" s="215" t="s">
        <v>161</v>
      </c>
      <c r="E150" s="216" t="s">
        <v>517</v>
      </c>
      <c r="F150" s="217" t="s">
        <v>518</v>
      </c>
      <c r="G150" s="218" t="s">
        <v>164</v>
      </c>
      <c r="H150" s="219">
        <v>0.35999999999999999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2.3010222040000001</v>
      </c>
      <c r="R150" s="224">
        <f>Q150*H150</f>
        <v>0.82836799344000001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519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520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14" customFormat="1">
      <c r="A152" s="14"/>
      <c r="B152" s="244"/>
      <c r="C152" s="245"/>
      <c r="D152" s="235" t="s">
        <v>179</v>
      </c>
      <c r="E152" s="246" t="s">
        <v>28</v>
      </c>
      <c r="F152" s="247" t="s">
        <v>521</v>
      </c>
      <c r="G152" s="245"/>
      <c r="H152" s="248">
        <v>0.35999999999999999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179</v>
      </c>
      <c r="AU152" s="254" t="s">
        <v>81</v>
      </c>
      <c r="AV152" s="14" t="s">
        <v>81</v>
      </c>
      <c r="AW152" s="14" t="s">
        <v>34</v>
      </c>
      <c r="AX152" s="14" t="s">
        <v>72</v>
      </c>
      <c r="AY152" s="254" t="s">
        <v>158</v>
      </c>
    </row>
    <row r="153" s="15" customFormat="1">
      <c r="A153" s="15"/>
      <c r="B153" s="255"/>
      <c r="C153" s="256"/>
      <c r="D153" s="235" t="s">
        <v>179</v>
      </c>
      <c r="E153" s="257" t="s">
        <v>28</v>
      </c>
      <c r="F153" s="258" t="s">
        <v>184</v>
      </c>
      <c r="G153" s="256"/>
      <c r="H153" s="259">
        <v>0.35999999999999999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179</v>
      </c>
      <c r="AU153" s="265" t="s">
        <v>81</v>
      </c>
      <c r="AV153" s="15" t="s">
        <v>166</v>
      </c>
      <c r="AW153" s="15" t="s">
        <v>34</v>
      </c>
      <c r="AX153" s="15" t="s">
        <v>79</v>
      </c>
      <c r="AY153" s="265" t="s">
        <v>158</v>
      </c>
    </row>
    <row r="154" s="2" customFormat="1" ht="16.5" customHeight="1">
      <c r="A154" s="41"/>
      <c r="B154" s="42"/>
      <c r="C154" s="215" t="s">
        <v>8</v>
      </c>
      <c r="D154" s="215" t="s">
        <v>161</v>
      </c>
      <c r="E154" s="216" t="s">
        <v>522</v>
      </c>
      <c r="F154" s="217" t="s">
        <v>523</v>
      </c>
      <c r="G154" s="218" t="s">
        <v>193</v>
      </c>
      <c r="H154" s="219">
        <v>3.2000000000000002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0.0026369000000000002</v>
      </c>
      <c r="R154" s="224">
        <f>Q154*H154</f>
        <v>0.0084380800000000006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524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525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14" customFormat="1">
      <c r="A156" s="14"/>
      <c r="B156" s="244"/>
      <c r="C156" s="245"/>
      <c r="D156" s="235" t="s">
        <v>179</v>
      </c>
      <c r="E156" s="246" t="s">
        <v>28</v>
      </c>
      <c r="F156" s="247" t="s">
        <v>526</v>
      </c>
      <c r="G156" s="245"/>
      <c r="H156" s="248">
        <v>3.2000000000000002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81</v>
      </c>
      <c r="AV156" s="14" t="s">
        <v>81</v>
      </c>
      <c r="AW156" s="14" t="s">
        <v>34</v>
      </c>
      <c r="AX156" s="14" t="s">
        <v>72</v>
      </c>
      <c r="AY156" s="254" t="s">
        <v>158</v>
      </c>
    </row>
    <row r="157" s="15" customFormat="1">
      <c r="A157" s="15"/>
      <c r="B157" s="255"/>
      <c r="C157" s="256"/>
      <c r="D157" s="235" t="s">
        <v>179</v>
      </c>
      <c r="E157" s="257" t="s">
        <v>28</v>
      </c>
      <c r="F157" s="258" t="s">
        <v>184</v>
      </c>
      <c r="G157" s="256"/>
      <c r="H157" s="259">
        <v>3.2000000000000002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179</v>
      </c>
      <c r="AU157" s="265" t="s">
        <v>81</v>
      </c>
      <c r="AV157" s="15" t="s">
        <v>166</v>
      </c>
      <c r="AW157" s="15" t="s">
        <v>34</v>
      </c>
      <c r="AX157" s="15" t="s">
        <v>79</v>
      </c>
      <c r="AY157" s="265" t="s">
        <v>158</v>
      </c>
    </row>
    <row r="158" s="2" customFormat="1" ht="16.5" customHeight="1">
      <c r="A158" s="41"/>
      <c r="B158" s="42"/>
      <c r="C158" s="215" t="s">
        <v>251</v>
      </c>
      <c r="D158" s="215" t="s">
        <v>161</v>
      </c>
      <c r="E158" s="216" t="s">
        <v>527</v>
      </c>
      <c r="F158" s="217" t="s">
        <v>528</v>
      </c>
      <c r="G158" s="218" t="s">
        <v>193</v>
      </c>
      <c r="H158" s="219">
        <v>3.2000000000000002</v>
      </c>
      <c r="I158" s="220"/>
      <c r="J158" s="221">
        <f>ROUND(I158*H158,2)</f>
        <v>0</v>
      </c>
      <c r="K158" s="217" t="s">
        <v>165</v>
      </c>
      <c r="L158" s="47"/>
      <c r="M158" s="222" t="s">
        <v>28</v>
      </c>
      <c r="N158" s="223" t="s">
        <v>43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166</v>
      </c>
      <c r="AT158" s="226" t="s">
        <v>161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166</v>
      </c>
      <c r="BM158" s="226" t="s">
        <v>529</v>
      </c>
    </row>
    <row r="159" s="2" customFormat="1">
      <c r="A159" s="41"/>
      <c r="B159" s="42"/>
      <c r="C159" s="43"/>
      <c r="D159" s="228" t="s">
        <v>168</v>
      </c>
      <c r="E159" s="43"/>
      <c r="F159" s="229" t="s">
        <v>530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168</v>
      </c>
      <c r="AU159" s="20" t="s">
        <v>81</v>
      </c>
    </row>
    <row r="160" s="12" customFormat="1" ht="22.8" customHeight="1">
      <c r="A160" s="12"/>
      <c r="B160" s="199"/>
      <c r="C160" s="200"/>
      <c r="D160" s="201" t="s">
        <v>71</v>
      </c>
      <c r="E160" s="213" t="s">
        <v>174</v>
      </c>
      <c r="F160" s="213" t="s">
        <v>531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SUM(P161:P192)</f>
        <v>0</v>
      </c>
      <c r="Q160" s="207"/>
      <c r="R160" s="208">
        <f>SUM(R161:R192)</f>
        <v>17.382143390341202</v>
      </c>
      <c r="S160" s="207"/>
      <c r="T160" s="209">
        <f>SUM(T161:T192)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79</v>
      </c>
      <c r="AT160" s="211" t="s">
        <v>71</v>
      </c>
      <c r="AU160" s="211" t="s">
        <v>79</v>
      </c>
      <c r="AY160" s="210" t="s">
        <v>158</v>
      </c>
      <c r="BK160" s="212">
        <f>SUM(BK161:BK192)</f>
        <v>0</v>
      </c>
    </row>
    <row r="161" s="2" customFormat="1" ht="33" customHeight="1">
      <c r="A161" s="41"/>
      <c r="B161" s="42"/>
      <c r="C161" s="215" t="s">
        <v>260</v>
      </c>
      <c r="D161" s="215" t="s">
        <v>161</v>
      </c>
      <c r="E161" s="216" t="s">
        <v>532</v>
      </c>
      <c r="F161" s="217" t="s">
        <v>533</v>
      </c>
      <c r="G161" s="218" t="s">
        <v>164</v>
      </c>
      <c r="H161" s="219">
        <v>6.3070000000000004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1.6627000000000001</v>
      </c>
      <c r="R161" s="224">
        <f>Q161*H161</f>
        <v>10.486648900000001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534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535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14" customFormat="1">
      <c r="A163" s="14"/>
      <c r="B163" s="244"/>
      <c r="C163" s="245"/>
      <c r="D163" s="235" t="s">
        <v>179</v>
      </c>
      <c r="E163" s="246" t="s">
        <v>28</v>
      </c>
      <c r="F163" s="247" t="s">
        <v>536</v>
      </c>
      <c r="G163" s="245"/>
      <c r="H163" s="248">
        <v>3.3860000000000001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81</v>
      </c>
      <c r="AV163" s="14" t="s">
        <v>81</v>
      </c>
      <c r="AW163" s="14" t="s">
        <v>34</v>
      </c>
      <c r="AX163" s="14" t="s">
        <v>72</v>
      </c>
      <c r="AY163" s="254" t="s">
        <v>158</v>
      </c>
    </row>
    <row r="164" s="14" customFormat="1">
      <c r="A164" s="14"/>
      <c r="B164" s="244"/>
      <c r="C164" s="245"/>
      <c r="D164" s="235" t="s">
        <v>179</v>
      </c>
      <c r="E164" s="246" t="s">
        <v>28</v>
      </c>
      <c r="F164" s="247" t="s">
        <v>537</v>
      </c>
      <c r="G164" s="245"/>
      <c r="H164" s="248">
        <v>2.9209999999999998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179</v>
      </c>
      <c r="AU164" s="254" t="s">
        <v>81</v>
      </c>
      <c r="AV164" s="14" t="s">
        <v>81</v>
      </c>
      <c r="AW164" s="14" t="s">
        <v>34</v>
      </c>
      <c r="AX164" s="14" t="s">
        <v>72</v>
      </c>
      <c r="AY164" s="254" t="s">
        <v>158</v>
      </c>
    </row>
    <row r="165" s="15" customFormat="1">
      <c r="A165" s="15"/>
      <c r="B165" s="255"/>
      <c r="C165" s="256"/>
      <c r="D165" s="235" t="s">
        <v>179</v>
      </c>
      <c r="E165" s="257" t="s">
        <v>28</v>
      </c>
      <c r="F165" s="258" t="s">
        <v>184</v>
      </c>
      <c r="G165" s="256"/>
      <c r="H165" s="259">
        <v>6.3070000000000004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179</v>
      </c>
      <c r="AU165" s="265" t="s">
        <v>81</v>
      </c>
      <c r="AV165" s="15" t="s">
        <v>166</v>
      </c>
      <c r="AW165" s="15" t="s">
        <v>34</v>
      </c>
      <c r="AX165" s="15" t="s">
        <v>79</v>
      </c>
      <c r="AY165" s="265" t="s">
        <v>158</v>
      </c>
    </row>
    <row r="166" s="2" customFormat="1" ht="37.8" customHeight="1">
      <c r="A166" s="41"/>
      <c r="B166" s="42"/>
      <c r="C166" s="215" t="s">
        <v>265</v>
      </c>
      <c r="D166" s="215" t="s">
        <v>161</v>
      </c>
      <c r="E166" s="216" t="s">
        <v>538</v>
      </c>
      <c r="F166" s="217" t="s">
        <v>539</v>
      </c>
      <c r="G166" s="218" t="s">
        <v>300</v>
      </c>
      <c r="H166" s="219">
        <v>2</v>
      </c>
      <c r="I166" s="220"/>
      <c r="J166" s="221">
        <f>ROUND(I166*H166,2)</f>
        <v>0</v>
      </c>
      <c r="K166" s="217" t="s">
        <v>165</v>
      </c>
      <c r="L166" s="47"/>
      <c r="M166" s="222" t="s">
        <v>28</v>
      </c>
      <c r="N166" s="223" t="s">
        <v>43</v>
      </c>
      <c r="O166" s="87"/>
      <c r="P166" s="224">
        <f>O166*H166</f>
        <v>0</v>
      </c>
      <c r="Q166" s="224">
        <v>0.022780000000000002</v>
      </c>
      <c r="R166" s="224">
        <f>Q166*H166</f>
        <v>0.045560000000000003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166</v>
      </c>
      <c r="AT166" s="226" t="s">
        <v>161</v>
      </c>
      <c r="AU166" s="226" t="s">
        <v>81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166</v>
      </c>
      <c r="BM166" s="226" t="s">
        <v>540</v>
      </c>
    </row>
    <row r="167" s="2" customFormat="1">
      <c r="A167" s="41"/>
      <c r="B167" s="42"/>
      <c r="C167" s="43"/>
      <c r="D167" s="228" t="s">
        <v>168</v>
      </c>
      <c r="E167" s="43"/>
      <c r="F167" s="229" t="s">
        <v>541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168</v>
      </c>
      <c r="AU167" s="20" t="s">
        <v>81</v>
      </c>
    </row>
    <row r="168" s="2" customFormat="1" ht="37.8" customHeight="1">
      <c r="A168" s="41"/>
      <c r="B168" s="42"/>
      <c r="C168" s="215" t="s">
        <v>270</v>
      </c>
      <c r="D168" s="215" t="s">
        <v>161</v>
      </c>
      <c r="E168" s="216" t="s">
        <v>542</v>
      </c>
      <c r="F168" s="217" t="s">
        <v>543</v>
      </c>
      <c r="G168" s="218" t="s">
        <v>300</v>
      </c>
      <c r="H168" s="219">
        <v>1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0.026929999999999999</v>
      </c>
      <c r="R168" s="224">
        <f>Q168*H168</f>
        <v>0.026929999999999999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166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166</v>
      </c>
      <c r="BM168" s="226" t="s">
        <v>544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545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37.8" customHeight="1">
      <c r="A170" s="41"/>
      <c r="B170" s="42"/>
      <c r="C170" s="215" t="s">
        <v>275</v>
      </c>
      <c r="D170" s="215" t="s">
        <v>161</v>
      </c>
      <c r="E170" s="216" t="s">
        <v>546</v>
      </c>
      <c r="F170" s="217" t="s">
        <v>547</v>
      </c>
      <c r="G170" s="218" t="s">
        <v>300</v>
      </c>
      <c r="H170" s="219">
        <v>1</v>
      </c>
      <c r="I170" s="220"/>
      <c r="J170" s="221">
        <f>ROUND(I170*H170,2)</f>
        <v>0</v>
      </c>
      <c r="K170" s="217" t="s">
        <v>165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0.042000000000000003</v>
      </c>
      <c r="R170" s="224">
        <f>Q170*H170</f>
        <v>0.042000000000000003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166</v>
      </c>
      <c r="AT170" s="226" t="s">
        <v>161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166</v>
      </c>
      <c r="BM170" s="226" t="s">
        <v>548</v>
      </c>
    </row>
    <row r="171" s="2" customFormat="1">
      <c r="A171" s="41"/>
      <c r="B171" s="42"/>
      <c r="C171" s="43"/>
      <c r="D171" s="228" t="s">
        <v>168</v>
      </c>
      <c r="E171" s="43"/>
      <c r="F171" s="229" t="s">
        <v>549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168</v>
      </c>
      <c r="AU171" s="20" t="s">
        <v>81</v>
      </c>
    </row>
    <row r="172" s="2" customFormat="1" ht="37.8" customHeight="1">
      <c r="A172" s="41"/>
      <c r="B172" s="42"/>
      <c r="C172" s="215" t="s">
        <v>7</v>
      </c>
      <c r="D172" s="215" t="s">
        <v>161</v>
      </c>
      <c r="E172" s="216" t="s">
        <v>550</v>
      </c>
      <c r="F172" s="217" t="s">
        <v>551</v>
      </c>
      <c r="G172" s="218" t="s">
        <v>300</v>
      </c>
      <c r="H172" s="219">
        <v>2</v>
      </c>
      <c r="I172" s="220"/>
      <c r="J172" s="221">
        <f>ROUND(I172*H172,2)</f>
        <v>0</v>
      </c>
      <c r="K172" s="217" t="s">
        <v>165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0.072849999999999998</v>
      </c>
      <c r="R172" s="224">
        <f>Q172*H172</f>
        <v>0.1457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166</v>
      </c>
      <c r="AT172" s="226" t="s">
        <v>161</v>
      </c>
      <c r="AU172" s="226" t="s">
        <v>81</v>
      </c>
      <c r="AY172" s="20" t="s">
        <v>158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166</v>
      </c>
      <c r="BM172" s="226" t="s">
        <v>552</v>
      </c>
    </row>
    <row r="173" s="2" customFormat="1">
      <c r="A173" s="41"/>
      <c r="B173" s="42"/>
      <c r="C173" s="43"/>
      <c r="D173" s="228" t="s">
        <v>168</v>
      </c>
      <c r="E173" s="43"/>
      <c r="F173" s="229" t="s">
        <v>553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168</v>
      </c>
      <c r="AU173" s="20" t="s">
        <v>81</v>
      </c>
    </row>
    <row r="174" s="2" customFormat="1" ht="37.8" customHeight="1">
      <c r="A174" s="41"/>
      <c r="B174" s="42"/>
      <c r="C174" s="215" t="s">
        <v>285</v>
      </c>
      <c r="D174" s="215" t="s">
        <v>161</v>
      </c>
      <c r="E174" s="216" t="s">
        <v>554</v>
      </c>
      <c r="F174" s="217" t="s">
        <v>555</v>
      </c>
      <c r="G174" s="218" t="s">
        <v>193</v>
      </c>
      <c r="H174" s="219">
        <v>2.7200000000000002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0.065280000000000005</v>
      </c>
      <c r="R174" s="224">
        <f>Q174*H174</f>
        <v>0.17756160000000001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166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166</v>
      </c>
      <c r="BM174" s="226" t="s">
        <v>556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557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14" customFormat="1">
      <c r="A176" s="14"/>
      <c r="B176" s="244"/>
      <c r="C176" s="245"/>
      <c r="D176" s="235" t="s">
        <v>179</v>
      </c>
      <c r="E176" s="246" t="s">
        <v>28</v>
      </c>
      <c r="F176" s="247" t="s">
        <v>558</v>
      </c>
      <c r="G176" s="245"/>
      <c r="H176" s="248">
        <v>2.7200000000000002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179</v>
      </c>
      <c r="AU176" s="254" t="s">
        <v>81</v>
      </c>
      <c r="AV176" s="14" t="s">
        <v>81</v>
      </c>
      <c r="AW176" s="14" t="s">
        <v>34</v>
      </c>
      <c r="AX176" s="14" t="s">
        <v>79</v>
      </c>
      <c r="AY176" s="254" t="s">
        <v>158</v>
      </c>
    </row>
    <row r="177" s="2" customFormat="1" ht="37.8" customHeight="1">
      <c r="A177" s="41"/>
      <c r="B177" s="42"/>
      <c r="C177" s="215" t="s">
        <v>291</v>
      </c>
      <c r="D177" s="215" t="s">
        <v>161</v>
      </c>
      <c r="E177" s="216" t="s">
        <v>559</v>
      </c>
      <c r="F177" s="217" t="s">
        <v>560</v>
      </c>
      <c r="G177" s="218" t="s">
        <v>193</v>
      </c>
      <c r="H177" s="219">
        <v>10.816000000000001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0.090069999999999997</v>
      </c>
      <c r="R177" s="224">
        <f>Q177*H177</f>
        <v>0.97419712000000003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166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166</v>
      </c>
      <c r="BM177" s="226" t="s">
        <v>561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562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14" customFormat="1">
      <c r="A179" s="14"/>
      <c r="B179" s="244"/>
      <c r="C179" s="245"/>
      <c r="D179" s="235" t="s">
        <v>179</v>
      </c>
      <c r="E179" s="246" t="s">
        <v>28</v>
      </c>
      <c r="F179" s="247" t="s">
        <v>563</v>
      </c>
      <c r="G179" s="245"/>
      <c r="H179" s="248">
        <v>10.816000000000001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179</v>
      </c>
      <c r="AU179" s="254" t="s">
        <v>81</v>
      </c>
      <c r="AV179" s="14" t="s">
        <v>81</v>
      </c>
      <c r="AW179" s="14" t="s">
        <v>34</v>
      </c>
      <c r="AX179" s="14" t="s">
        <v>79</v>
      </c>
      <c r="AY179" s="254" t="s">
        <v>158</v>
      </c>
    </row>
    <row r="180" s="2" customFormat="1" ht="37.8" customHeight="1">
      <c r="A180" s="41"/>
      <c r="B180" s="42"/>
      <c r="C180" s="215" t="s">
        <v>297</v>
      </c>
      <c r="D180" s="215" t="s">
        <v>161</v>
      </c>
      <c r="E180" s="216" t="s">
        <v>564</v>
      </c>
      <c r="F180" s="217" t="s">
        <v>565</v>
      </c>
      <c r="G180" s="218" t="s">
        <v>193</v>
      </c>
      <c r="H180" s="219">
        <v>33.704000000000001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0.10863</v>
      </c>
      <c r="R180" s="224">
        <f>Q180*H180</f>
        <v>3.6612655200000002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166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166</v>
      </c>
      <c r="BM180" s="226" t="s">
        <v>566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567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14" customFormat="1">
      <c r="A182" s="14"/>
      <c r="B182" s="244"/>
      <c r="C182" s="245"/>
      <c r="D182" s="235" t="s">
        <v>179</v>
      </c>
      <c r="E182" s="246" t="s">
        <v>28</v>
      </c>
      <c r="F182" s="247" t="s">
        <v>568</v>
      </c>
      <c r="G182" s="245"/>
      <c r="H182" s="248">
        <v>33.704000000000001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179</v>
      </c>
      <c r="AU182" s="254" t="s">
        <v>81</v>
      </c>
      <c r="AV182" s="14" t="s">
        <v>81</v>
      </c>
      <c r="AW182" s="14" t="s">
        <v>34</v>
      </c>
      <c r="AX182" s="14" t="s">
        <v>79</v>
      </c>
      <c r="AY182" s="254" t="s">
        <v>158</v>
      </c>
    </row>
    <row r="183" s="2" customFormat="1" ht="24.15" customHeight="1">
      <c r="A183" s="41"/>
      <c r="B183" s="42"/>
      <c r="C183" s="215" t="s">
        <v>303</v>
      </c>
      <c r="D183" s="215" t="s">
        <v>161</v>
      </c>
      <c r="E183" s="216" t="s">
        <v>569</v>
      </c>
      <c r="F183" s="217" t="s">
        <v>570</v>
      </c>
      <c r="G183" s="218" t="s">
        <v>200</v>
      </c>
      <c r="H183" s="219">
        <v>89.058000000000007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8.0271400000000005E-05</v>
      </c>
      <c r="R183" s="224">
        <f>Q183*H183</f>
        <v>0.0071488103412000008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166</v>
      </c>
      <c r="AT183" s="226" t="s">
        <v>161</v>
      </c>
      <c r="AU183" s="226" t="s">
        <v>81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166</v>
      </c>
      <c r="BM183" s="226" t="s">
        <v>571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572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81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573</v>
      </c>
      <c r="G185" s="245"/>
      <c r="H185" s="248">
        <v>89.058000000000007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72</v>
      </c>
      <c r="AY185" s="254" t="s">
        <v>158</v>
      </c>
    </row>
    <row r="186" s="15" customFormat="1">
      <c r="A186" s="15"/>
      <c r="B186" s="255"/>
      <c r="C186" s="256"/>
      <c r="D186" s="235" t="s">
        <v>179</v>
      </c>
      <c r="E186" s="257" t="s">
        <v>28</v>
      </c>
      <c r="F186" s="258" t="s">
        <v>184</v>
      </c>
      <c r="G186" s="256"/>
      <c r="H186" s="259">
        <v>89.058000000000007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179</v>
      </c>
      <c r="AU186" s="265" t="s">
        <v>81</v>
      </c>
      <c r="AV186" s="15" t="s">
        <v>166</v>
      </c>
      <c r="AW186" s="15" t="s">
        <v>34</v>
      </c>
      <c r="AX186" s="15" t="s">
        <v>79</v>
      </c>
      <c r="AY186" s="265" t="s">
        <v>158</v>
      </c>
    </row>
    <row r="187" s="2" customFormat="1" ht="24.15" customHeight="1">
      <c r="A187" s="41"/>
      <c r="B187" s="42"/>
      <c r="C187" s="215" t="s">
        <v>308</v>
      </c>
      <c r="D187" s="215" t="s">
        <v>161</v>
      </c>
      <c r="E187" s="216" t="s">
        <v>574</v>
      </c>
      <c r="F187" s="217" t="s">
        <v>575</v>
      </c>
      <c r="G187" s="218" t="s">
        <v>200</v>
      </c>
      <c r="H187" s="219">
        <v>51.280000000000001</v>
      </c>
      <c r="I187" s="220"/>
      <c r="J187" s="221">
        <f>ROUND(I187*H187,2)</f>
        <v>0</v>
      </c>
      <c r="K187" s="217" t="s">
        <v>165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0.00012799999999999999</v>
      </c>
      <c r="R187" s="224">
        <f>Q187*H187</f>
        <v>0.0065638399999999996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166</v>
      </c>
      <c r="AT187" s="226" t="s">
        <v>161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166</v>
      </c>
      <c r="BM187" s="226" t="s">
        <v>576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577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4" customFormat="1">
      <c r="A189" s="14"/>
      <c r="B189" s="244"/>
      <c r="C189" s="245"/>
      <c r="D189" s="235" t="s">
        <v>179</v>
      </c>
      <c r="E189" s="246" t="s">
        <v>28</v>
      </c>
      <c r="F189" s="247" t="s">
        <v>578</v>
      </c>
      <c r="G189" s="245"/>
      <c r="H189" s="248">
        <v>51.280000000000001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179</v>
      </c>
      <c r="AU189" s="254" t="s">
        <v>81</v>
      </c>
      <c r="AV189" s="14" t="s">
        <v>81</v>
      </c>
      <c r="AW189" s="14" t="s">
        <v>34</v>
      </c>
      <c r="AX189" s="14" t="s">
        <v>72</v>
      </c>
      <c r="AY189" s="254" t="s">
        <v>158</v>
      </c>
    </row>
    <row r="190" s="15" customFormat="1">
      <c r="A190" s="15"/>
      <c r="B190" s="255"/>
      <c r="C190" s="256"/>
      <c r="D190" s="235" t="s">
        <v>179</v>
      </c>
      <c r="E190" s="257" t="s">
        <v>28</v>
      </c>
      <c r="F190" s="258" t="s">
        <v>184</v>
      </c>
      <c r="G190" s="256"/>
      <c r="H190" s="259">
        <v>51.280000000000001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179</v>
      </c>
      <c r="AU190" s="265" t="s">
        <v>81</v>
      </c>
      <c r="AV190" s="15" t="s">
        <v>166</v>
      </c>
      <c r="AW190" s="15" t="s">
        <v>34</v>
      </c>
      <c r="AX190" s="15" t="s">
        <v>79</v>
      </c>
      <c r="AY190" s="265" t="s">
        <v>158</v>
      </c>
    </row>
    <row r="191" s="2" customFormat="1" ht="37.8" customHeight="1">
      <c r="A191" s="41"/>
      <c r="B191" s="42"/>
      <c r="C191" s="215" t="s">
        <v>313</v>
      </c>
      <c r="D191" s="215" t="s">
        <v>161</v>
      </c>
      <c r="E191" s="216" t="s">
        <v>579</v>
      </c>
      <c r="F191" s="217" t="s">
        <v>580</v>
      </c>
      <c r="G191" s="218" t="s">
        <v>193</v>
      </c>
      <c r="H191" s="219">
        <v>10.15</v>
      </c>
      <c r="I191" s="220"/>
      <c r="J191" s="221">
        <f>ROUND(I191*H191,2)</f>
        <v>0</v>
      </c>
      <c r="K191" s="217" t="s">
        <v>165</v>
      </c>
      <c r="L191" s="47"/>
      <c r="M191" s="222" t="s">
        <v>28</v>
      </c>
      <c r="N191" s="223" t="s">
        <v>43</v>
      </c>
      <c r="O191" s="87"/>
      <c r="P191" s="224">
        <f>O191*H191</f>
        <v>0</v>
      </c>
      <c r="Q191" s="224">
        <v>0.17818400000000001</v>
      </c>
      <c r="R191" s="224">
        <f>Q191*H191</f>
        <v>1.8085676000000002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166</v>
      </c>
      <c r="AT191" s="226" t="s">
        <v>161</v>
      </c>
      <c r="AU191" s="226" t="s">
        <v>81</v>
      </c>
      <c r="AY191" s="20" t="s">
        <v>158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166</v>
      </c>
      <c r="BM191" s="226" t="s">
        <v>581</v>
      </c>
    </row>
    <row r="192" s="2" customFormat="1">
      <c r="A192" s="41"/>
      <c r="B192" s="42"/>
      <c r="C192" s="43"/>
      <c r="D192" s="228" t="s">
        <v>168</v>
      </c>
      <c r="E192" s="43"/>
      <c r="F192" s="229" t="s">
        <v>582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168</v>
      </c>
      <c r="AU192" s="20" t="s">
        <v>81</v>
      </c>
    </row>
    <row r="193" s="12" customFormat="1" ht="22.8" customHeight="1">
      <c r="A193" s="12"/>
      <c r="B193" s="199"/>
      <c r="C193" s="200"/>
      <c r="D193" s="201" t="s">
        <v>71</v>
      </c>
      <c r="E193" s="213" t="s">
        <v>166</v>
      </c>
      <c r="F193" s="213" t="s">
        <v>583</v>
      </c>
      <c r="G193" s="200"/>
      <c r="H193" s="200"/>
      <c r="I193" s="203"/>
      <c r="J193" s="214">
        <f>BK193</f>
        <v>0</v>
      </c>
      <c r="K193" s="200"/>
      <c r="L193" s="205"/>
      <c r="M193" s="206"/>
      <c r="N193" s="207"/>
      <c r="O193" s="207"/>
      <c r="P193" s="208">
        <f>SUM(P194:P268)</f>
        <v>0</v>
      </c>
      <c r="Q193" s="207"/>
      <c r="R193" s="208">
        <f>SUM(R194:R268)</f>
        <v>25.124028958049099</v>
      </c>
      <c r="S193" s="207"/>
      <c r="T193" s="209">
        <f>SUM(T194:T268)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79</v>
      </c>
      <c r="AT193" s="211" t="s">
        <v>71</v>
      </c>
      <c r="AU193" s="211" t="s">
        <v>79</v>
      </c>
      <c r="AY193" s="210" t="s">
        <v>158</v>
      </c>
      <c r="BK193" s="212">
        <f>SUM(BK194:BK268)</f>
        <v>0</v>
      </c>
    </row>
    <row r="194" s="2" customFormat="1" ht="37.8" customHeight="1">
      <c r="A194" s="41"/>
      <c r="B194" s="42"/>
      <c r="C194" s="215" t="s">
        <v>318</v>
      </c>
      <c r="D194" s="215" t="s">
        <v>161</v>
      </c>
      <c r="E194" s="216" t="s">
        <v>584</v>
      </c>
      <c r="F194" s="217" t="s">
        <v>585</v>
      </c>
      <c r="G194" s="218" t="s">
        <v>216</v>
      </c>
      <c r="H194" s="219">
        <v>0.73699999999999999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0.017094000000000002</v>
      </c>
      <c r="R194" s="224">
        <f>Q194*H194</f>
        <v>0.012598278000000001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586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587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13" customFormat="1">
      <c r="A196" s="13"/>
      <c r="B196" s="233"/>
      <c r="C196" s="234"/>
      <c r="D196" s="235" t="s">
        <v>179</v>
      </c>
      <c r="E196" s="236" t="s">
        <v>28</v>
      </c>
      <c r="F196" s="237" t="s">
        <v>588</v>
      </c>
      <c r="G196" s="234"/>
      <c r="H196" s="236" t="s">
        <v>28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179</v>
      </c>
      <c r="AU196" s="243" t="s">
        <v>81</v>
      </c>
      <c r="AV196" s="13" t="s">
        <v>79</v>
      </c>
      <c r="AW196" s="13" t="s">
        <v>34</v>
      </c>
      <c r="AX196" s="13" t="s">
        <v>72</v>
      </c>
      <c r="AY196" s="243" t="s">
        <v>158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589</v>
      </c>
      <c r="G197" s="245"/>
      <c r="H197" s="248">
        <v>0.017999999999999999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4" customFormat="1">
      <c r="A198" s="14"/>
      <c r="B198" s="244"/>
      <c r="C198" s="245"/>
      <c r="D198" s="235" t="s">
        <v>179</v>
      </c>
      <c r="E198" s="246" t="s">
        <v>28</v>
      </c>
      <c r="F198" s="247" t="s">
        <v>590</v>
      </c>
      <c r="G198" s="245"/>
      <c r="H198" s="248">
        <v>0.072999999999999995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179</v>
      </c>
      <c r="AU198" s="254" t="s">
        <v>81</v>
      </c>
      <c r="AV198" s="14" t="s">
        <v>81</v>
      </c>
      <c r="AW198" s="14" t="s">
        <v>34</v>
      </c>
      <c r="AX198" s="14" t="s">
        <v>72</v>
      </c>
      <c r="AY198" s="254" t="s">
        <v>158</v>
      </c>
    </row>
    <row r="199" s="14" customFormat="1">
      <c r="A199" s="14"/>
      <c r="B199" s="244"/>
      <c r="C199" s="245"/>
      <c r="D199" s="235" t="s">
        <v>179</v>
      </c>
      <c r="E199" s="246" t="s">
        <v>28</v>
      </c>
      <c r="F199" s="247" t="s">
        <v>591</v>
      </c>
      <c r="G199" s="245"/>
      <c r="H199" s="248">
        <v>0.099000000000000005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179</v>
      </c>
      <c r="AU199" s="254" t="s">
        <v>81</v>
      </c>
      <c r="AV199" s="14" t="s">
        <v>81</v>
      </c>
      <c r="AW199" s="14" t="s">
        <v>34</v>
      </c>
      <c r="AX199" s="14" t="s">
        <v>72</v>
      </c>
      <c r="AY199" s="254" t="s">
        <v>158</v>
      </c>
    </row>
    <row r="200" s="14" customFormat="1">
      <c r="A200" s="14"/>
      <c r="B200" s="244"/>
      <c r="C200" s="245"/>
      <c r="D200" s="235" t="s">
        <v>179</v>
      </c>
      <c r="E200" s="246" t="s">
        <v>28</v>
      </c>
      <c r="F200" s="247" t="s">
        <v>592</v>
      </c>
      <c r="G200" s="245"/>
      <c r="H200" s="248">
        <v>0.17999999999999999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81</v>
      </c>
      <c r="AV200" s="14" t="s">
        <v>81</v>
      </c>
      <c r="AW200" s="14" t="s">
        <v>34</v>
      </c>
      <c r="AX200" s="14" t="s">
        <v>72</v>
      </c>
      <c r="AY200" s="254" t="s">
        <v>158</v>
      </c>
    </row>
    <row r="201" s="14" customFormat="1">
      <c r="A201" s="14"/>
      <c r="B201" s="244"/>
      <c r="C201" s="245"/>
      <c r="D201" s="235" t="s">
        <v>179</v>
      </c>
      <c r="E201" s="246" t="s">
        <v>28</v>
      </c>
      <c r="F201" s="247" t="s">
        <v>593</v>
      </c>
      <c r="G201" s="245"/>
      <c r="H201" s="248">
        <v>0.064000000000000001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81</v>
      </c>
      <c r="AV201" s="14" t="s">
        <v>81</v>
      </c>
      <c r="AW201" s="14" t="s">
        <v>34</v>
      </c>
      <c r="AX201" s="14" t="s">
        <v>72</v>
      </c>
      <c r="AY201" s="254" t="s">
        <v>158</v>
      </c>
    </row>
    <row r="202" s="14" customFormat="1">
      <c r="A202" s="14"/>
      <c r="B202" s="244"/>
      <c r="C202" s="245"/>
      <c r="D202" s="235" t="s">
        <v>179</v>
      </c>
      <c r="E202" s="246" t="s">
        <v>28</v>
      </c>
      <c r="F202" s="247" t="s">
        <v>594</v>
      </c>
      <c r="G202" s="245"/>
      <c r="H202" s="248">
        <v>0.021999999999999999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179</v>
      </c>
      <c r="AU202" s="254" t="s">
        <v>81</v>
      </c>
      <c r="AV202" s="14" t="s">
        <v>81</v>
      </c>
      <c r="AW202" s="14" t="s">
        <v>34</v>
      </c>
      <c r="AX202" s="14" t="s">
        <v>72</v>
      </c>
      <c r="AY202" s="254" t="s">
        <v>158</v>
      </c>
    </row>
    <row r="203" s="14" customFormat="1">
      <c r="A203" s="14"/>
      <c r="B203" s="244"/>
      <c r="C203" s="245"/>
      <c r="D203" s="235" t="s">
        <v>179</v>
      </c>
      <c r="E203" s="246" t="s">
        <v>28</v>
      </c>
      <c r="F203" s="247" t="s">
        <v>595</v>
      </c>
      <c r="G203" s="245"/>
      <c r="H203" s="248">
        <v>0.084000000000000005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179</v>
      </c>
      <c r="AU203" s="254" t="s">
        <v>81</v>
      </c>
      <c r="AV203" s="14" t="s">
        <v>81</v>
      </c>
      <c r="AW203" s="14" t="s">
        <v>34</v>
      </c>
      <c r="AX203" s="14" t="s">
        <v>72</v>
      </c>
      <c r="AY203" s="254" t="s">
        <v>158</v>
      </c>
    </row>
    <row r="204" s="14" customFormat="1">
      <c r="A204" s="14"/>
      <c r="B204" s="244"/>
      <c r="C204" s="245"/>
      <c r="D204" s="235" t="s">
        <v>179</v>
      </c>
      <c r="E204" s="246" t="s">
        <v>28</v>
      </c>
      <c r="F204" s="247" t="s">
        <v>596</v>
      </c>
      <c r="G204" s="245"/>
      <c r="H204" s="248">
        <v>0.069000000000000006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179</v>
      </c>
      <c r="AU204" s="254" t="s">
        <v>81</v>
      </c>
      <c r="AV204" s="14" t="s">
        <v>81</v>
      </c>
      <c r="AW204" s="14" t="s">
        <v>34</v>
      </c>
      <c r="AX204" s="14" t="s">
        <v>72</v>
      </c>
      <c r="AY204" s="254" t="s">
        <v>158</v>
      </c>
    </row>
    <row r="205" s="14" customFormat="1">
      <c r="A205" s="14"/>
      <c r="B205" s="244"/>
      <c r="C205" s="245"/>
      <c r="D205" s="235" t="s">
        <v>179</v>
      </c>
      <c r="E205" s="246" t="s">
        <v>28</v>
      </c>
      <c r="F205" s="247" t="s">
        <v>597</v>
      </c>
      <c r="G205" s="245"/>
      <c r="H205" s="248">
        <v>0.01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179</v>
      </c>
      <c r="AU205" s="254" t="s">
        <v>81</v>
      </c>
      <c r="AV205" s="14" t="s">
        <v>81</v>
      </c>
      <c r="AW205" s="14" t="s">
        <v>34</v>
      </c>
      <c r="AX205" s="14" t="s">
        <v>72</v>
      </c>
      <c r="AY205" s="254" t="s">
        <v>158</v>
      </c>
    </row>
    <row r="206" s="13" customFormat="1">
      <c r="A206" s="13"/>
      <c r="B206" s="233"/>
      <c r="C206" s="234"/>
      <c r="D206" s="235" t="s">
        <v>179</v>
      </c>
      <c r="E206" s="236" t="s">
        <v>28</v>
      </c>
      <c r="F206" s="237" t="s">
        <v>256</v>
      </c>
      <c r="G206" s="234"/>
      <c r="H206" s="236" t="s">
        <v>28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179</v>
      </c>
      <c r="AU206" s="243" t="s">
        <v>81</v>
      </c>
      <c r="AV206" s="13" t="s">
        <v>79</v>
      </c>
      <c r="AW206" s="13" t="s">
        <v>34</v>
      </c>
      <c r="AX206" s="13" t="s">
        <v>72</v>
      </c>
      <c r="AY206" s="243" t="s">
        <v>158</v>
      </c>
    </row>
    <row r="207" s="14" customFormat="1">
      <c r="A207" s="14"/>
      <c r="B207" s="244"/>
      <c r="C207" s="245"/>
      <c r="D207" s="235" t="s">
        <v>179</v>
      </c>
      <c r="E207" s="246" t="s">
        <v>28</v>
      </c>
      <c r="F207" s="247" t="s">
        <v>598</v>
      </c>
      <c r="G207" s="245"/>
      <c r="H207" s="248">
        <v>0.025000000000000001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179</v>
      </c>
      <c r="AU207" s="254" t="s">
        <v>81</v>
      </c>
      <c r="AV207" s="14" t="s">
        <v>81</v>
      </c>
      <c r="AW207" s="14" t="s">
        <v>34</v>
      </c>
      <c r="AX207" s="14" t="s">
        <v>72</v>
      </c>
      <c r="AY207" s="254" t="s">
        <v>158</v>
      </c>
    </row>
    <row r="208" s="14" customFormat="1">
      <c r="A208" s="14"/>
      <c r="B208" s="244"/>
      <c r="C208" s="245"/>
      <c r="D208" s="235" t="s">
        <v>179</v>
      </c>
      <c r="E208" s="246" t="s">
        <v>28</v>
      </c>
      <c r="F208" s="247" t="s">
        <v>599</v>
      </c>
      <c r="G208" s="245"/>
      <c r="H208" s="248">
        <v>0.070999999999999994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179</v>
      </c>
      <c r="AU208" s="254" t="s">
        <v>81</v>
      </c>
      <c r="AV208" s="14" t="s">
        <v>81</v>
      </c>
      <c r="AW208" s="14" t="s">
        <v>34</v>
      </c>
      <c r="AX208" s="14" t="s">
        <v>72</v>
      </c>
      <c r="AY208" s="254" t="s">
        <v>158</v>
      </c>
    </row>
    <row r="209" s="14" customFormat="1">
      <c r="A209" s="14"/>
      <c r="B209" s="244"/>
      <c r="C209" s="245"/>
      <c r="D209" s="235" t="s">
        <v>179</v>
      </c>
      <c r="E209" s="246" t="s">
        <v>28</v>
      </c>
      <c r="F209" s="247" t="s">
        <v>594</v>
      </c>
      <c r="G209" s="245"/>
      <c r="H209" s="248">
        <v>0.021999999999999999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81</v>
      </c>
      <c r="AV209" s="14" t="s">
        <v>81</v>
      </c>
      <c r="AW209" s="14" t="s">
        <v>34</v>
      </c>
      <c r="AX209" s="14" t="s">
        <v>72</v>
      </c>
      <c r="AY209" s="254" t="s">
        <v>158</v>
      </c>
    </row>
    <row r="210" s="15" customFormat="1">
      <c r="A210" s="15"/>
      <c r="B210" s="255"/>
      <c r="C210" s="256"/>
      <c r="D210" s="235" t="s">
        <v>179</v>
      </c>
      <c r="E210" s="257" t="s">
        <v>28</v>
      </c>
      <c r="F210" s="258" t="s">
        <v>184</v>
      </c>
      <c r="G210" s="256"/>
      <c r="H210" s="259">
        <v>0.73699999999999999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179</v>
      </c>
      <c r="AU210" s="265" t="s">
        <v>81</v>
      </c>
      <c r="AV210" s="15" t="s">
        <v>166</v>
      </c>
      <c r="AW210" s="15" t="s">
        <v>34</v>
      </c>
      <c r="AX210" s="15" t="s">
        <v>79</v>
      </c>
      <c r="AY210" s="265" t="s">
        <v>158</v>
      </c>
    </row>
    <row r="211" s="2" customFormat="1" ht="21.75" customHeight="1">
      <c r="A211" s="41"/>
      <c r="B211" s="42"/>
      <c r="C211" s="270" t="s">
        <v>323</v>
      </c>
      <c r="D211" s="270" t="s">
        <v>490</v>
      </c>
      <c r="E211" s="271" t="s">
        <v>600</v>
      </c>
      <c r="F211" s="272" t="s">
        <v>601</v>
      </c>
      <c r="G211" s="273" t="s">
        <v>216</v>
      </c>
      <c r="H211" s="274">
        <v>0.017999999999999999</v>
      </c>
      <c r="I211" s="275"/>
      <c r="J211" s="276">
        <f>ROUND(I211*H211,2)</f>
        <v>0</v>
      </c>
      <c r="K211" s="272" t="s">
        <v>165</v>
      </c>
      <c r="L211" s="277"/>
      <c r="M211" s="278" t="s">
        <v>28</v>
      </c>
      <c r="N211" s="279" t="s">
        <v>43</v>
      </c>
      <c r="O211" s="87"/>
      <c r="P211" s="224">
        <f>O211*H211</f>
        <v>0</v>
      </c>
      <c r="Q211" s="224">
        <v>1</v>
      </c>
      <c r="R211" s="224">
        <f>Q211*H211</f>
        <v>0.017999999999999999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208</v>
      </c>
      <c r="AT211" s="226" t="s">
        <v>490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166</v>
      </c>
      <c r="BM211" s="226" t="s">
        <v>602</v>
      </c>
    </row>
    <row r="212" s="13" customFormat="1">
      <c r="A212" s="13"/>
      <c r="B212" s="233"/>
      <c r="C212" s="234"/>
      <c r="D212" s="235" t="s">
        <v>179</v>
      </c>
      <c r="E212" s="236" t="s">
        <v>28</v>
      </c>
      <c r="F212" s="237" t="s">
        <v>588</v>
      </c>
      <c r="G212" s="234"/>
      <c r="H212" s="236" t="s">
        <v>28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179</v>
      </c>
      <c r="AU212" s="243" t="s">
        <v>81</v>
      </c>
      <c r="AV212" s="13" t="s">
        <v>79</v>
      </c>
      <c r="AW212" s="13" t="s">
        <v>34</v>
      </c>
      <c r="AX212" s="13" t="s">
        <v>72</v>
      </c>
      <c r="AY212" s="243" t="s">
        <v>158</v>
      </c>
    </row>
    <row r="213" s="14" customFormat="1">
      <c r="A213" s="14"/>
      <c r="B213" s="244"/>
      <c r="C213" s="245"/>
      <c r="D213" s="235" t="s">
        <v>179</v>
      </c>
      <c r="E213" s="246" t="s">
        <v>28</v>
      </c>
      <c r="F213" s="247" t="s">
        <v>589</v>
      </c>
      <c r="G213" s="245"/>
      <c r="H213" s="248">
        <v>0.017999999999999999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179</v>
      </c>
      <c r="AU213" s="254" t="s">
        <v>81</v>
      </c>
      <c r="AV213" s="14" t="s">
        <v>81</v>
      </c>
      <c r="AW213" s="14" t="s">
        <v>34</v>
      </c>
      <c r="AX213" s="14" t="s">
        <v>79</v>
      </c>
      <c r="AY213" s="254" t="s">
        <v>158</v>
      </c>
    </row>
    <row r="214" s="2" customFormat="1" ht="24.15" customHeight="1">
      <c r="A214" s="41"/>
      <c r="B214" s="42"/>
      <c r="C214" s="270" t="s">
        <v>328</v>
      </c>
      <c r="D214" s="270" t="s">
        <v>490</v>
      </c>
      <c r="E214" s="271" t="s">
        <v>603</v>
      </c>
      <c r="F214" s="272" t="s">
        <v>604</v>
      </c>
      <c r="G214" s="273" t="s">
        <v>216</v>
      </c>
      <c r="H214" s="274">
        <v>0.079000000000000001</v>
      </c>
      <c r="I214" s="275"/>
      <c r="J214" s="276">
        <f>ROUND(I214*H214,2)</f>
        <v>0</v>
      </c>
      <c r="K214" s="272" t="s">
        <v>165</v>
      </c>
      <c r="L214" s="277"/>
      <c r="M214" s="278" t="s">
        <v>28</v>
      </c>
      <c r="N214" s="279" t="s">
        <v>43</v>
      </c>
      <c r="O214" s="87"/>
      <c r="P214" s="224">
        <f>O214*H214</f>
        <v>0</v>
      </c>
      <c r="Q214" s="224">
        <v>1</v>
      </c>
      <c r="R214" s="224">
        <f>Q214*H214</f>
        <v>0.079000000000000001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208</v>
      </c>
      <c r="AT214" s="226" t="s">
        <v>490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166</v>
      </c>
      <c r="BM214" s="226" t="s">
        <v>605</v>
      </c>
    </row>
    <row r="215" s="13" customFormat="1">
      <c r="A215" s="13"/>
      <c r="B215" s="233"/>
      <c r="C215" s="234"/>
      <c r="D215" s="235" t="s">
        <v>179</v>
      </c>
      <c r="E215" s="236" t="s">
        <v>28</v>
      </c>
      <c r="F215" s="237" t="s">
        <v>588</v>
      </c>
      <c r="G215" s="234"/>
      <c r="H215" s="236" t="s">
        <v>28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179</v>
      </c>
      <c r="AU215" s="243" t="s">
        <v>81</v>
      </c>
      <c r="AV215" s="13" t="s">
        <v>79</v>
      </c>
      <c r="AW215" s="13" t="s">
        <v>34</v>
      </c>
      <c r="AX215" s="13" t="s">
        <v>72</v>
      </c>
      <c r="AY215" s="243" t="s">
        <v>158</v>
      </c>
    </row>
    <row r="216" s="14" customFormat="1">
      <c r="A216" s="14"/>
      <c r="B216" s="244"/>
      <c r="C216" s="245"/>
      <c r="D216" s="235" t="s">
        <v>179</v>
      </c>
      <c r="E216" s="246" t="s">
        <v>28</v>
      </c>
      <c r="F216" s="247" t="s">
        <v>594</v>
      </c>
      <c r="G216" s="245"/>
      <c r="H216" s="248">
        <v>0.021999999999999999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179</v>
      </c>
      <c r="AU216" s="254" t="s">
        <v>81</v>
      </c>
      <c r="AV216" s="14" t="s">
        <v>81</v>
      </c>
      <c r="AW216" s="14" t="s">
        <v>34</v>
      </c>
      <c r="AX216" s="14" t="s">
        <v>72</v>
      </c>
      <c r="AY216" s="254" t="s">
        <v>158</v>
      </c>
    </row>
    <row r="217" s="14" customFormat="1">
      <c r="A217" s="14"/>
      <c r="B217" s="244"/>
      <c r="C217" s="245"/>
      <c r="D217" s="235" t="s">
        <v>179</v>
      </c>
      <c r="E217" s="246" t="s">
        <v>28</v>
      </c>
      <c r="F217" s="247" t="s">
        <v>597</v>
      </c>
      <c r="G217" s="245"/>
      <c r="H217" s="248">
        <v>0.01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179</v>
      </c>
      <c r="AU217" s="254" t="s">
        <v>81</v>
      </c>
      <c r="AV217" s="14" t="s">
        <v>81</v>
      </c>
      <c r="AW217" s="14" t="s">
        <v>34</v>
      </c>
      <c r="AX217" s="14" t="s">
        <v>72</v>
      </c>
      <c r="AY217" s="254" t="s">
        <v>158</v>
      </c>
    </row>
    <row r="218" s="13" customFormat="1">
      <c r="A218" s="13"/>
      <c r="B218" s="233"/>
      <c r="C218" s="234"/>
      <c r="D218" s="235" t="s">
        <v>179</v>
      </c>
      <c r="E218" s="236" t="s">
        <v>28</v>
      </c>
      <c r="F218" s="237" t="s">
        <v>256</v>
      </c>
      <c r="G218" s="234"/>
      <c r="H218" s="236" t="s">
        <v>28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179</v>
      </c>
      <c r="AU218" s="243" t="s">
        <v>81</v>
      </c>
      <c r="AV218" s="13" t="s">
        <v>79</v>
      </c>
      <c r="AW218" s="13" t="s">
        <v>34</v>
      </c>
      <c r="AX218" s="13" t="s">
        <v>72</v>
      </c>
      <c r="AY218" s="243" t="s">
        <v>158</v>
      </c>
    </row>
    <row r="219" s="14" customFormat="1">
      <c r="A219" s="14"/>
      <c r="B219" s="244"/>
      <c r="C219" s="245"/>
      <c r="D219" s="235" t="s">
        <v>179</v>
      </c>
      <c r="E219" s="246" t="s">
        <v>28</v>
      </c>
      <c r="F219" s="247" t="s">
        <v>598</v>
      </c>
      <c r="G219" s="245"/>
      <c r="H219" s="248">
        <v>0.025000000000000001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179</v>
      </c>
      <c r="AU219" s="254" t="s">
        <v>81</v>
      </c>
      <c r="AV219" s="14" t="s">
        <v>81</v>
      </c>
      <c r="AW219" s="14" t="s">
        <v>34</v>
      </c>
      <c r="AX219" s="14" t="s">
        <v>72</v>
      </c>
      <c r="AY219" s="254" t="s">
        <v>158</v>
      </c>
    </row>
    <row r="220" s="14" customFormat="1">
      <c r="A220" s="14"/>
      <c r="B220" s="244"/>
      <c r="C220" s="245"/>
      <c r="D220" s="235" t="s">
        <v>179</v>
      </c>
      <c r="E220" s="246" t="s">
        <v>28</v>
      </c>
      <c r="F220" s="247" t="s">
        <v>594</v>
      </c>
      <c r="G220" s="245"/>
      <c r="H220" s="248">
        <v>0.021999999999999999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179</v>
      </c>
      <c r="AU220" s="254" t="s">
        <v>81</v>
      </c>
      <c r="AV220" s="14" t="s">
        <v>81</v>
      </c>
      <c r="AW220" s="14" t="s">
        <v>34</v>
      </c>
      <c r="AX220" s="14" t="s">
        <v>72</v>
      </c>
      <c r="AY220" s="254" t="s">
        <v>158</v>
      </c>
    </row>
    <row r="221" s="15" customFormat="1">
      <c r="A221" s="15"/>
      <c r="B221" s="255"/>
      <c r="C221" s="256"/>
      <c r="D221" s="235" t="s">
        <v>179</v>
      </c>
      <c r="E221" s="257" t="s">
        <v>28</v>
      </c>
      <c r="F221" s="258" t="s">
        <v>184</v>
      </c>
      <c r="G221" s="256"/>
      <c r="H221" s="259">
        <v>0.079000000000000001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179</v>
      </c>
      <c r="AU221" s="265" t="s">
        <v>81</v>
      </c>
      <c r="AV221" s="15" t="s">
        <v>166</v>
      </c>
      <c r="AW221" s="15" t="s">
        <v>34</v>
      </c>
      <c r="AX221" s="15" t="s">
        <v>79</v>
      </c>
      <c r="AY221" s="265" t="s">
        <v>158</v>
      </c>
    </row>
    <row r="222" s="2" customFormat="1" ht="24.15" customHeight="1">
      <c r="A222" s="41"/>
      <c r="B222" s="42"/>
      <c r="C222" s="270" t="s">
        <v>333</v>
      </c>
      <c r="D222" s="270" t="s">
        <v>490</v>
      </c>
      <c r="E222" s="271" t="s">
        <v>606</v>
      </c>
      <c r="F222" s="272" t="s">
        <v>607</v>
      </c>
      <c r="G222" s="273" t="s">
        <v>216</v>
      </c>
      <c r="H222" s="274">
        <v>0.64000000000000001</v>
      </c>
      <c r="I222" s="275"/>
      <c r="J222" s="276">
        <f>ROUND(I222*H222,2)</f>
        <v>0</v>
      </c>
      <c r="K222" s="272" t="s">
        <v>165</v>
      </c>
      <c r="L222" s="277"/>
      <c r="M222" s="278" t="s">
        <v>28</v>
      </c>
      <c r="N222" s="279" t="s">
        <v>43</v>
      </c>
      <c r="O222" s="87"/>
      <c r="P222" s="224">
        <f>O222*H222</f>
        <v>0</v>
      </c>
      <c r="Q222" s="224">
        <v>1</v>
      </c>
      <c r="R222" s="224">
        <f>Q222*H222</f>
        <v>0.64000000000000001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208</v>
      </c>
      <c r="AT222" s="226" t="s">
        <v>490</v>
      </c>
      <c r="AU222" s="226" t="s">
        <v>81</v>
      </c>
      <c r="AY222" s="20" t="s">
        <v>158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166</v>
      </c>
      <c r="BM222" s="226" t="s">
        <v>608</v>
      </c>
    </row>
    <row r="223" s="13" customFormat="1">
      <c r="A223" s="13"/>
      <c r="B223" s="233"/>
      <c r="C223" s="234"/>
      <c r="D223" s="235" t="s">
        <v>179</v>
      </c>
      <c r="E223" s="236" t="s">
        <v>28</v>
      </c>
      <c r="F223" s="237" t="s">
        <v>588</v>
      </c>
      <c r="G223" s="234"/>
      <c r="H223" s="236" t="s">
        <v>28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179</v>
      </c>
      <c r="AU223" s="243" t="s">
        <v>81</v>
      </c>
      <c r="AV223" s="13" t="s">
        <v>79</v>
      </c>
      <c r="AW223" s="13" t="s">
        <v>34</v>
      </c>
      <c r="AX223" s="13" t="s">
        <v>72</v>
      </c>
      <c r="AY223" s="243" t="s">
        <v>158</v>
      </c>
    </row>
    <row r="224" s="14" customFormat="1">
      <c r="A224" s="14"/>
      <c r="B224" s="244"/>
      <c r="C224" s="245"/>
      <c r="D224" s="235" t="s">
        <v>179</v>
      </c>
      <c r="E224" s="246" t="s">
        <v>28</v>
      </c>
      <c r="F224" s="247" t="s">
        <v>590</v>
      </c>
      <c r="G224" s="245"/>
      <c r="H224" s="248">
        <v>0.072999999999999995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179</v>
      </c>
      <c r="AU224" s="254" t="s">
        <v>81</v>
      </c>
      <c r="AV224" s="14" t="s">
        <v>81</v>
      </c>
      <c r="AW224" s="14" t="s">
        <v>34</v>
      </c>
      <c r="AX224" s="14" t="s">
        <v>72</v>
      </c>
      <c r="AY224" s="254" t="s">
        <v>158</v>
      </c>
    </row>
    <row r="225" s="14" customFormat="1">
      <c r="A225" s="14"/>
      <c r="B225" s="244"/>
      <c r="C225" s="245"/>
      <c r="D225" s="235" t="s">
        <v>179</v>
      </c>
      <c r="E225" s="246" t="s">
        <v>28</v>
      </c>
      <c r="F225" s="247" t="s">
        <v>591</v>
      </c>
      <c r="G225" s="245"/>
      <c r="H225" s="248">
        <v>0.099000000000000005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179</v>
      </c>
      <c r="AU225" s="254" t="s">
        <v>81</v>
      </c>
      <c r="AV225" s="14" t="s">
        <v>81</v>
      </c>
      <c r="AW225" s="14" t="s">
        <v>34</v>
      </c>
      <c r="AX225" s="14" t="s">
        <v>72</v>
      </c>
      <c r="AY225" s="254" t="s">
        <v>158</v>
      </c>
    </row>
    <row r="226" s="14" customFormat="1">
      <c r="A226" s="14"/>
      <c r="B226" s="244"/>
      <c r="C226" s="245"/>
      <c r="D226" s="235" t="s">
        <v>179</v>
      </c>
      <c r="E226" s="246" t="s">
        <v>28</v>
      </c>
      <c r="F226" s="247" t="s">
        <v>592</v>
      </c>
      <c r="G226" s="245"/>
      <c r="H226" s="248">
        <v>0.17999999999999999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179</v>
      </c>
      <c r="AU226" s="254" t="s">
        <v>81</v>
      </c>
      <c r="AV226" s="14" t="s">
        <v>81</v>
      </c>
      <c r="AW226" s="14" t="s">
        <v>34</v>
      </c>
      <c r="AX226" s="14" t="s">
        <v>72</v>
      </c>
      <c r="AY226" s="254" t="s">
        <v>158</v>
      </c>
    </row>
    <row r="227" s="14" customFormat="1">
      <c r="A227" s="14"/>
      <c r="B227" s="244"/>
      <c r="C227" s="245"/>
      <c r="D227" s="235" t="s">
        <v>179</v>
      </c>
      <c r="E227" s="246" t="s">
        <v>28</v>
      </c>
      <c r="F227" s="247" t="s">
        <v>593</v>
      </c>
      <c r="G227" s="245"/>
      <c r="H227" s="248">
        <v>0.064000000000000001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179</v>
      </c>
      <c r="AU227" s="254" t="s">
        <v>81</v>
      </c>
      <c r="AV227" s="14" t="s">
        <v>81</v>
      </c>
      <c r="AW227" s="14" t="s">
        <v>34</v>
      </c>
      <c r="AX227" s="14" t="s">
        <v>72</v>
      </c>
      <c r="AY227" s="254" t="s">
        <v>158</v>
      </c>
    </row>
    <row r="228" s="14" customFormat="1">
      <c r="A228" s="14"/>
      <c r="B228" s="244"/>
      <c r="C228" s="245"/>
      <c r="D228" s="235" t="s">
        <v>179</v>
      </c>
      <c r="E228" s="246" t="s">
        <v>28</v>
      </c>
      <c r="F228" s="247" t="s">
        <v>595</v>
      </c>
      <c r="G228" s="245"/>
      <c r="H228" s="248">
        <v>0.084000000000000005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179</v>
      </c>
      <c r="AU228" s="254" t="s">
        <v>81</v>
      </c>
      <c r="AV228" s="14" t="s">
        <v>81</v>
      </c>
      <c r="AW228" s="14" t="s">
        <v>34</v>
      </c>
      <c r="AX228" s="14" t="s">
        <v>72</v>
      </c>
      <c r="AY228" s="254" t="s">
        <v>158</v>
      </c>
    </row>
    <row r="229" s="14" customFormat="1">
      <c r="A229" s="14"/>
      <c r="B229" s="244"/>
      <c r="C229" s="245"/>
      <c r="D229" s="235" t="s">
        <v>179</v>
      </c>
      <c r="E229" s="246" t="s">
        <v>28</v>
      </c>
      <c r="F229" s="247" t="s">
        <v>596</v>
      </c>
      <c r="G229" s="245"/>
      <c r="H229" s="248">
        <v>0.069000000000000006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179</v>
      </c>
      <c r="AU229" s="254" t="s">
        <v>81</v>
      </c>
      <c r="AV229" s="14" t="s">
        <v>81</v>
      </c>
      <c r="AW229" s="14" t="s">
        <v>34</v>
      </c>
      <c r="AX229" s="14" t="s">
        <v>72</v>
      </c>
      <c r="AY229" s="254" t="s">
        <v>158</v>
      </c>
    </row>
    <row r="230" s="13" customFormat="1">
      <c r="A230" s="13"/>
      <c r="B230" s="233"/>
      <c r="C230" s="234"/>
      <c r="D230" s="235" t="s">
        <v>179</v>
      </c>
      <c r="E230" s="236" t="s">
        <v>28</v>
      </c>
      <c r="F230" s="237" t="s">
        <v>256</v>
      </c>
      <c r="G230" s="234"/>
      <c r="H230" s="236" t="s">
        <v>28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179</v>
      </c>
      <c r="AU230" s="243" t="s">
        <v>81</v>
      </c>
      <c r="AV230" s="13" t="s">
        <v>79</v>
      </c>
      <c r="AW230" s="13" t="s">
        <v>34</v>
      </c>
      <c r="AX230" s="13" t="s">
        <v>72</v>
      </c>
      <c r="AY230" s="243" t="s">
        <v>158</v>
      </c>
    </row>
    <row r="231" s="14" customFormat="1">
      <c r="A231" s="14"/>
      <c r="B231" s="244"/>
      <c r="C231" s="245"/>
      <c r="D231" s="235" t="s">
        <v>179</v>
      </c>
      <c r="E231" s="246" t="s">
        <v>28</v>
      </c>
      <c r="F231" s="247" t="s">
        <v>599</v>
      </c>
      <c r="G231" s="245"/>
      <c r="H231" s="248">
        <v>0.070999999999999994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179</v>
      </c>
      <c r="AU231" s="254" t="s">
        <v>81</v>
      </c>
      <c r="AV231" s="14" t="s">
        <v>81</v>
      </c>
      <c r="AW231" s="14" t="s">
        <v>34</v>
      </c>
      <c r="AX231" s="14" t="s">
        <v>72</v>
      </c>
      <c r="AY231" s="254" t="s">
        <v>158</v>
      </c>
    </row>
    <row r="232" s="15" customFormat="1">
      <c r="A232" s="15"/>
      <c r="B232" s="255"/>
      <c r="C232" s="256"/>
      <c r="D232" s="235" t="s">
        <v>179</v>
      </c>
      <c r="E232" s="257" t="s">
        <v>28</v>
      </c>
      <c r="F232" s="258" t="s">
        <v>184</v>
      </c>
      <c r="G232" s="256"/>
      <c r="H232" s="259">
        <v>0.64000000000000001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179</v>
      </c>
      <c r="AU232" s="265" t="s">
        <v>81</v>
      </c>
      <c r="AV232" s="15" t="s">
        <v>166</v>
      </c>
      <c r="AW232" s="15" t="s">
        <v>34</v>
      </c>
      <c r="AX232" s="15" t="s">
        <v>79</v>
      </c>
      <c r="AY232" s="265" t="s">
        <v>158</v>
      </c>
    </row>
    <row r="233" s="2" customFormat="1" ht="24.15" customHeight="1">
      <c r="A233" s="41"/>
      <c r="B233" s="42"/>
      <c r="C233" s="215" t="s">
        <v>609</v>
      </c>
      <c r="D233" s="215" t="s">
        <v>161</v>
      </c>
      <c r="E233" s="216" t="s">
        <v>610</v>
      </c>
      <c r="F233" s="217" t="s">
        <v>611</v>
      </c>
      <c r="G233" s="218" t="s">
        <v>164</v>
      </c>
      <c r="H233" s="219">
        <v>0.57099999999999995</v>
      </c>
      <c r="I233" s="220"/>
      <c r="J233" s="221">
        <f>ROUND(I233*H233,2)</f>
        <v>0</v>
      </c>
      <c r="K233" s="217" t="s">
        <v>165</v>
      </c>
      <c r="L233" s="47"/>
      <c r="M233" s="222" t="s">
        <v>28</v>
      </c>
      <c r="N233" s="223" t="s">
        <v>43</v>
      </c>
      <c r="O233" s="87"/>
      <c r="P233" s="224">
        <f>O233*H233</f>
        <v>0</v>
      </c>
      <c r="Q233" s="224">
        <v>2.5019749999999998</v>
      </c>
      <c r="R233" s="224">
        <f>Q233*H233</f>
        <v>1.4286277249999997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166</v>
      </c>
      <c r="AT233" s="226" t="s">
        <v>161</v>
      </c>
      <c r="AU233" s="226" t="s">
        <v>81</v>
      </c>
      <c r="AY233" s="20" t="s">
        <v>158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79</v>
      </c>
      <c r="BK233" s="227">
        <f>ROUND(I233*H233,2)</f>
        <v>0</v>
      </c>
      <c r="BL233" s="20" t="s">
        <v>166</v>
      </c>
      <c r="BM233" s="226" t="s">
        <v>612</v>
      </c>
    </row>
    <row r="234" s="2" customFormat="1">
      <c r="A234" s="41"/>
      <c r="B234" s="42"/>
      <c r="C234" s="43"/>
      <c r="D234" s="228" t="s">
        <v>168</v>
      </c>
      <c r="E234" s="43"/>
      <c r="F234" s="229" t="s">
        <v>613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168</v>
      </c>
      <c r="AU234" s="20" t="s">
        <v>81</v>
      </c>
    </row>
    <row r="235" s="14" customFormat="1">
      <c r="A235" s="14"/>
      <c r="B235" s="244"/>
      <c r="C235" s="245"/>
      <c r="D235" s="235" t="s">
        <v>179</v>
      </c>
      <c r="E235" s="246" t="s">
        <v>28</v>
      </c>
      <c r="F235" s="247" t="s">
        <v>614</v>
      </c>
      <c r="G235" s="245"/>
      <c r="H235" s="248">
        <v>0.57099999999999995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179</v>
      </c>
      <c r="AU235" s="254" t="s">
        <v>81</v>
      </c>
      <c r="AV235" s="14" t="s">
        <v>81</v>
      </c>
      <c r="AW235" s="14" t="s">
        <v>34</v>
      </c>
      <c r="AX235" s="14" t="s">
        <v>72</v>
      </c>
      <c r="AY235" s="254" t="s">
        <v>158</v>
      </c>
    </row>
    <row r="236" s="15" customFormat="1">
      <c r="A236" s="15"/>
      <c r="B236" s="255"/>
      <c r="C236" s="256"/>
      <c r="D236" s="235" t="s">
        <v>179</v>
      </c>
      <c r="E236" s="257" t="s">
        <v>28</v>
      </c>
      <c r="F236" s="258" t="s">
        <v>184</v>
      </c>
      <c r="G236" s="256"/>
      <c r="H236" s="259">
        <v>0.57099999999999995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5" t="s">
        <v>179</v>
      </c>
      <c r="AU236" s="265" t="s">
        <v>81</v>
      </c>
      <c r="AV236" s="15" t="s">
        <v>166</v>
      </c>
      <c r="AW236" s="15" t="s">
        <v>34</v>
      </c>
      <c r="AX236" s="15" t="s">
        <v>79</v>
      </c>
      <c r="AY236" s="265" t="s">
        <v>158</v>
      </c>
    </row>
    <row r="237" s="2" customFormat="1" ht="24.15" customHeight="1">
      <c r="A237" s="41"/>
      <c r="B237" s="42"/>
      <c r="C237" s="215" t="s">
        <v>615</v>
      </c>
      <c r="D237" s="215" t="s">
        <v>161</v>
      </c>
      <c r="E237" s="216" t="s">
        <v>616</v>
      </c>
      <c r="F237" s="217" t="s">
        <v>617</v>
      </c>
      <c r="G237" s="218" t="s">
        <v>193</v>
      </c>
      <c r="H237" s="219">
        <v>3.7999999999999998</v>
      </c>
      <c r="I237" s="220"/>
      <c r="J237" s="221">
        <f>ROUND(I237*H237,2)</f>
        <v>0</v>
      </c>
      <c r="K237" s="217" t="s">
        <v>165</v>
      </c>
      <c r="L237" s="47"/>
      <c r="M237" s="222" t="s">
        <v>28</v>
      </c>
      <c r="N237" s="223" t="s">
        <v>43</v>
      </c>
      <c r="O237" s="87"/>
      <c r="P237" s="224">
        <f>O237*H237</f>
        <v>0</v>
      </c>
      <c r="Q237" s="224">
        <v>0.0057646399999999997</v>
      </c>
      <c r="R237" s="224">
        <f>Q237*H237</f>
        <v>0.021905631999999998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166</v>
      </c>
      <c r="AT237" s="226" t="s">
        <v>161</v>
      </c>
      <c r="AU237" s="226" t="s">
        <v>81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166</v>
      </c>
      <c r="BM237" s="226" t="s">
        <v>618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619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81</v>
      </c>
    </row>
    <row r="239" s="14" customFormat="1">
      <c r="A239" s="14"/>
      <c r="B239" s="244"/>
      <c r="C239" s="245"/>
      <c r="D239" s="235" t="s">
        <v>179</v>
      </c>
      <c r="E239" s="246" t="s">
        <v>28</v>
      </c>
      <c r="F239" s="247" t="s">
        <v>620</v>
      </c>
      <c r="G239" s="245"/>
      <c r="H239" s="248">
        <v>3.7999999999999998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179</v>
      </c>
      <c r="AU239" s="254" t="s">
        <v>81</v>
      </c>
      <c r="AV239" s="14" t="s">
        <v>81</v>
      </c>
      <c r="AW239" s="14" t="s">
        <v>34</v>
      </c>
      <c r="AX239" s="14" t="s">
        <v>72</v>
      </c>
      <c r="AY239" s="254" t="s">
        <v>158</v>
      </c>
    </row>
    <row r="240" s="15" customFormat="1">
      <c r="A240" s="15"/>
      <c r="B240" s="255"/>
      <c r="C240" s="256"/>
      <c r="D240" s="235" t="s">
        <v>179</v>
      </c>
      <c r="E240" s="257" t="s">
        <v>28</v>
      </c>
      <c r="F240" s="258" t="s">
        <v>184</v>
      </c>
      <c r="G240" s="256"/>
      <c r="H240" s="259">
        <v>3.7999999999999998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179</v>
      </c>
      <c r="AU240" s="265" t="s">
        <v>81</v>
      </c>
      <c r="AV240" s="15" t="s">
        <v>166</v>
      </c>
      <c r="AW240" s="15" t="s">
        <v>34</v>
      </c>
      <c r="AX240" s="15" t="s">
        <v>79</v>
      </c>
      <c r="AY240" s="265" t="s">
        <v>158</v>
      </c>
    </row>
    <row r="241" s="2" customFormat="1" ht="24.15" customHeight="1">
      <c r="A241" s="41"/>
      <c r="B241" s="42"/>
      <c r="C241" s="215" t="s">
        <v>621</v>
      </c>
      <c r="D241" s="215" t="s">
        <v>161</v>
      </c>
      <c r="E241" s="216" t="s">
        <v>622</v>
      </c>
      <c r="F241" s="217" t="s">
        <v>623</v>
      </c>
      <c r="G241" s="218" t="s">
        <v>193</v>
      </c>
      <c r="H241" s="219">
        <v>3.7999999999999998</v>
      </c>
      <c r="I241" s="220"/>
      <c r="J241" s="221">
        <f>ROUND(I241*H241,2)</f>
        <v>0</v>
      </c>
      <c r="K241" s="217" t="s">
        <v>165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166</v>
      </c>
      <c r="AT241" s="226" t="s">
        <v>161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166</v>
      </c>
      <c r="BM241" s="226" t="s">
        <v>624</v>
      </c>
    </row>
    <row r="242" s="2" customFormat="1">
      <c r="A242" s="41"/>
      <c r="B242" s="42"/>
      <c r="C242" s="43"/>
      <c r="D242" s="228" t="s">
        <v>168</v>
      </c>
      <c r="E242" s="43"/>
      <c r="F242" s="229" t="s">
        <v>625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168</v>
      </c>
      <c r="AU242" s="20" t="s">
        <v>81</v>
      </c>
    </row>
    <row r="243" s="2" customFormat="1" ht="24.15" customHeight="1">
      <c r="A243" s="41"/>
      <c r="B243" s="42"/>
      <c r="C243" s="215" t="s">
        <v>626</v>
      </c>
      <c r="D243" s="215" t="s">
        <v>161</v>
      </c>
      <c r="E243" s="216" t="s">
        <v>627</v>
      </c>
      <c r="F243" s="217" t="s">
        <v>628</v>
      </c>
      <c r="G243" s="218" t="s">
        <v>216</v>
      </c>
      <c r="H243" s="219">
        <v>0.098000000000000004</v>
      </c>
      <c r="I243" s="220"/>
      <c r="J243" s="221">
        <f>ROUND(I243*H243,2)</f>
        <v>0</v>
      </c>
      <c r="K243" s="217" t="s">
        <v>165</v>
      </c>
      <c r="L243" s="47"/>
      <c r="M243" s="222" t="s">
        <v>28</v>
      </c>
      <c r="N243" s="223" t="s">
        <v>43</v>
      </c>
      <c r="O243" s="87"/>
      <c r="P243" s="224">
        <f>O243*H243</f>
        <v>0</v>
      </c>
      <c r="Q243" s="224">
        <v>1.05190568</v>
      </c>
      <c r="R243" s="224">
        <f>Q243*H243</f>
        <v>0.10308675664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166</v>
      </c>
      <c r="AT243" s="226" t="s">
        <v>161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166</v>
      </c>
      <c r="BM243" s="226" t="s">
        <v>629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630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14" customFormat="1">
      <c r="A245" s="14"/>
      <c r="B245" s="244"/>
      <c r="C245" s="245"/>
      <c r="D245" s="235" t="s">
        <v>179</v>
      </c>
      <c r="E245" s="246" t="s">
        <v>28</v>
      </c>
      <c r="F245" s="247" t="s">
        <v>631</v>
      </c>
      <c r="G245" s="245"/>
      <c r="H245" s="248">
        <v>0.098000000000000004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81</v>
      </c>
      <c r="AV245" s="14" t="s">
        <v>81</v>
      </c>
      <c r="AW245" s="14" t="s">
        <v>34</v>
      </c>
      <c r="AX245" s="14" t="s">
        <v>72</v>
      </c>
      <c r="AY245" s="254" t="s">
        <v>158</v>
      </c>
    </row>
    <row r="246" s="15" customFormat="1">
      <c r="A246" s="15"/>
      <c r="B246" s="255"/>
      <c r="C246" s="256"/>
      <c r="D246" s="235" t="s">
        <v>179</v>
      </c>
      <c r="E246" s="257" t="s">
        <v>28</v>
      </c>
      <c r="F246" s="258" t="s">
        <v>184</v>
      </c>
      <c r="G246" s="256"/>
      <c r="H246" s="259">
        <v>0.098000000000000004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179</v>
      </c>
      <c r="AU246" s="265" t="s">
        <v>81</v>
      </c>
      <c r="AV246" s="15" t="s">
        <v>166</v>
      </c>
      <c r="AW246" s="15" t="s">
        <v>34</v>
      </c>
      <c r="AX246" s="15" t="s">
        <v>79</v>
      </c>
      <c r="AY246" s="265" t="s">
        <v>158</v>
      </c>
    </row>
    <row r="247" s="2" customFormat="1" ht="24.15" customHeight="1">
      <c r="A247" s="41"/>
      <c r="B247" s="42"/>
      <c r="C247" s="215" t="s">
        <v>632</v>
      </c>
      <c r="D247" s="215" t="s">
        <v>161</v>
      </c>
      <c r="E247" s="216" t="s">
        <v>633</v>
      </c>
      <c r="F247" s="217" t="s">
        <v>634</v>
      </c>
      <c r="G247" s="218" t="s">
        <v>193</v>
      </c>
      <c r="H247" s="219">
        <v>1.7270000000000001</v>
      </c>
      <c r="I247" s="220"/>
      <c r="J247" s="221">
        <f>ROUND(I247*H247,2)</f>
        <v>0</v>
      </c>
      <c r="K247" s="217" t="s">
        <v>165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0.0025000000000000001</v>
      </c>
      <c r="R247" s="224">
        <f>Q247*H247</f>
        <v>0.0043175000000000002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166</v>
      </c>
      <c r="AT247" s="226" t="s">
        <v>161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166</v>
      </c>
      <c r="BM247" s="226" t="s">
        <v>635</v>
      </c>
    </row>
    <row r="248" s="2" customFormat="1">
      <c r="A248" s="41"/>
      <c r="B248" s="42"/>
      <c r="C248" s="43"/>
      <c r="D248" s="228" t="s">
        <v>168</v>
      </c>
      <c r="E248" s="43"/>
      <c r="F248" s="229" t="s">
        <v>636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168</v>
      </c>
      <c r="AU248" s="20" t="s">
        <v>81</v>
      </c>
    </row>
    <row r="249" s="2" customFormat="1" ht="37.8" customHeight="1">
      <c r="A249" s="41"/>
      <c r="B249" s="42"/>
      <c r="C249" s="215" t="s">
        <v>342</v>
      </c>
      <c r="D249" s="215" t="s">
        <v>161</v>
      </c>
      <c r="E249" s="216" t="s">
        <v>637</v>
      </c>
      <c r="F249" s="217" t="s">
        <v>638</v>
      </c>
      <c r="G249" s="218" t="s">
        <v>164</v>
      </c>
      <c r="H249" s="219">
        <v>8.8179999999999996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2.50194574</v>
      </c>
      <c r="R249" s="224">
        <f>Q249*H249</f>
        <v>22.062157535320001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166</v>
      </c>
      <c r="AT249" s="226" t="s">
        <v>161</v>
      </c>
      <c r="AU249" s="226" t="s">
        <v>81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166</v>
      </c>
      <c r="BM249" s="226" t="s">
        <v>639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640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81</v>
      </c>
    </row>
    <row r="251" s="2" customFormat="1" ht="37.8" customHeight="1">
      <c r="A251" s="41"/>
      <c r="B251" s="42"/>
      <c r="C251" s="215" t="s">
        <v>349</v>
      </c>
      <c r="D251" s="215" t="s">
        <v>161</v>
      </c>
      <c r="E251" s="216" t="s">
        <v>641</v>
      </c>
      <c r="F251" s="217" t="s">
        <v>642</v>
      </c>
      <c r="G251" s="218" t="s">
        <v>216</v>
      </c>
      <c r="H251" s="219">
        <v>0.14299999999999999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1.0627727797</v>
      </c>
      <c r="R251" s="224">
        <f>Q251*H251</f>
        <v>0.15197650749709998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166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166</v>
      </c>
      <c r="BM251" s="226" t="s">
        <v>643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644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14" customFormat="1">
      <c r="A253" s="14"/>
      <c r="B253" s="244"/>
      <c r="C253" s="245"/>
      <c r="D253" s="235" t="s">
        <v>179</v>
      </c>
      <c r="E253" s="246" t="s">
        <v>28</v>
      </c>
      <c r="F253" s="247" t="s">
        <v>645</v>
      </c>
      <c r="G253" s="245"/>
      <c r="H253" s="248">
        <v>0.14299999999999999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81</v>
      </c>
      <c r="AV253" s="14" t="s">
        <v>81</v>
      </c>
      <c r="AW253" s="14" t="s">
        <v>34</v>
      </c>
      <c r="AX253" s="14" t="s">
        <v>72</v>
      </c>
      <c r="AY253" s="254" t="s">
        <v>158</v>
      </c>
    </row>
    <row r="254" s="15" customFormat="1">
      <c r="A254" s="15"/>
      <c r="B254" s="255"/>
      <c r="C254" s="256"/>
      <c r="D254" s="235" t="s">
        <v>179</v>
      </c>
      <c r="E254" s="257" t="s">
        <v>28</v>
      </c>
      <c r="F254" s="258" t="s">
        <v>184</v>
      </c>
      <c r="G254" s="256"/>
      <c r="H254" s="259">
        <v>0.14299999999999999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179</v>
      </c>
      <c r="AU254" s="265" t="s">
        <v>81</v>
      </c>
      <c r="AV254" s="15" t="s">
        <v>166</v>
      </c>
      <c r="AW254" s="15" t="s">
        <v>34</v>
      </c>
      <c r="AX254" s="15" t="s">
        <v>79</v>
      </c>
      <c r="AY254" s="265" t="s">
        <v>158</v>
      </c>
    </row>
    <row r="255" s="2" customFormat="1" ht="37.8" customHeight="1">
      <c r="A255" s="41"/>
      <c r="B255" s="42"/>
      <c r="C255" s="215" t="s">
        <v>354</v>
      </c>
      <c r="D255" s="215" t="s">
        <v>161</v>
      </c>
      <c r="E255" s="216" t="s">
        <v>646</v>
      </c>
      <c r="F255" s="217" t="s">
        <v>647</v>
      </c>
      <c r="G255" s="218" t="s">
        <v>193</v>
      </c>
      <c r="H255" s="219">
        <v>1.7270000000000001</v>
      </c>
      <c r="I255" s="220"/>
      <c r="J255" s="221">
        <f>ROUND(I255*H255,2)</f>
        <v>0</v>
      </c>
      <c r="K255" s="217" t="s">
        <v>165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0.012824856000000001</v>
      </c>
      <c r="R255" s="224">
        <f>Q255*H255</f>
        <v>0.022148526312000004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166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166</v>
      </c>
      <c r="BM255" s="226" t="s">
        <v>648</v>
      </c>
    </row>
    <row r="256" s="2" customFormat="1">
      <c r="A256" s="41"/>
      <c r="B256" s="42"/>
      <c r="C256" s="43"/>
      <c r="D256" s="228" t="s">
        <v>168</v>
      </c>
      <c r="E256" s="43"/>
      <c r="F256" s="229" t="s">
        <v>649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168</v>
      </c>
      <c r="AU256" s="20" t="s">
        <v>81</v>
      </c>
    </row>
    <row r="257" s="14" customFormat="1">
      <c r="A257" s="14"/>
      <c r="B257" s="244"/>
      <c r="C257" s="245"/>
      <c r="D257" s="235" t="s">
        <v>179</v>
      </c>
      <c r="E257" s="246" t="s">
        <v>28</v>
      </c>
      <c r="F257" s="247" t="s">
        <v>650</v>
      </c>
      <c r="G257" s="245"/>
      <c r="H257" s="248">
        <v>1.7270000000000001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179</v>
      </c>
      <c r="AU257" s="254" t="s">
        <v>81</v>
      </c>
      <c r="AV257" s="14" t="s">
        <v>81</v>
      </c>
      <c r="AW257" s="14" t="s">
        <v>34</v>
      </c>
      <c r="AX257" s="14" t="s">
        <v>72</v>
      </c>
      <c r="AY257" s="254" t="s">
        <v>158</v>
      </c>
    </row>
    <row r="258" s="15" customFormat="1">
      <c r="A258" s="15"/>
      <c r="B258" s="255"/>
      <c r="C258" s="256"/>
      <c r="D258" s="235" t="s">
        <v>179</v>
      </c>
      <c r="E258" s="257" t="s">
        <v>28</v>
      </c>
      <c r="F258" s="258" t="s">
        <v>184</v>
      </c>
      <c r="G258" s="256"/>
      <c r="H258" s="259">
        <v>1.7270000000000001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179</v>
      </c>
      <c r="AU258" s="265" t="s">
        <v>81</v>
      </c>
      <c r="AV258" s="15" t="s">
        <v>166</v>
      </c>
      <c r="AW258" s="15" t="s">
        <v>34</v>
      </c>
      <c r="AX258" s="15" t="s">
        <v>79</v>
      </c>
      <c r="AY258" s="265" t="s">
        <v>158</v>
      </c>
    </row>
    <row r="259" s="2" customFormat="1" ht="37.8" customHeight="1">
      <c r="A259" s="41"/>
      <c r="B259" s="42"/>
      <c r="C259" s="215" t="s">
        <v>361</v>
      </c>
      <c r="D259" s="215" t="s">
        <v>161</v>
      </c>
      <c r="E259" s="216" t="s">
        <v>651</v>
      </c>
      <c r="F259" s="217" t="s">
        <v>652</v>
      </c>
      <c r="G259" s="218" t="s">
        <v>193</v>
      </c>
      <c r="H259" s="219">
        <v>1.7270000000000001</v>
      </c>
      <c r="I259" s="220"/>
      <c r="J259" s="221">
        <f>ROUND(I259*H259,2)</f>
        <v>0</v>
      </c>
      <c r="K259" s="217" t="s">
        <v>165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166</v>
      </c>
      <c r="AT259" s="226" t="s">
        <v>161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166</v>
      </c>
      <c r="BM259" s="226" t="s">
        <v>653</v>
      </c>
    </row>
    <row r="260" s="2" customFormat="1">
      <c r="A260" s="41"/>
      <c r="B260" s="42"/>
      <c r="C260" s="43"/>
      <c r="D260" s="228" t="s">
        <v>168</v>
      </c>
      <c r="E260" s="43"/>
      <c r="F260" s="229" t="s">
        <v>654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168</v>
      </c>
      <c r="AU260" s="20" t="s">
        <v>81</v>
      </c>
    </row>
    <row r="261" s="2" customFormat="1" ht="55.5" customHeight="1">
      <c r="A261" s="41"/>
      <c r="B261" s="42"/>
      <c r="C261" s="215" t="s">
        <v>366</v>
      </c>
      <c r="D261" s="215" t="s">
        <v>161</v>
      </c>
      <c r="E261" s="216" t="s">
        <v>655</v>
      </c>
      <c r="F261" s="217" t="s">
        <v>656</v>
      </c>
      <c r="G261" s="218" t="s">
        <v>200</v>
      </c>
      <c r="H261" s="219">
        <v>8</v>
      </c>
      <c r="I261" s="220"/>
      <c r="J261" s="221">
        <f>ROUND(I261*H261,2)</f>
        <v>0</v>
      </c>
      <c r="K261" s="217" t="s">
        <v>165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0.034654280000000003</v>
      </c>
      <c r="R261" s="224">
        <f>Q261*H261</f>
        <v>0.27723424000000002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166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166</v>
      </c>
      <c r="BM261" s="226" t="s">
        <v>657</v>
      </c>
    </row>
    <row r="262" s="2" customFormat="1">
      <c r="A262" s="41"/>
      <c r="B262" s="42"/>
      <c r="C262" s="43"/>
      <c r="D262" s="228" t="s">
        <v>168</v>
      </c>
      <c r="E262" s="43"/>
      <c r="F262" s="229" t="s">
        <v>658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168</v>
      </c>
      <c r="AU262" s="20" t="s">
        <v>81</v>
      </c>
    </row>
    <row r="263" s="2" customFormat="1" ht="24.15" customHeight="1">
      <c r="A263" s="41"/>
      <c r="B263" s="42"/>
      <c r="C263" s="270" t="s">
        <v>371</v>
      </c>
      <c r="D263" s="270" t="s">
        <v>490</v>
      </c>
      <c r="E263" s="271" t="s">
        <v>659</v>
      </c>
      <c r="F263" s="272" t="s">
        <v>660</v>
      </c>
      <c r="G263" s="273" t="s">
        <v>300</v>
      </c>
      <c r="H263" s="274">
        <v>3</v>
      </c>
      <c r="I263" s="275"/>
      <c r="J263" s="276">
        <f>ROUND(I263*H263,2)</f>
        <v>0</v>
      </c>
      <c r="K263" s="272" t="s">
        <v>28</v>
      </c>
      <c r="L263" s="277"/>
      <c r="M263" s="278" t="s">
        <v>28</v>
      </c>
      <c r="N263" s="279" t="s">
        <v>43</v>
      </c>
      <c r="O263" s="87"/>
      <c r="P263" s="224">
        <f>O263*H263</f>
        <v>0</v>
      </c>
      <c r="Q263" s="224">
        <v>0.10000000000000001</v>
      </c>
      <c r="R263" s="224">
        <f>Q263*H263</f>
        <v>0.30000000000000004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208</v>
      </c>
      <c r="AT263" s="226" t="s">
        <v>490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166</v>
      </c>
      <c r="BM263" s="226" t="s">
        <v>661</v>
      </c>
    </row>
    <row r="264" s="2" customFormat="1" ht="21.75" customHeight="1">
      <c r="A264" s="41"/>
      <c r="B264" s="42"/>
      <c r="C264" s="270" t="s">
        <v>378</v>
      </c>
      <c r="D264" s="270" t="s">
        <v>490</v>
      </c>
      <c r="E264" s="271" t="s">
        <v>662</v>
      </c>
      <c r="F264" s="272" t="s">
        <v>663</v>
      </c>
      <c r="G264" s="273" t="s">
        <v>300</v>
      </c>
      <c r="H264" s="274">
        <v>5</v>
      </c>
      <c r="I264" s="275"/>
      <c r="J264" s="276">
        <f>ROUND(I264*H264,2)</f>
        <v>0</v>
      </c>
      <c r="K264" s="272" t="s">
        <v>28</v>
      </c>
      <c r="L264" s="277"/>
      <c r="M264" s="278" t="s">
        <v>28</v>
      </c>
      <c r="N264" s="279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208</v>
      </c>
      <c r="AT264" s="226" t="s">
        <v>490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664</v>
      </c>
    </row>
    <row r="265" s="2" customFormat="1" ht="33" customHeight="1">
      <c r="A265" s="41"/>
      <c r="B265" s="42"/>
      <c r="C265" s="215" t="s">
        <v>384</v>
      </c>
      <c r="D265" s="215" t="s">
        <v>161</v>
      </c>
      <c r="E265" s="216" t="s">
        <v>665</v>
      </c>
      <c r="F265" s="217" t="s">
        <v>666</v>
      </c>
      <c r="G265" s="218" t="s">
        <v>193</v>
      </c>
      <c r="H265" s="219">
        <v>0.45200000000000001</v>
      </c>
      <c r="I265" s="220"/>
      <c r="J265" s="221">
        <f>ROUND(I265*H265,2)</f>
        <v>0</v>
      </c>
      <c r="K265" s="217" t="s">
        <v>165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0.0065846400000000001</v>
      </c>
      <c r="R265" s="224">
        <f>Q265*H265</f>
        <v>0.0029762572800000001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166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166</v>
      </c>
      <c r="BM265" s="226" t="s">
        <v>667</v>
      </c>
    </row>
    <row r="266" s="2" customFormat="1">
      <c r="A266" s="41"/>
      <c r="B266" s="42"/>
      <c r="C266" s="43"/>
      <c r="D266" s="228" t="s">
        <v>168</v>
      </c>
      <c r="E266" s="43"/>
      <c r="F266" s="229" t="s">
        <v>668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168</v>
      </c>
      <c r="AU266" s="20" t="s">
        <v>81</v>
      </c>
    </row>
    <row r="267" s="2" customFormat="1" ht="33" customHeight="1">
      <c r="A267" s="41"/>
      <c r="B267" s="42"/>
      <c r="C267" s="215" t="s">
        <v>389</v>
      </c>
      <c r="D267" s="215" t="s">
        <v>161</v>
      </c>
      <c r="E267" s="216" t="s">
        <v>669</v>
      </c>
      <c r="F267" s="217" t="s">
        <v>670</v>
      </c>
      <c r="G267" s="218" t="s">
        <v>193</v>
      </c>
      <c r="H267" s="219">
        <v>0.45200000000000001</v>
      </c>
      <c r="I267" s="220"/>
      <c r="J267" s="221">
        <f>ROUND(I267*H267,2)</f>
        <v>0</v>
      </c>
      <c r="K267" s="217" t="s">
        <v>165</v>
      </c>
      <c r="L267" s="47"/>
      <c r="M267" s="222" t="s">
        <v>28</v>
      </c>
      <c r="N267" s="223" t="s">
        <v>43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166</v>
      </c>
      <c r="AT267" s="226" t="s">
        <v>161</v>
      </c>
      <c r="AU267" s="226" t="s">
        <v>81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166</v>
      </c>
      <c r="BM267" s="226" t="s">
        <v>671</v>
      </c>
    </row>
    <row r="268" s="2" customFormat="1">
      <c r="A268" s="41"/>
      <c r="B268" s="42"/>
      <c r="C268" s="43"/>
      <c r="D268" s="228" t="s">
        <v>168</v>
      </c>
      <c r="E268" s="43"/>
      <c r="F268" s="229" t="s">
        <v>672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168</v>
      </c>
      <c r="AU268" s="20" t="s">
        <v>81</v>
      </c>
    </row>
    <row r="269" s="12" customFormat="1" ht="22.8" customHeight="1">
      <c r="A269" s="12"/>
      <c r="B269" s="199"/>
      <c r="C269" s="200"/>
      <c r="D269" s="201" t="s">
        <v>71</v>
      </c>
      <c r="E269" s="213" t="s">
        <v>197</v>
      </c>
      <c r="F269" s="213" t="s">
        <v>673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SUM(P270:P381)</f>
        <v>0</v>
      </c>
      <c r="Q269" s="207"/>
      <c r="R269" s="208">
        <f>SUM(R270:R381)</f>
        <v>59.723595998100024</v>
      </c>
      <c r="S269" s="207"/>
      <c r="T269" s="209">
        <f>SUM(T270:T381)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79</v>
      </c>
      <c r="AT269" s="211" t="s">
        <v>71</v>
      </c>
      <c r="AU269" s="211" t="s">
        <v>79</v>
      </c>
      <c r="AY269" s="210" t="s">
        <v>158</v>
      </c>
      <c r="BK269" s="212">
        <f>SUM(BK270:BK381)</f>
        <v>0</v>
      </c>
    </row>
    <row r="270" s="2" customFormat="1" ht="24.15" customHeight="1">
      <c r="A270" s="41"/>
      <c r="B270" s="42"/>
      <c r="C270" s="215" t="s">
        <v>394</v>
      </c>
      <c r="D270" s="215" t="s">
        <v>161</v>
      </c>
      <c r="E270" s="216" t="s">
        <v>674</v>
      </c>
      <c r="F270" s="217" t="s">
        <v>675</v>
      </c>
      <c r="G270" s="218" t="s">
        <v>193</v>
      </c>
      <c r="H270" s="219">
        <v>305.25999999999999</v>
      </c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0.000263</v>
      </c>
      <c r="R270" s="224">
        <f>Q270*H270</f>
        <v>0.080283380000000001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166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166</v>
      </c>
      <c r="BM270" s="226" t="s">
        <v>676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677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14" customFormat="1">
      <c r="A272" s="14"/>
      <c r="B272" s="244"/>
      <c r="C272" s="245"/>
      <c r="D272" s="235" t="s">
        <v>179</v>
      </c>
      <c r="E272" s="246" t="s">
        <v>28</v>
      </c>
      <c r="F272" s="247" t="s">
        <v>678</v>
      </c>
      <c r="G272" s="245"/>
      <c r="H272" s="248">
        <v>305.25999999999999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179</v>
      </c>
      <c r="AU272" s="254" t="s">
        <v>81</v>
      </c>
      <c r="AV272" s="14" t="s">
        <v>81</v>
      </c>
      <c r="AW272" s="14" t="s">
        <v>34</v>
      </c>
      <c r="AX272" s="14" t="s">
        <v>72</v>
      </c>
      <c r="AY272" s="254" t="s">
        <v>158</v>
      </c>
    </row>
    <row r="273" s="15" customFormat="1">
      <c r="A273" s="15"/>
      <c r="B273" s="255"/>
      <c r="C273" s="256"/>
      <c r="D273" s="235" t="s">
        <v>179</v>
      </c>
      <c r="E273" s="257" t="s">
        <v>28</v>
      </c>
      <c r="F273" s="258" t="s">
        <v>184</v>
      </c>
      <c r="G273" s="256"/>
      <c r="H273" s="259">
        <v>305.25999999999999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5" t="s">
        <v>179</v>
      </c>
      <c r="AU273" s="265" t="s">
        <v>81</v>
      </c>
      <c r="AV273" s="15" t="s">
        <v>166</v>
      </c>
      <c r="AW273" s="15" t="s">
        <v>34</v>
      </c>
      <c r="AX273" s="15" t="s">
        <v>79</v>
      </c>
      <c r="AY273" s="265" t="s">
        <v>158</v>
      </c>
    </row>
    <row r="274" s="2" customFormat="1" ht="49.05" customHeight="1">
      <c r="A274" s="41"/>
      <c r="B274" s="42"/>
      <c r="C274" s="215" t="s">
        <v>399</v>
      </c>
      <c r="D274" s="215" t="s">
        <v>161</v>
      </c>
      <c r="E274" s="216" t="s">
        <v>679</v>
      </c>
      <c r="F274" s="217" t="s">
        <v>680</v>
      </c>
      <c r="G274" s="218" t="s">
        <v>193</v>
      </c>
      <c r="H274" s="219">
        <v>305.25999999999999</v>
      </c>
      <c r="I274" s="220"/>
      <c r="J274" s="221">
        <f>ROUND(I274*H274,2)</f>
        <v>0</v>
      </c>
      <c r="K274" s="217" t="s">
        <v>165</v>
      </c>
      <c r="L274" s="47"/>
      <c r="M274" s="222" t="s">
        <v>28</v>
      </c>
      <c r="N274" s="223" t="s">
        <v>43</v>
      </c>
      <c r="O274" s="87"/>
      <c r="P274" s="224">
        <f>O274*H274</f>
        <v>0</v>
      </c>
      <c r="Q274" s="224">
        <v>0.028400000000000002</v>
      </c>
      <c r="R274" s="224">
        <f>Q274*H274</f>
        <v>8.6693840000000009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166</v>
      </c>
      <c r="AT274" s="226" t="s">
        <v>161</v>
      </c>
      <c r="AU274" s="226" t="s">
        <v>81</v>
      </c>
      <c r="AY274" s="20" t="s">
        <v>158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166</v>
      </c>
      <c r="BM274" s="226" t="s">
        <v>681</v>
      </c>
    </row>
    <row r="275" s="2" customFormat="1">
      <c r="A275" s="41"/>
      <c r="B275" s="42"/>
      <c r="C275" s="43"/>
      <c r="D275" s="228" t="s">
        <v>168</v>
      </c>
      <c r="E275" s="43"/>
      <c r="F275" s="229" t="s">
        <v>682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168</v>
      </c>
      <c r="AU275" s="20" t="s">
        <v>81</v>
      </c>
    </row>
    <row r="276" s="2" customFormat="1" ht="21.75" customHeight="1">
      <c r="A276" s="41"/>
      <c r="B276" s="42"/>
      <c r="C276" s="215" t="s">
        <v>404</v>
      </c>
      <c r="D276" s="215" t="s">
        <v>161</v>
      </c>
      <c r="E276" s="216" t="s">
        <v>683</v>
      </c>
      <c r="F276" s="217" t="s">
        <v>684</v>
      </c>
      <c r="G276" s="218" t="s">
        <v>193</v>
      </c>
      <c r="H276" s="219">
        <v>61.710000000000001</v>
      </c>
      <c r="I276" s="220"/>
      <c r="J276" s="221">
        <f>ROUND(I276*H276,2)</f>
        <v>0</v>
      </c>
      <c r="K276" s="217" t="s">
        <v>165</v>
      </c>
      <c r="L276" s="47"/>
      <c r="M276" s="222" t="s">
        <v>28</v>
      </c>
      <c r="N276" s="223" t="s">
        <v>43</v>
      </c>
      <c r="O276" s="87"/>
      <c r="P276" s="224">
        <f>O276*H276</f>
        <v>0</v>
      </c>
      <c r="Q276" s="224">
        <v>0.040000000000000001</v>
      </c>
      <c r="R276" s="224">
        <f>Q276*H276</f>
        <v>2.4683999999999999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166</v>
      </c>
      <c r="AT276" s="226" t="s">
        <v>161</v>
      </c>
      <c r="AU276" s="226" t="s">
        <v>81</v>
      </c>
      <c r="AY276" s="20" t="s">
        <v>158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166</v>
      </c>
      <c r="BM276" s="226" t="s">
        <v>685</v>
      </c>
    </row>
    <row r="277" s="2" customFormat="1">
      <c r="A277" s="41"/>
      <c r="B277" s="42"/>
      <c r="C277" s="43"/>
      <c r="D277" s="228" t="s">
        <v>168</v>
      </c>
      <c r="E277" s="43"/>
      <c r="F277" s="229" t="s">
        <v>686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168</v>
      </c>
      <c r="AU277" s="20" t="s">
        <v>81</v>
      </c>
    </row>
    <row r="278" s="14" customFormat="1">
      <c r="A278" s="14"/>
      <c r="B278" s="244"/>
      <c r="C278" s="245"/>
      <c r="D278" s="235" t="s">
        <v>179</v>
      </c>
      <c r="E278" s="246" t="s">
        <v>28</v>
      </c>
      <c r="F278" s="247" t="s">
        <v>687</v>
      </c>
      <c r="G278" s="245"/>
      <c r="H278" s="248">
        <v>61.710000000000001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179</v>
      </c>
      <c r="AU278" s="254" t="s">
        <v>81</v>
      </c>
      <c r="AV278" s="14" t="s">
        <v>81</v>
      </c>
      <c r="AW278" s="14" t="s">
        <v>34</v>
      </c>
      <c r="AX278" s="14" t="s">
        <v>72</v>
      </c>
      <c r="AY278" s="254" t="s">
        <v>158</v>
      </c>
    </row>
    <row r="279" s="15" customFormat="1">
      <c r="A279" s="15"/>
      <c r="B279" s="255"/>
      <c r="C279" s="256"/>
      <c r="D279" s="235" t="s">
        <v>179</v>
      </c>
      <c r="E279" s="257" t="s">
        <v>28</v>
      </c>
      <c r="F279" s="258" t="s">
        <v>184</v>
      </c>
      <c r="G279" s="256"/>
      <c r="H279" s="259">
        <v>61.710000000000001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5" t="s">
        <v>179</v>
      </c>
      <c r="AU279" s="265" t="s">
        <v>81</v>
      </c>
      <c r="AV279" s="15" t="s">
        <v>166</v>
      </c>
      <c r="AW279" s="15" t="s">
        <v>34</v>
      </c>
      <c r="AX279" s="15" t="s">
        <v>79</v>
      </c>
      <c r="AY279" s="265" t="s">
        <v>158</v>
      </c>
    </row>
    <row r="280" s="2" customFormat="1" ht="37.8" customHeight="1">
      <c r="A280" s="41"/>
      <c r="B280" s="42"/>
      <c r="C280" s="215" t="s">
        <v>411</v>
      </c>
      <c r="D280" s="215" t="s">
        <v>161</v>
      </c>
      <c r="E280" s="216" t="s">
        <v>688</v>
      </c>
      <c r="F280" s="217" t="s">
        <v>689</v>
      </c>
      <c r="G280" s="218" t="s">
        <v>193</v>
      </c>
      <c r="H280" s="219">
        <v>805.86000000000001</v>
      </c>
      <c r="I280" s="220"/>
      <c r="J280" s="221">
        <f>ROUND(I280*H280,2)</f>
        <v>0</v>
      </c>
      <c r="K280" s="217" t="s">
        <v>165</v>
      </c>
      <c r="L280" s="47"/>
      <c r="M280" s="222" t="s">
        <v>28</v>
      </c>
      <c r="N280" s="223" t="s">
        <v>43</v>
      </c>
      <c r="O280" s="87"/>
      <c r="P280" s="224">
        <f>O280*H280</f>
        <v>0</v>
      </c>
      <c r="Q280" s="224">
        <v>0.0043839999999999999</v>
      </c>
      <c r="R280" s="224">
        <f>Q280*H280</f>
        <v>3.53289024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166</v>
      </c>
      <c r="AT280" s="226" t="s">
        <v>161</v>
      </c>
      <c r="AU280" s="226" t="s">
        <v>81</v>
      </c>
      <c r="AY280" s="20" t="s">
        <v>158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79</v>
      </c>
      <c r="BK280" s="227">
        <f>ROUND(I280*H280,2)</f>
        <v>0</v>
      </c>
      <c r="BL280" s="20" t="s">
        <v>166</v>
      </c>
      <c r="BM280" s="226" t="s">
        <v>690</v>
      </c>
    </row>
    <row r="281" s="2" customFormat="1">
      <c r="A281" s="41"/>
      <c r="B281" s="42"/>
      <c r="C281" s="43"/>
      <c r="D281" s="228" t="s">
        <v>168</v>
      </c>
      <c r="E281" s="43"/>
      <c r="F281" s="229" t="s">
        <v>691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168</v>
      </c>
      <c r="AU281" s="20" t="s">
        <v>81</v>
      </c>
    </row>
    <row r="282" s="2" customFormat="1" ht="49.05" customHeight="1">
      <c r="A282" s="41"/>
      <c r="B282" s="42"/>
      <c r="C282" s="215" t="s">
        <v>416</v>
      </c>
      <c r="D282" s="215" t="s">
        <v>161</v>
      </c>
      <c r="E282" s="216" t="s">
        <v>692</v>
      </c>
      <c r="F282" s="217" t="s">
        <v>693</v>
      </c>
      <c r="G282" s="218" t="s">
        <v>193</v>
      </c>
      <c r="H282" s="219">
        <v>805.86000000000001</v>
      </c>
      <c r="I282" s="220"/>
      <c r="J282" s="221">
        <f>ROUND(I282*H282,2)</f>
        <v>0</v>
      </c>
      <c r="K282" s="217" t="s">
        <v>165</v>
      </c>
      <c r="L282" s="47"/>
      <c r="M282" s="222" t="s">
        <v>28</v>
      </c>
      <c r="N282" s="223" t="s">
        <v>43</v>
      </c>
      <c r="O282" s="87"/>
      <c r="P282" s="224">
        <f>O282*H282</f>
        <v>0</v>
      </c>
      <c r="Q282" s="224">
        <v>0.028400000000000002</v>
      </c>
      <c r="R282" s="224">
        <f>Q282*H282</f>
        <v>22.886424000000002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166</v>
      </c>
      <c r="AT282" s="226" t="s">
        <v>161</v>
      </c>
      <c r="AU282" s="226" t="s">
        <v>81</v>
      </c>
      <c r="AY282" s="20" t="s">
        <v>158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79</v>
      </c>
      <c r="BK282" s="227">
        <f>ROUND(I282*H282,2)</f>
        <v>0</v>
      </c>
      <c r="BL282" s="20" t="s">
        <v>166</v>
      </c>
      <c r="BM282" s="226" t="s">
        <v>694</v>
      </c>
    </row>
    <row r="283" s="2" customFormat="1">
      <c r="A283" s="41"/>
      <c r="B283" s="42"/>
      <c r="C283" s="43"/>
      <c r="D283" s="228" t="s">
        <v>168</v>
      </c>
      <c r="E283" s="43"/>
      <c r="F283" s="229" t="s">
        <v>695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168</v>
      </c>
      <c r="AU283" s="20" t="s">
        <v>81</v>
      </c>
    </row>
    <row r="284" s="2" customFormat="1" ht="66.75" customHeight="1">
      <c r="A284" s="41"/>
      <c r="B284" s="42"/>
      <c r="C284" s="215" t="s">
        <v>423</v>
      </c>
      <c r="D284" s="215" t="s">
        <v>161</v>
      </c>
      <c r="E284" s="216" t="s">
        <v>696</v>
      </c>
      <c r="F284" s="217" t="s">
        <v>697</v>
      </c>
      <c r="G284" s="218" t="s">
        <v>193</v>
      </c>
      <c r="H284" s="219">
        <v>184.19999999999999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0.0083540799999999998</v>
      </c>
      <c r="R284" s="224">
        <f>Q284*H284</f>
        <v>1.5388215359999999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166</v>
      </c>
      <c r="AT284" s="226" t="s">
        <v>161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166</v>
      </c>
      <c r="BM284" s="226" t="s">
        <v>698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699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 ht="24.15" customHeight="1">
      <c r="A286" s="41"/>
      <c r="B286" s="42"/>
      <c r="C286" s="270" t="s">
        <v>430</v>
      </c>
      <c r="D286" s="270" t="s">
        <v>490</v>
      </c>
      <c r="E286" s="271" t="s">
        <v>700</v>
      </c>
      <c r="F286" s="272" t="s">
        <v>701</v>
      </c>
      <c r="G286" s="273" t="s">
        <v>193</v>
      </c>
      <c r="H286" s="274">
        <v>73.313000000000002</v>
      </c>
      <c r="I286" s="275"/>
      <c r="J286" s="276">
        <f>ROUND(I286*H286,2)</f>
        <v>0</v>
      </c>
      <c r="K286" s="272" t="s">
        <v>165</v>
      </c>
      <c r="L286" s="277"/>
      <c r="M286" s="278" t="s">
        <v>28</v>
      </c>
      <c r="N286" s="279" t="s">
        <v>43</v>
      </c>
      <c r="O286" s="87"/>
      <c r="P286" s="224">
        <f>O286*H286</f>
        <v>0</v>
      </c>
      <c r="Q286" s="224">
        <v>0.0018</v>
      </c>
      <c r="R286" s="224">
        <f>Q286*H286</f>
        <v>0.13196340000000001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208</v>
      </c>
      <c r="AT286" s="226" t="s">
        <v>490</v>
      </c>
      <c r="AU286" s="226" t="s">
        <v>81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166</v>
      </c>
      <c r="BM286" s="226" t="s">
        <v>702</v>
      </c>
    </row>
    <row r="287" s="2" customFormat="1" ht="24.15" customHeight="1">
      <c r="A287" s="41"/>
      <c r="B287" s="42"/>
      <c r="C287" s="270" t="s">
        <v>703</v>
      </c>
      <c r="D287" s="270" t="s">
        <v>490</v>
      </c>
      <c r="E287" s="271" t="s">
        <v>704</v>
      </c>
      <c r="F287" s="272" t="s">
        <v>705</v>
      </c>
      <c r="G287" s="273" t="s">
        <v>193</v>
      </c>
      <c r="H287" s="274">
        <v>73.313000000000002</v>
      </c>
      <c r="I287" s="275"/>
      <c r="J287" s="276">
        <f>ROUND(I287*H287,2)</f>
        <v>0</v>
      </c>
      <c r="K287" s="272" t="s">
        <v>165</v>
      </c>
      <c r="L287" s="277"/>
      <c r="M287" s="278" t="s">
        <v>28</v>
      </c>
      <c r="N287" s="279" t="s">
        <v>43</v>
      </c>
      <c r="O287" s="87"/>
      <c r="P287" s="224">
        <f>O287*H287</f>
        <v>0</v>
      </c>
      <c r="Q287" s="224">
        <v>0.0023999999999999998</v>
      </c>
      <c r="R287" s="224">
        <f>Q287*H287</f>
        <v>0.1759512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208</v>
      </c>
      <c r="AT287" s="226" t="s">
        <v>490</v>
      </c>
      <c r="AU287" s="226" t="s">
        <v>81</v>
      </c>
      <c r="AY287" s="20" t="s">
        <v>158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166</v>
      </c>
      <c r="BM287" s="226" t="s">
        <v>706</v>
      </c>
    </row>
    <row r="288" s="2" customFormat="1" ht="16.5" customHeight="1">
      <c r="A288" s="41"/>
      <c r="B288" s="42"/>
      <c r="C288" s="270" t="s">
        <v>707</v>
      </c>
      <c r="D288" s="270" t="s">
        <v>490</v>
      </c>
      <c r="E288" s="271" t="s">
        <v>708</v>
      </c>
      <c r="F288" s="272" t="s">
        <v>709</v>
      </c>
      <c r="G288" s="273" t="s">
        <v>193</v>
      </c>
      <c r="H288" s="274">
        <v>36.152999999999999</v>
      </c>
      <c r="I288" s="275"/>
      <c r="J288" s="276">
        <f>ROUND(I288*H288,2)</f>
        <v>0</v>
      </c>
      <c r="K288" s="272" t="s">
        <v>165</v>
      </c>
      <c r="L288" s="277"/>
      <c r="M288" s="278" t="s">
        <v>28</v>
      </c>
      <c r="N288" s="279" t="s">
        <v>43</v>
      </c>
      <c r="O288" s="87"/>
      <c r="P288" s="224">
        <f>O288*H288</f>
        <v>0</v>
      </c>
      <c r="Q288" s="224">
        <v>0.00068999999999999997</v>
      </c>
      <c r="R288" s="224">
        <f>Q288*H288</f>
        <v>0.024945569999999997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208</v>
      </c>
      <c r="AT288" s="226" t="s">
        <v>490</v>
      </c>
      <c r="AU288" s="226" t="s">
        <v>81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166</v>
      </c>
      <c r="BM288" s="226" t="s">
        <v>710</v>
      </c>
    </row>
    <row r="289" s="2" customFormat="1" ht="66.75" customHeight="1">
      <c r="A289" s="41"/>
      <c r="B289" s="42"/>
      <c r="C289" s="215" t="s">
        <v>711</v>
      </c>
      <c r="D289" s="215" t="s">
        <v>161</v>
      </c>
      <c r="E289" s="216" t="s">
        <v>712</v>
      </c>
      <c r="F289" s="217" t="s">
        <v>713</v>
      </c>
      <c r="G289" s="218" t="s">
        <v>193</v>
      </c>
      <c r="H289" s="219">
        <v>310.75900000000001</v>
      </c>
      <c r="I289" s="220"/>
      <c r="J289" s="221">
        <f>ROUND(I289*H289,2)</f>
        <v>0</v>
      </c>
      <c r="K289" s="217" t="s">
        <v>165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0.00851616</v>
      </c>
      <c r="R289" s="224">
        <f>Q289*H289</f>
        <v>2.6464733654400003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166</v>
      </c>
      <c r="AT289" s="226" t="s">
        <v>161</v>
      </c>
      <c r="AU289" s="226" t="s">
        <v>81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166</v>
      </c>
      <c r="BM289" s="226" t="s">
        <v>714</v>
      </c>
    </row>
    <row r="290" s="2" customFormat="1">
      <c r="A290" s="41"/>
      <c r="B290" s="42"/>
      <c r="C290" s="43"/>
      <c r="D290" s="228" t="s">
        <v>168</v>
      </c>
      <c r="E290" s="43"/>
      <c r="F290" s="229" t="s">
        <v>715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168</v>
      </c>
      <c r="AU290" s="20" t="s">
        <v>81</v>
      </c>
    </row>
    <row r="291" s="2" customFormat="1" ht="24.15" customHeight="1">
      <c r="A291" s="41"/>
      <c r="B291" s="42"/>
      <c r="C291" s="270" t="s">
        <v>716</v>
      </c>
      <c r="D291" s="270" t="s">
        <v>490</v>
      </c>
      <c r="E291" s="271" t="s">
        <v>717</v>
      </c>
      <c r="F291" s="272" t="s">
        <v>718</v>
      </c>
      <c r="G291" s="273" t="s">
        <v>193</v>
      </c>
      <c r="H291" s="274">
        <v>10.631</v>
      </c>
      <c r="I291" s="275"/>
      <c r="J291" s="276">
        <f>ROUND(I291*H291,2)</f>
        <v>0</v>
      </c>
      <c r="K291" s="272" t="s">
        <v>165</v>
      </c>
      <c r="L291" s="277"/>
      <c r="M291" s="278" t="s">
        <v>28</v>
      </c>
      <c r="N291" s="279" t="s">
        <v>43</v>
      </c>
      <c r="O291" s="87"/>
      <c r="P291" s="224">
        <f>O291*H291</f>
        <v>0</v>
      </c>
      <c r="Q291" s="224">
        <v>0.0030000000000000001</v>
      </c>
      <c r="R291" s="224">
        <f>Q291*H291</f>
        <v>0.031893000000000005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208</v>
      </c>
      <c r="AT291" s="226" t="s">
        <v>490</v>
      </c>
      <c r="AU291" s="226" t="s">
        <v>81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166</v>
      </c>
      <c r="BM291" s="226" t="s">
        <v>719</v>
      </c>
    </row>
    <row r="292" s="2" customFormat="1" ht="16.5" customHeight="1">
      <c r="A292" s="41"/>
      <c r="B292" s="42"/>
      <c r="C292" s="270" t="s">
        <v>720</v>
      </c>
      <c r="D292" s="270" t="s">
        <v>490</v>
      </c>
      <c r="E292" s="271" t="s">
        <v>721</v>
      </c>
      <c r="F292" s="272" t="s">
        <v>722</v>
      </c>
      <c r="G292" s="273" t="s">
        <v>193</v>
      </c>
      <c r="H292" s="274">
        <v>315.666</v>
      </c>
      <c r="I292" s="275"/>
      <c r="J292" s="276">
        <f>ROUND(I292*H292,2)</f>
        <v>0</v>
      </c>
      <c r="K292" s="272" t="s">
        <v>165</v>
      </c>
      <c r="L292" s="277"/>
      <c r="M292" s="278" t="s">
        <v>28</v>
      </c>
      <c r="N292" s="279" t="s">
        <v>43</v>
      </c>
      <c r="O292" s="87"/>
      <c r="P292" s="224">
        <f>O292*H292</f>
        <v>0</v>
      </c>
      <c r="Q292" s="224">
        <v>0.0027599999999999999</v>
      </c>
      <c r="R292" s="224">
        <f>Q292*H292</f>
        <v>0.87123815999999998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208</v>
      </c>
      <c r="AT292" s="226" t="s">
        <v>490</v>
      </c>
      <c r="AU292" s="226" t="s">
        <v>81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166</v>
      </c>
      <c r="BM292" s="226" t="s">
        <v>723</v>
      </c>
    </row>
    <row r="293" s="2" customFormat="1" ht="16.5" customHeight="1">
      <c r="A293" s="41"/>
      <c r="B293" s="42"/>
      <c r="C293" s="270" t="s">
        <v>724</v>
      </c>
      <c r="D293" s="270" t="s">
        <v>490</v>
      </c>
      <c r="E293" s="271" t="s">
        <v>725</v>
      </c>
      <c r="F293" s="272" t="s">
        <v>726</v>
      </c>
      <c r="G293" s="273" t="s">
        <v>300</v>
      </c>
      <c r="H293" s="274">
        <v>2646</v>
      </c>
      <c r="I293" s="275"/>
      <c r="J293" s="276">
        <f>ROUND(I293*H293,2)</f>
        <v>0</v>
      </c>
      <c r="K293" s="272" t="s">
        <v>165</v>
      </c>
      <c r="L293" s="277"/>
      <c r="M293" s="278" t="s">
        <v>28</v>
      </c>
      <c r="N293" s="279" t="s">
        <v>43</v>
      </c>
      <c r="O293" s="87"/>
      <c r="P293" s="224">
        <f>O293*H293</f>
        <v>0</v>
      </c>
      <c r="Q293" s="224">
        <v>1.0000000000000001E-05</v>
      </c>
      <c r="R293" s="224">
        <f>Q293*H293</f>
        <v>0.026460000000000001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208</v>
      </c>
      <c r="AT293" s="226" t="s">
        <v>490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166</v>
      </c>
      <c r="BM293" s="226" t="s">
        <v>727</v>
      </c>
    </row>
    <row r="294" s="2" customFormat="1" ht="24.15" customHeight="1">
      <c r="A294" s="41"/>
      <c r="B294" s="42"/>
      <c r="C294" s="215" t="s">
        <v>728</v>
      </c>
      <c r="D294" s="215" t="s">
        <v>161</v>
      </c>
      <c r="E294" s="216" t="s">
        <v>729</v>
      </c>
      <c r="F294" s="217" t="s">
        <v>730</v>
      </c>
      <c r="G294" s="218" t="s">
        <v>200</v>
      </c>
      <c r="H294" s="219">
        <v>56.32</v>
      </c>
      <c r="I294" s="220"/>
      <c r="J294" s="221">
        <f>ROUND(I294*H294,2)</f>
        <v>0</v>
      </c>
      <c r="K294" s="217" t="s">
        <v>381</v>
      </c>
      <c r="L294" s="47"/>
      <c r="M294" s="222" t="s">
        <v>28</v>
      </c>
      <c r="N294" s="223" t="s">
        <v>43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166</v>
      </c>
      <c r="AT294" s="226" t="s">
        <v>161</v>
      </c>
      <c r="AU294" s="226" t="s">
        <v>81</v>
      </c>
      <c r="AY294" s="20" t="s">
        <v>158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79</v>
      </c>
      <c r="BK294" s="227">
        <f>ROUND(I294*H294,2)</f>
        <v>0</v>
      </c>
      <c r="BL294" s="20" t="s">
        <v>166</v>
      </c>
      <c r="BM294" s="226" t="s">
        <v>731</v>
      </c>
    </row>
    <row r="295" s="14" customFormat="1">
      <c r="A295" s="14"/>
      <c r="B295" s="244"/>
      <c r="C295" s="245"/>
      <c r="D295" s="235" t="s">
        <v>179</v>
      </c>
      <c r="E295" s="246" t="s">
        <v>28</v>
      </c>
      <c r="F295" s="247" t="s">
        <v>732</v>
      </c>
      <c r="G295" s="245"/>
      <c r="H295" s="248">
        <v>56.32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179</v>
      </c>
      <c r="AU295" s="254" t="s">
        <v>81</v>
      </c>
      <c r="AV295" s="14" t="s">
        <v>81</v>
      </c>
      <c r="AW295" s="14" t="s">
        <v>34</v>
      </c>
      <c r="AX295" s="14" t="s">
        <v>72</v>
      </c>
      <c r="AY295" s="254" t="s">
        <v>158</v>
      </c>
    </row>
    <row r="296" s="15" customFormat="1">
      <c r="A296" s="15"/>
      <c r="B296" s="255"/>
      <c r="C296" s="256"/>
      <c r="D296" s="235" t="s">
        <v>179</v>
      </c>
      <c r="E296" s="257" t="s">
        <v>28</v>
      </c>
      <c r="F296" s="258" t="s">
        <v>184</v>
      </c>
      <c r="G296" s="256"/>
      <c r="H296" s="259">
        <v>56.32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5" t="s">
        <v>179</v>
      </c>
      <c r="AU296" s="265" t="s">
        <v>81</v>
      </c>
      <c r="AV296" s="15" t="s">
        <v>166</v>
      </c>
      <c r="AW296" s="15" t="s">
        <v>34</v>
      </c>
      <c r="AX296" s="15" t="s">
        <v>79</v>
      </c>
      <c r="AY296" s="265" t="s">
        <v>158</v>
      </c>
    </row>
    <row r="297" s="2" customFormat="1" ht="16.5" customHeight="1">
      <c r="A297" s="41"/>
      <c r="B297" s="42"/>
      <c r="C297" s="270" t="s">
        <v>733</v>
      </c>
      <c r="D297" s="270" t="s">
        <v>490</v>
      </c>
      <c r="E297" s="271" t="s">
        <v>734</v>
      </c>
      <c r="F297" s="272" t="s">
        <v>735</v>
      </c>
      <c r="G297" s="273" t="s">
        <v>200</v>
      </c>
      <c r="H297" s="274">
        <v>61.951999999999998</v>
      </c>
      <c r="I297" s="275"/>
      <c r="J297" s="276">
        <f>ROUND(I297*H297,2)</f>
        <v>0</v>
      </c>
      <c r="K297" s="272" t="s">
        <v>381</v>
      </c>
      <c r="L297" s="277"/>
      <c r="M297" s="278" t="s">
        <v>28</v>
      </c>
      <c r="N297" s="279" t="s">
        <v>43</v>
      </c>
      <c r="O297" s="87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208</v>
      </c>
      <c r="AT297" s="226" t="s">
        <v>490</v>
      </c>
      <c r="AU297" s="226" t="s">
        <v>81</v>
      </c>
      <c r="AY297" s="20" t="s">
        <v>158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79</v>
      </c>
      <c r="BK297" s="227">
        <f>ROUND(I297*H297,2)</f>
        <v>0</v>
      </c>
      <c r="BL297" s="20" t="s">
        <v>166</v>
      </c>
      <c r="BM297" s="226" t="s">
        <v>736</v>
      </c>
    </row>
    <row r="298" s="14" customFormat="1">
      <c r="A298" s="14"/>
      <c r="B298" s="244"/>
      <c r="C298" s="245"/>
      <c r="D298" s="235" t="s">
        <v>179</v>
      </c>
      <c r="E298" s="246" t="s">
        <v>28</v>
      </c>
      <c r="F298" s="247" t="s">
        <v>737</v>
      </c>
      <c r="G298" s="245"/>
      <c r="H298" s="248">
        <v>61.951999999999998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179</v>
      </c>
      <c r="AU298" s="254" t="s">
        <v>81</v>
      </c>
      <c r="AV298" s="14" t="s">
        <v>81</v>
      </c>
      <c r="AW298" s="14" t="s">
        <v>34</v>
      </c>
      <c r="AX298" s="14" t="s">
        <v>72</v>
      </c>
      <c r="AY298" s="254" t="s">
        <v>158</v>
      </c>
    </row>
    <row r="299" s="15" customFormat="1">
      <c r="A299" s="15"/>
      <c r="B299" s="255"/>
      <c r="C299" s="256"/>
      <c r="D299" s="235" t="s">
        <v>179</v>
      </c>
      <c r="E299" s="257" t="s">
        <v>28</v>
      </c>
      <c r="F299" s="258" t="s">
        <v>184</v>
      </c>
      <c r="G299" s="256"/>
      <c r="H299" s="259">
        <v>61.951999999999998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179</v>
      </c>
      <c r="AU299" s="265" t="s">
        <v>81</v>
      </c>
      <c r="AV299" s="15" t="s">
        <v>166</v>
      </c>
      <c r="AW299" s="15" t="s">
        <v>34</v>
      </c>
      <c r="AX299" s="15" t="s">
        <v>79</v>
      </c>
      <c r="AY299" s="265" t="s">
        <v>158</v>
      </c>
    </row>
    <row r="300" s="2" customFormat="1" ht="62.7" customHeight="1">
      <c r="A300" s="41"/>
      <c r="B300" s="42"/>
      <c r="C300" s="215" t="s">
        <v>738</v>
      </c>
      <c r="D300" s="215" t="s">
        <v>161</v>
      </c>
      <c r="E300" s="216" t="s">
        <v>739</v>
      </c>
      <c r="F300" s="217" t="s">
        <v>740</v>
      </c>
      <c r="G300" s="218" t="s">
        <v>193</v>
      </c>
      <c r="H300" s="219">
        <v>267.02999999999997</v>
      </c>
      <c r="I300" s="220"/>
      <c r="J300" s="221">
        <f>ROUND(I300*H300,2)</f>
        <v>0</v>
      </c>
      <c r="K300" s="217" t="s">
        <v>165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0.0133533</v>
      </c>
      <c r="R300" s="224">
        <f>Q300*H300</f>
        <v>3.5657316989999996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166</v>
      </c>
      <c r="AT300" s="226" t="s">
        <v>161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166</v>
      </c>
      <c r="BM300" s="226" t="s">
        <v>741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742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24.15" customHeight="1">
      <c r="A302" s="41"/>
      <c r="B302" s="42"/>
      <c r="C302" s="270" t="s">
        <v>743</v>
      </c>
      <c r="D302" s="270" t="s">
        <v>490</v>
      </c>
      <c r="E302" s="271" t="s">
        <v>744</v>
      </c>
      <c r="F302" s="272" t="s">
        <v>745</v>
      </c>
      <c r="G302" s="273" t="s">
        <v>193</v>
      </c>
      <c r="H302" s="274">
        <v>280.382</v>
      </c>
      <c r="I302" s="275"/>
      <c r="J302" s="276">
        <f>ROUND(I302*H302,2)</f>
        <v>0</v>
      </c>
      <c r="K302" s="272" t="s">
        <v>165</v>
      </c>
      <c r="L302" s="277"/>
      <c r="M302" s="278" t="s">
        <v>28</v>
      </c>
      <c r="N302" s="279" t="s">
        <v>43</v>
      </c>
      <c r="O302" s="87"/>
      <c r="P302" s="224">
        <f>O302*H302</f>
        <v>0</v>
      </c>
      <c r="Q302" s="224">
        <v>0.0011999999999999999</v>
      </c>
      <c r="R302" s="224">
        <f>Q302*H302</f>
        <v>0.33645839999999999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208</v>
      </c>
      <c r="AT302" s="226" t="s">
        <v>490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166</v>
      </c>
      <c r="BM302" s="226" t="s">
        <v>746</v>
      </c>
    </row>
    <row r="303" s="14" customFormat="1">
      <c r="A303" s="14"/>
      <c r="B303" s="244"/>
      <c r="C303" s="245"/>
      <c r="D303" s="235" t="s">
        <v>179</v>
      </c>
      <c r="E303" s="246" t="s">
        <v>28</v>
      </c>
      <c r="F303" s="247" t="s">
        <v>747</v>
      </c>
      <c r="G303" s="245"/>
      <c r="H303" s="248">
        <v>280.382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179</v>
      </c>
      <c r="AU303" s="254" t="s">
        <v>81</v>
      </c>
      <c r="AV303" s="14" t="s">
        <v>81</v>
      </c>
      <c r="AW303" s="14" t="s">
        <v>34</v>
      </c>
      <c r="AX303" s="14" t="s">
        <v>72</v>
      </c>
      <c r="AY303" s="254" t="s">
        <v>158</v>
      </c>
    </row>
    <row r="304" s="15" customFormat="1">
      <c r="A304" s="15"/>
      <c r="B304" s="255"/>
      <c r="C304" s="256"/>
      <c r="D304" s="235" t="s">
        <v>179</v>
      </c>
      <c r="E304" s="257" t="s">
        <v>28</v>
      </c>
      <c r="F304" s="258" t="s">
        <v>184</v>
      </c>
      <c r="G304" s="256"/>
      <c r="H304" s="259">
        <v>280.382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5" t="s">
        <v>179</v>
      </c>
      <c r="AU304" s="265" t="s">
        <v>81</v>
      </c>
      <c r="AV304" s="15" t="s">
        <v>166</v>
      </c>
      <c r="AW304" s="15" t="s">
        <v>34</v>
      </c>
      <c r="AX304" s="15" t="s">
        <v>79</v>
      </c>
      <c r="AY304" s="265" t="s">
        <v>158</v>
      </c>
    </row>
    <row r="305" s="2" customFormat="1" ht="24.15" customHeight="1">
      <c r="A305" s="41"/>
      <c r="B305" s="42"/>
      <c r="C305" s="215" t="s">
        <v>748</v>
      </c>
      <c r="D305" s="215" t="s">
        <v>161</v>
      </c>
      <c r="E305" s="216" t="s">
        <v>749</v>
      </c>
      <c r="F305" s="217" t="s">
        <v>750</v>
      </c>
      <c r="G305" s="218" t="s">
        <v>200</v>
      </c>
      <c r="H305" s="219">
        <v>59.219999999999999</v>
      </c>
      <c r="I305" s="220"/>
      <c r="J305" s="221">
        <f>ROUND(I305*H305,2)</f>
        <v>0</v>
      </c>
      <c r="K305" s="217" t="s">
        <v>165</v>
      </c>
      <c r="L305" s="47"/>
      <c r="M305" s="222" t="s">
        <v>28</v>
      </c>
      <c r="N305" s="223" t="s">
        <v>43</v>
      </c>
      <c r="O305" s="87"/>
      <c r="P305" s="224">
        <f>O305*H305</f>
        <v>0</v>
      </c>
      <c r="Q305" s="224">
        <v>3.0000000000000001E-05</v>
      </c>
      <c r="R305" s="224">
        <f>Q305*H305</f>
        <v>0.0017765999999999999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166</v>
      </c>
      <c r="AT305" s="226" t="s">
        <v>161</v>
      </c>
      <c r="AU305" s="226" t="s">
        <v>81</v>
      </c>
      <c r="AY305" s="20" t="s">
        <v>158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79</v>
      </c>
      <c r="BK305" s="227">
        <f>ROUND(I305*H305,2)</f>
        <v>0</v>
      </c>
      <c r="BL305" s="20" t="s">
        <v>166</v>
      </c>
      <c r="BM305" s="226" t="s">
        <v>751</v>
      </c>
    </row>
    <row r="306" s="2" customFormat="1">
      <c r="A306" s="41"/>
      <c r="B306" s="42"/>
      <c r="C306" s="43"/>
      <c r="D306" s="228" t="s">
        <v>168</v>
      </c>
      <c r="E306" s="43"/>
      <c r="F306" s="229" t="s">
        <v>752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168</v>
      </c>
      <c r="AU306" s="20" t="s">
        <v>81</v>
      </c>
    </row>
    <row r="307" s="14" customFormat="1">
      <c r="A307" s="14"/>
      <c r="B307" s="244"/>
      <c r="C307" s="245"/>
      <c r="D307" s="235" t="s">
        <v>179</v>
      </c>
      <c r="E307" s="246" t="s">
        <v>28</v>
      </c>
      <c r="F307" s="247" t="s">
        <v>753</v>
      </c>
      <c r="G307" s="245"/>
      <c r="H307" s="248">
        <v>7.5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179</v>
      </c>
      <c r="AU307" s="254" t="s">
        <v>81</v>
      </c>
      <c r="AV307" s="14" t="s">
        <v>81</v>
      </c>
      <c r="AW307" s="14" t="s">
        <v>34</v>
      </c>
      <c r="AX307" s="14" t="s">
        <v>72</v>
      </c>
      <c r="AY307" s="254" t="s">
        <v>158</v>
      </c>
    </row>
    <row r="308" s="14" customFormat="1">
      <c r="A308" s="14"/>
      <c r="B308" s="244"/>
      <c r="C308" s="245"/>
      <c r="D308" s="235" t="s">
        <v>179</v>
      </c>
      <c r="E308" s="246" t="s">
        <v>28</v>
      </c>
      <c r="F308" s="247" t="s">
        <v>754</v>
      </c>
      <c r="G308" s="245"/>
      <c r="H308" s="248">
        <v>51.719999999999999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179</v>
      </c>
      <c r="AU308" s="254" t="s">
        <v>81</v>
      </c>
      <c r="AV308" s="14" t="s">
        <v>81</v>
      </c>
      <c r="AW308" s="14" t="s">
        <v>34</v>
      </c>
      <c r="AX308" s="14" t="s">
        <v>72</v>
      </c>
      <c r="AY308" s="254" t="s">
        <v>158</v>
      </c>
    </row>
    <row r="309" s="15" customFormat="1">
      <c r="A309" s="15"/>
      <c r="B309" s="255"/>
      <c r="C309" s="256"/>
      <c r="D309" s="235" t="s">
        <v>179</v>
      </c>
      <c r="E309" s="257" t="s">
        <v>28</v>
      </c>
      <c r="F309" s="258" t="s">
        <v>184</v>
      </c>
      <c r="G309" s="256"/>
      <c r="H309" s="259">
        <v>59.219999999999999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179</v>
      </c>
      <c r="AU309" s="265" t="s">
        <v>81</v>
      </c>
      <c r="AV309" s="15" t="s">
        <v>166</v>
      </c>
      <c r="AW309" s="15" t="s">
        <v>34</v>
      </c>
      <c r="AX309" s="15" t="s">
        <v>79</v>
      </c>
      <c r="AY309" s="265" t="s">
        <v>158</v>
      </c>
    </row>
    <row r="310" s="2" customFormat="1" ht="24.15" customHeight="1">
      <c r="A310" s="41"/>
      <c r="B310" s="42"/>
      <c r="C310" s="270" t="s">
        <v>755</v>
      </c>
      <c r="D310" s="270" t="s">
        <v>490</v>
      </c>
      <c r="E310" s="271" t="s">
        <v>756</v>
      </c>
      <c r="F310" s="272" t="s">
        <v>757</v>
      </c>
      <c r="G310" s="273" t="s">
        <v>200</v>
      </c>
      <c r="H310" s="274">
        <v>56.892000000000003</v>
      </c>
      <c r="I310" s="275"/>
      <c r="J310" s="276">
        <f>ROUND(I310*H310,2)</f>
        <v>0</v>
      </c>
      <c r="K310" s="272" t="s">
        <v>165</v>
      </c>
      <c r="L310" s="277"/>
      <c r="M310" s="278" t="s">
        <v>28</v>
      </c>
      <c r="N310" s="279" t="s">
        <v>43</v>
      </c>
      <c r="O310" s="87"/>
      <c r="P310" s="224">
        <f>O310*H310</f>
        <v>0</v>
      </c>
      <c r="Q310" s="224">
        <v>0.00042000000000000002</v>
      </c>
      <c r="R310" s="224">
        <f>Q310*H310</f>
        <v>0.023894640000000002</v>
      </c>
      <c r="S310" s="224">
        <v>0</v>
      </c>
      <c r="T310" s="225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6" t="s">
        <v>208</v>
      </c>
      <c r="AT310" s="226" t="s">
        <v>490</v>
      </c>
      <c r="AU310" s="226" t="s">
        <v>81</v>
      </c>
      <c r="AY310" s="20" t="s">
        <v>158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20" t="s">
        <v>79</v>
      </c>
      <c r="BK310" s="227">
        <f>ROUND(I310*H310,2)</f>
        <v>0</v>
      </c>
      <c r="BL310" s="20" t="s">
        <v>166</v>
      </c>
      <c r="BM310" s="226" t="s">
        <v>758</v>
      </c>
    </row>
    <row r="311" s="14" customFormat="1">
      <c r="A311" s="14"/>
      <c r="B311" s="244"/>
      <c r="C311" s="245"/>
      <c r="D311" s="235" t="s">
        <v>179</v>
      </c>
      <c r="E311" s="246" t="s">
        <v>28</v>
      </c>
      <c r="F311" s="247" t="s">
        <v>759</v>
      </c>
      <c r="G311" s="245"/>
      <c r="H311" s="248">
        <v>56.892000000000003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179</v>
      </c>
      <c r="AU311" s="254" t="s">
        <v>81</v>
      </c>
      <c r="AV311" s="14" t="s">
        <v>81</v>
      </c>
      <c r="AW311" s="14" t="s">
        <v>34</v>
      </c>
      <c r="AX311" s="14" t="s">
        <v>72</v>
      </c>
      <c r="AY311" s="254" t="s">
        <v>158</v>
      </c>
    </row>
    <row r="312" s="15" customFormat="1">
      <c r="A312" s="15"/>
      <c r="B312" s="255"/>
      <c r="C312" s="256"/>
      <c r="D312" s="235" t="s">
        <v>179</v>
      </c>
      <c r="E312" s="257" t="s">
        <v>28</v>
      </c>
      <c r="F312" s="258" t="s">
        <v>184</v>
      </c>
      <c r="G312" s="256"/>
      <c r="H312" s="259">
        <v>56.892000000000003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179</v>
      </c>
      <c r="AU312" s="265" t="s">
        <v>81</v>
      </c>
      <c r="AV312" s="15" t="s">
        <v>166</v>
      </c>
      <c r="AW312" s="15" t="s">
        <v>34</v>
      </c>
      <c r="AX312" s="15" t="s">
        <v>79</v>
      </c>
      <c r="AY312" s="265" t="s">
        <v>158</v>
      </c>
    </row>
    <row r="313" s="2" customFormat="1" ht="24.15" customHeight="1">
      <c r="A313" s="41"/>
      <c r="B313" s="42"/>
      <c r="C313" s="270" t="s">
        <v>760</v>
      </c>
      <c r="D313" s="270" t="s">
        <v>490</v>
      </c>
      <c r="E313" s="271" t="s">
        <v>761</v>
      </c>
      <c r="F313" s="272" t="s">
        <v>762</v>
      </c>
      <c r="G313" s="273" t="s">
        <v>200</v>
      </c>
      <c r="H313" s="274">
        <v>8.25</v>
      </c>
      <c r="I313" s="275"/>
      <c r="J313" s="276">
        <f>ROUND(I313*H313,2)</f>
        <v>0</v>
      </c>
      <c r="K313" s="272" t="s">
        <v>165</v>
      </c>
      <c r="L313" s="277"/>
      <c r="M313" s="278" t="s">
        <v>28</v>
      </c>
      <c r="N313" s="279" t="s">
        <v>43</v>
      </c>
      <c r="O313" s="87"/>
      <c r="P313" s="224">
        <f>O313*H313</f>
        <v>0</v>
      </c>
      <c r="Q313" s="224">
        <v>0.00032000000000000003</v>
      </c>
      <c r="R313" s="224">
        <f>Q313*H313</f>
        <v>0.0026400000000000004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208</v>
      </c>
      <c r="AT313" s="226" t="s">
        <v>490</v>
      </c>
      <c r="AU313" s="226" t="s">
        <v>81</v>
      </c>
      <c r="AY313" s="20" t="s">
        <v>158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79</v>
      </c>
      <c r="BK313" s="227">
        <f>ROUND(I313*H313,2)</f>
        <v>0</v>
      </c>
      <c r="BL313" s="20" t="s">
        <v>166</v>
      </c>
      <c r="BM313" s="226" t="s">
        <v>763</v>
      </c>
    </row>
    <row r="314" s="14" customFormat="1">
      <c r="A314" s="14"/>
      <c r="B314" s="244"/>
      <c r="C314" s="245"/>
      <c r="D314" s="235" t="s">
        <v>179</v>
      </c>
      <c r="E314" s="246" t="s">
        <v>28</v>
      </c>
      <c r="F314" s="247" t="s">
        <v>764</v>
      </c>
      <c r="G314" s="245"/>
      <c r="H314" s="248">
        <v>8.25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179</v>
      </c>
      <c r="AU314" s="254" t="s">
        <v>81</v>
      </c>
      <c r="AV314" s="14" t="s">
        <v>81</v>
      </c>
      <c r="AW314" s="14" t="s">
        <v>34</v>
      </c>
      <c r="AX314" s="14" t="s">
        <v>72</v>
      </c>
      <c r="AY314" s="254" t="s">
        <v>158</v>
      </c>
    </row>
    <row r="315" s="15" customFormat="1">
      <c r="A315" s="15"/>
      <c r="B315" s="255"/>
      <c r="C315" s="256"/>
      <c r="D315" s="235" t="s">
        <v>179</v>
      </c>
      <c r="E315" s="257" t="s">
        <v>28</v>
      </c>
      <c r="F315" s="258" t="s">
        <v>184</v>
      </c>
      <c r="G315" s="256"/>
      <c r="H315" s="259">
        <v>8.25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179</v>
      </c>
      <c r="AU315" s="265" t="s">
        <v>81</v>
      </c>
      <c r="AV315" s="15" t="s">
        <v>166</v>
      </c>
      <c r="AW315" s="15" t="s">
        <v>34</v>
      </c>
      <c r="AX315" s="15" t="s">
        <v>79</v>
      </c>
      <c r="AY315" s="265" t="s">
        <v>158</v>
      </c>
    </row>
    <row r="316" s="2" customFormat="1" ht="24.15" customHeight="1">
      <c r="A316" s="41"/>
      <c r="B316" s="42"/>
      <c r="C316" s="270" t="s">
        <v>765</v>
      </c>
      <c r="D316" s="270" t="s">
        <v>490</v>
      </c>
      <c r="E316" s="271" t="s">
        <v>766</v>
      </c>
      <c r="F316" s="272" t="s">
        <v>767</v>
      </c>
      <c r="G316" s="273" t="s">
        <v>300</v>
      </c>
      <c r="H316" s="274">
        <v>120</v>
      </c>
      <c r="I316" s="275"/>
      <c r="J316" s="276">
        <f>ROUND(I316*H316,2)</f>
        <v>0</v>
      </c>
      <c r="K316" s="272" t="s">
        <v>454</v>
      </c>
      <c r="L316" s="277"/>
      <c r="M316" s="278" t="s">
        <v>28</v>
      </c>
      <c r="N316" s="279" t="s">
        <v>43</v>
      </c>
      <c r="O316" s="87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208</v>
      </c>
      <c r="AT316" s="226" t="s">
        <v>490</v>
      </c>
      <c r="AU316" s="226" t="s">
        <v>81</v>
      </c>
      <c r="AY316" s="20" t="s">
        <v>158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79</v>
      </c>
      <c r="BK316" s="227">
        <f>ROUND(I316*H316,2)</f>
        <v>0</v>
      </c>
      <c r="BL316" s="20" t="s">
        <v>166</v>
      </c>
      <c r="BM316" s="226" t="s">
        <v>768</v>
      </c>
    </row>
    <row r="317" s="2" customFormat="1" ht="24.15" customHeight="1">
      <c r="A317" s="41"/>
      <c r="B317" s="42"/>
      <c r="C317" s="215" t="s">
        <v>769</v>
      </c>
      <c r="D317" s="215" t="s">
        <v>161</v>
      </c>
      <c r="E317" s="216" t="s">
        <v>770</v>
      </c>
      <c r="F317" s="217" t="s">
        <v>771</v>
      </c>
      <c r="G317" s="218" t="s">
        <v>200</v>
      </c>
      <c r="H317" s="219">
        <v>424.57799999999997</v>
      </c>
      <c r="I317" s="220"/>
      <c r="J317" s="221">
        <f>ROUND(I317*H317,2)</f>
        <v>0</v>
      </c>
      <c r="K317" s="217" t="s">
        <v>165</v>
      </c>
      <c r="L317" s="47"/>
      <c r="M317" s="222" t="s">
        <v>28</v>
      </c>
      <c r="N317" s="223" t="s">
        <v>43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166</v>
      </c>
      <c r="AT317" s="226" t="s">
        <v>161</v>
      </c>
      <c r="AU317" s="226" t="s">
        <v>81</v>
      </c>
      <c r="AY317" s="20" t="s">
        <v>158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79</v>
      </c>
      <c r="BK317" s="227">
        <f>ROUND(I317*H317,2)</f>
        <v>0</v>
      </c>
      <c r="BL317" s="20" t="s">
        <v>166</v>
      </c>
      <c r="BM317" s="226" t="s">
        <v>772</v>
      </c>
    </row>
    <row r="318" s="2" customFormat="1">
      <c r="A318" s="41"/>
      <c r="B318" s="42"/>
      <c r="C318" s="43"/>
      <c r="D318" s="228" t="s">
        <v>168</v>
      </c>
      <c r="E318" s="43"/>
      <c r="F318" s="229" t="s">
        <v>773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168</v>
      </c>
      <c r="AU318" s="20" t="s">
        <v>81</v>
      </c>
    </row>
    <row r="319" s="14" customFormat="1">
      <c r="A319" s="14"/>
      <c r="B319" s="244"/>
      <c r="C319" s="245"/>
      <c r="D319" s="235" t="s">
        <v>179</v>
      </c>
      <c r="E319" s="246" t="s">
        <v>28</v>
      </c>
      <c r="F319" s="247" t="s">
        <v>774</v>
      </c>
      <c r="G319" s="245"/>
      <c r="H319" s="248">
        <v>424.57799999999997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179</v>
      </c>
      <c r="AU319" s="254" t="s">
        <v>81</v>
      </c>
      <c r="AV319" s="14" t="s">
        <v>81</v>
      </c>
      <c r="AW319" s="14" t="s">
        <v>34</v>
      </c>
      <c r="AX319" s="14" t="s">
        <v>72</v>
      </c>
      <c r="AY319" s="254" t="s">
        <v>158</v>
      </c>
    </row>
    <row r="320" s="15" customFormat="1">
      <c r="A320" s="15"/>
      <c r="B320" s="255"/>
      <c r="C320" s="256"/>
      <c r="D320" s="235" t="s">
        <v>179</v>
      </c>
      <c r="E320" s="257" t="s">
        <v>28</v>
      </c>
      <c r="F320" s="258" t="s">
        <v>184</v>
      </c>
      <c r="G320" s="256"/>
      <c r="H320" s="259">
        <v>424.57799999999997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179</v>
      </c>
      <c r="AU320" s="265" t="s">
        <v>81</v>
      </c>
      <c r="AV320" s="15" t="s">
        <v>166</v>
      </c>
      <c r="AW320" s="15" t="s">
        <v>34</v>
      </c>
      <c r="AX320" s="15" t="s">
        <v>79</v>
      </c>
      <c r="AY320" s="265" t="s">
        <v>158</v>
      </c>
    </row>
    <row r="321" s="2" customFormat="1" ht="24.15" customHeight="1">
      <c r="A321" s="41"/>
      <c r="B321" s="42"/>
      <c r="C321" s="270" t="s">
        <v>775</v>
      </c>
      <c r="D321" s="270" t="s">
        <v>490</v>
      </c>
      <c r="E321" s="271" t="s">
        <v>776</v>
      </c>
      <c r="F321" s="272" t="s">
        <v>777</v>
      </c>
      <c r="G321" s="273" t="s">
        <v>200</v>
      </c>
      <c r="H321" s="274">
        <v>321.16699999999997</v>
      </c>
      <c r="I321" s="275"/>
      <c r="J321" s="276">
        <f>ROUND(I321*H321,2)</f>
        <v>0</v>
      </c>
      <c r="K321" s="272" t="s">
        <v>165</v>
      </c>
      <c r="L321" s="277"/>
      <c r="M321" s="278" t="s">
        <v>28</v>
      </c>
      <c r="N321" s="279" t="s">
        <v>43</v>
      </c>
      <c r="O321" s="87"/>
      <c r="P321" s="224">
        <f>O321*H321</f>
        <v>0</v>
      </c>
      <c r="Q321" s="224">
        <v>0.00010000000000000001</v>
      </c>
      <c r="R321" s="224">
        <f>Q321*H321</f>
        <v>0.032116699999999998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208</v>
      </c>
      <c r="AT321" s="226" t="s">
        <v>490</v>
      </c>
      <c r="AU321" s="226" t="s">
        <v>81</v>
      </c>
      <c r="AY321" s="20" t="s">
        <v>158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0" t="s">
        <v>79</v>
      </c>
      <c r="BK321" s="227">
        <f>ROUND(I321*H321,2)</f>
        <v>0</v>
      </c>
      <c r="BL321" s="20" t="s">
        <v>166</v>
      </c>
      <c r="BM321" s="226" t="s">
        <v>778</v>
      </c>
    </row>
    <row r="322" s="13" customFormat="1">
      <c r="A322" s="13"/>
      <c r="B322" s="233"/>
      <c r="C322" s="234"/>
      <c r="D322" s="235" t="s">
        <v>179</v>
      </c>
      <c r="E322" s="236" t="s">
        <v>28</v>
      </c>
      <c r="F322" s="237" t="s">
        <v>779</v>
      </c>
      <c r="G322" s="234"/>
      <c r="H322" s="236" t="s">
        <v>28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179</v>
      </c>
      <c r="AU322" s="243" t="s">
        <v>81</v>
      </c>
      <c r="AV322" s="13" t="s">
        <v>79</v>
      </c>
      <c r="AW322" s="13" t="s">
        <v>34</v>
      </c>
      <c r="AX322" s="13" t="s">
        <v>72</v>
      </c>
      <c r="AY322" s="243" t="s">
        <v>158</v>
      </c>
    </row>
    <row r="323" s="13" customFormat="1">
      <c r="A323" s="13"/>
      <c r="B323" s="233"/>
      <c r="C323" s="234"/>
      <c r="D323" s="235" t="s">
        <v>179</v>
      </c>
      <c r="E323" s="236" t="s">
        <v>28</v>
      </c>
      <c r="F323" s="237" t="s">
        <v>588</v>
      </c>
      <c r="G323" s="234"/>
      <c r="H323" s="236" t="s">
        <v>28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179</v>
      </c>
      <c r="AU323" s="243" t="s">
        <v>81</v>
      </c>
      <c r="AV323" s="13" t="s">
        <v>79</v>
      </c>
      <c r="AW323" s="13" t="s">
        <v>34</v>
      </c>
      <c r="AX323" s="13" t="s">
        <v>72</v>
      </c>
      <c r="AY323" s="243" t="s">
        <v>158</v>
      </c>
    </row>
    <row r="324" s="14" customFormat="1">
      <c r="A324" s="14"/>
      <c r="B324" s="244"/>
      <c r="C324" s="245"/>
      <c r="D324" s="235" t="s">
        <v>179</v>
      </c>
      <c r="E324" s="246" t="s">
        <v>28</v>
      </c>
      <c r="F324" s="247" t="s">
        <v>780</v>
      </c>
      <c r="G324" s="245"/>
      <c r="H324" s="248">
        <v>63.689999999999998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179</v>
      </c>
      <c r="AU324" s="254" t="s">
        <v>81</v>
      </c>
      <c r="AV324" s="14" t="s">
        <v>81</v>
      </c>
      <c r="AW324" s="14" t="s">
        <v>34</v>
      </c>
      <c r="AX324" s="14" t="s">
        <v>72</v>
      </c>
      <c r="AY324" s="254" t="s">
        <v>158</v>
      </c>
    </row>
    <row r="325" s="13" customFormat="1">
      <c r="A325" s="13"/>
      <c r="B325" s="233"/>
      <c r="C325" s="234"/>
      <c r="D325" s="235" t="s">
        <v>179</v>
      </c>
      <c r="E325" s="236" t="s">
        <v>28</v>
      </c>
      <c r="F325" s="237" t="s">
        <v>256</v>
      </c>
      <c r="G325" s="234"/>
      <c r="H325" s="236" t="s">
        <v>28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179</v>
      </c>
      <c r="AU325" s="243" t="s">
        <v>81</v>
      </c>
      <c r="AV325" s="13" t="s">
        <v>79</v>
      </c>
      <c r="AW325" s="13" t="s">
        <v>34</v>
      </c>
      <c r="AX325" s="13" t="s">
        <v>72</v>
      </c>
      <c r="AY325" s="243" t="s">
        <v>158</v>
      </c>
    </row>
    <row r="326" s="14" customFormat="1">
      <c r="A326" s="14"/>
      <c r="B326" s="244"/>
      <c r="C326" s="245"/>
      <c r="D326" s="235" t="s">
        <v>179</v>
      </c>
      <c r="E326" s="246" t="s">
        <v>28</v>
      </c>
      <c r="F326" s="247" t="s">
        <v>781</v>
      </c>
      <c r="G326" s="245"/>
      <c r="H326" s="248">
        <v>45.079999999999998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179</v>
      </c>
      <c r="AU326" s="254" t="s">
        <v>81</v>
      </c>
      <c r="AV326" s="14" t="s">
        <v>81</v>
      </c>
      <c r="AW326" s="14" t="s">
        <v>34</v>
      </c>
      <c r="AX326" s="14" t="s">
        <v>72</v>
      </c>
      <c r="AY326" s="254" t="s">
        <v>158</v>
      </c>
    </row>
    <row r="327" s="13" customFormat="1">
      <c r="A327" s="13"/>
      <c r="B327" s="233"/>
      <c r="C327" s="234"/>
      <c r="D327" s="235" t="s">
        <v>179</v>
      </c>
      <c r="E327" s="236" t="s">
        <v>28</v>
      </c>
      <c r="F327" s="237" t="s">
        <v>258</v>
      </c>
      <c r="G327" s="234"/>
      <c r="H327" s="236" t="s">
        <v>28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179</v>
      </c>
      <c r="AU327" s="243" t="s">
        <v>81</v>
      </c>
      <c r="AV327" s="13" t="s">
        <v>79</v>
      </c>
      <c r="AW327" s="13" t="s">
        <v>34</v>
      </c>
      <c r="AX327" s="13" t="s">
        <v>72</v>
      </c>
      <c r="AY327" s="243" t="s">
        <v>158</v>
      </c>
    </row>
    <row r="328" s="14" customFormat="1">
      <c r="A328" s="14"/>
      <c r="B328" s="244"/>
      <c r="C328" s="245"/>
      <c r="D328" s="235" t="s">
        <v>179</v>
      </c>
      <c r="E328" s="246" t="s">
        <v>28</v>
      </c>
      <c r="F328" s="247" t="s">
        <v>782</v>
      </c>
      <c r="G328" s="245"/>
      <c r="H328" s="248">
        <v>6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179</v>
      </c>
      <c r="AU328" s="254" t="s">
        <v>81</v>
      </c>
      <c r="AV328" s="14" t="s">
        <v>81</v>
      </c>
      <c r="AW328" s="14" t="s">
        <v>34</v>
      </c>
      <c r="AX328" s="14" t="s">
        <v>72</v>
      </c>
      <c r="AY328" s="254" t="s">
        <v>158</v>
      </c>
    </row>
    <row r="329" s="13" customFormat="1">
      <c r="A329" s="13"/>
      <c r="B329" s="233"/>
      <c r="C329" s="234"/>
      <c r="D329" s="235" t="s">
        <v>179</v>
      </c>
      <c r="E329" s="236" t="s">
        <v>28</v>
      </c>
      <c r="F329" s="237" t="s">
        <v>783</v>
      </c>
      <c r="G329" s="234"/>
      <c r="H329" s="236" t="s">
        <v>28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179</v>
      </c>
      <c r="AU329" s="243" t="s">
        <v>81</v>
      </c>
      <c r="AV329" s="13" t="s">
        <v>79</v>
      </c>
      <c r="AW329" s="13" t="s">
        <v>34</v>
      </c>
      <c r="AX329" s="13" t="s">
        <v>72</v>
      </c>
      <c r="AY329" s="243" t="s">
        <v>158</v>
      </c>
    </row>
    <row r="330" s="14" customFormat="1">
      <c r="A330" s="14"/>
      <c r="B330" s="244"/>
      <c r="C330" s="245"/>
      <c r="D330" s="235" t="s">
        <v>179</v>
      </c>
      <c r="E330" s="246" t="s">
        <v>28</v>
      </c>
      <c r="F330" s="247" t="s">
        <v>784</v>
      </c>
      <c r="G330" s="245"/>
      <c r="H330" s="248">
        <v>52.100000000000001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179</v>
      </c>
      <c r="AU330" s="254" t="s">
        <v>81</v>
      </c>
      <c r="AV330" s="14" t="s">
        <v>81</v>
      </c>
      <c r="AW330" s="14" t="s">
        <v>34</v>
      </c>
      <c r="AX330" s="14" t="s">
        <v>72</v>
      </c>
      <c r="AY330" s="254" t="s">
        <v>158</v>
      </c>
    </row>
    <row r="331" s="13" customFormat="1">
      <c r="A331" s="13"/>
      <c r="B331" s="233"/>
      <c r="C331" s="234"/>
      <c r="D331" s="235" t="s">
        <v>179</v>
      </c>
      <c r="E331" s="236" t="s">
        <v>28</v>
      </c>
      <c r="F331" s="237" t="s">
        <v>785</v>
      </c>
      <c r="G331" s="234"/>
      <c r="H331" s="236" t="s">
        <v>28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179</v>
      </c>
      <c r="AU331" s="243" t="s">
        <v>81</v>
      </c>
      <c r="AV331" s="13" t="s">
        <v>79</v>
      </c>
      <c r="AW331" s="13" t="s">
        <v>34</v>
      </c>
      <c r="AX331" s="13" t="s">
        <v>72</v>
      </c>
      <c r="AY331" s="243" t="s">
        <v>158</v>
      </c>
    </row>
    <row r="332" s="14" customFormat="1">
      <c r="A332" s="14"/>
      <c r="B332" s="244"/>
      <c r="C332" s="245"/>
      <c r="D332" s="235" t="s">
        <v>179</v>
      </c>
      <c r="E332" s="246" t="s">
        <v>28</v>
      </c>
      <c r="F332" s="247" t="s">
        <v>786</v>
      </c>
      <c r="G332" s="245"/>
      <c r="H332" s="248">
        <v>44.299999999999997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179</v>
      </c>
      <c r="AU332" s="254" t="s">
        <v>81</v>
      </c>
      <c r="AV332" s="14" t="s">
        <v>81</v>
      </c>
      <c r="AW332" s="14" t="s">
        <v>34</v>
      </c>
      <c r="AX332" s="14" t="s">
        <v>72</v>
      </c>
      <c r="AY332" s="254" t="s">
        <v>158</v>
      </c>
    </row>
    <row r="333" s="14" customFormat="1">
      <c r="A333" s="14"/>
      <c r="B333" s="244"/>
      <c r="C333" s="245"/>
      <c r="D333" s="235" t="s">
        <v>179</v>
      </c>
      <c r="E333" s="246" t="s">
        <v>28</v>
      </c>
      <c r="F333" s="247" t="s">
        <v>787</v>
      </c>
      <c r="G333" s="245"/>
      <c r="H333" s="248">
        <v>25.600000000000001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179</v>
      </c>
      <c r="AU333" s="254" t="s">
        <v>81</v>
      </c>
      <c r="AV333" s="14" t="s">
        <v>81</v>
      </c>
      <c r="AW333" s="14" t="s">
        <v>34</v>
      </c>
      <c r="AX333" s="14" t="s">
        <v>72</v>
      </c>
      <c r="AY333" s="254" t="s">
        <v>158</v>
      </c>
    </row>
    <row r="334" s="14" customFormat="1">
      <c r="A334" s="14"/>
      <c r="B334" s="244"/>
      <c r="C334" s="245"/>
      <c r="D334" s="235" t="s">
        <v>179</v>
      </c>
      <c r="E334" s="246" t="s">
        <v>28</v>
      </c>
      <c r="F334" s="247" t="s">
        <v>788</v>
      </c>
      <c r="G334" s="245"/>
      <c r="H334" s="248">
        <v>29.600000000000001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179</v>
      </c>
      <c r="AU334" s="254" t="s">
        <v>81</v>
      </c>
      <c r="AV334" s="14" t="s">
        <v>81</v>
      </c>
      <c r="AW334" s="14" t="s">
        <v>34</v>
      </c>
      <c r="AX334" s="14" t="s">
        <v>72</v>
      </c>
      <c r="AY334" s="254" t="s">
        <v>158</v>
      </c>
    </row>
    <row r="335" s="14" customFormat="1">
      <c r="A335" s="14"/>
      <c r="B335" s="244"/>
      <c r="C335" s="245"/>
      <c r="D335" s="235" t="s">
        <v>179</v>
      </c>
      <c r="E335" s="246" t="s">
        <v>28</v>
      </c>
      <c r="F335" s="247" t="s">
        <v>787</v>
      </c>
      <c r="G335" s="245"/>
      <c r="H335" s="248">
        <v>25.600000000000001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179</v>
      </c>
      <c r="AU335" s="254" t="s">
        <v>81</v>
      </c>
      <c r="AV335" s="14" t="s">
        <v>81</v>
      </c>
      <c r="AW335" s="14" t="s">
        <v>34</v>
      </c>
      <c r="AX335" s="14" t="s">
        <v>72</v>
      </c>
      <c r="AY335" s="254" t="s">
        <v>158</v>
      </c>
    </row>
    <row r="336" s="16" customFormat="1">
      <c r="A336" s="16"/>
      <c r="B336" s="280"/>
      <c r="C336" s="281"/>
      <c r="D336" s="235" t="s">
        <v>179</v>
      </c>
      <c r="E336" s="282" t="s">
        <v>28</v>
      </c>
      <c r="F336" s="283" t="s">
        <v>789</v>
      </c>
      <c r="G336" s="281"/>
      <c r="H336" s="284">
        <v>291.97000000000003</v>
      </c>
      <c r="I336" s="285"/>
      <c r="J336" s="281"/>
      <c r="K336" s="281"/>
      <c r="L336" s="286"/>
      <c r="M336" s="287"/>
      <c r="N336" s="288"/>
      <c r="O336" s="288"/>
      <c r="P336" s="288"/>
      <c r="Q336" s="288"/>
      <c r="R336" s="288"/>
      <c r="S336" s="288"/>
      <c r="T336" s="289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90" t="s">
        <v>179</v>
      </c>
      <c r="AU336" s="290" t="s">
        <v>81</v>
      </c>
      <c r="AV336" s="16" t="s">
        <v>174</v>
      </c>
      <c r="AW336" s="16" t="s">
        <v>34</v>
      </c>
      <c r="AX336" s="16" t="s">
        <v>72</v>
      </c>
      <c r="AY336" s="290" t="s">
        <v>158</v>
      </c>
    </row>
    <row r="337" s="14" customFormat="1">
      <c r="A337" s="14"/>
      <c r="B337" s="244"/>
      <c r="C337" s="245"/>
      <c r="D337" s="235" t="s">
        <v>179</v>
      </c>
      <c r="E337" s="246" t="s">
        <v>28</v>
      </c>
      <c r="F337" s="247" t="s">
        <v>790</v>
      </c>
      <c r="G337" s="245"/>
      <c r="H337" s="248">
        <v>321.16699999999997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179</v>
      </c>
      <c r="AU337" s="254" t="s">
        <v>81</v>
      </c>
      <c r="AV337" s="14" t="s">
        <v>81</v>
      </c>
      <c r="AW337" s="14" t="s">
        <v>34</v>
      </c>
      <c r="AX337" s="14" t="s">
        <v>79</v>
      </c>
      <c r="AY337" s="254" t="s">
        <v>158</v>
      </c>
    </row>
    <row r="338" s="2" customFormat="1" ht="24.15" customHeight="1">
      <c r="A338" s="41"/>
      <c r="B338" s="42"/>
      <c r="C338" s="270" t="s">
        <v>791</v>
      </c>
      <c r="D338" s="270" t="s">
        <v>490</v>
      </c>
      <c r="E338" s="271" t="s">
        <v>792</v>
      </c>
      <c r="F338" s="272" t="s">
        <v>793</v>
      </c>
      <c r="G338" s="273" t="s">
        <v>200</v>
      </c>
      <c r="H338" s="274">
        <v>103.411</v>
      </c>
      <c r="I338" s="275"/>
      <c r="J338" s="276">
        <f>ROUND(I338*H338,2)</f>
        <v>0</v>
      </c>
      <c r="K338" s="272" t="s">
        <v>165</v>
      </c>
      <c r="L338" s="277"/>
      <c r="M338" s="278" t="s">
        <v>28</v>
      </c>
      <c r="N338" s="279" t="s">
        <v>43</v>
      </c>
      <c r="O338" s="87"/>
      <c r="P338" s="224">
        <f>O338*H338</f>
        <v>0</v>
      </c>
      <c r="Q338" s="224">
        <v>4.0000000000000003E-05</v>
      </c>
      <c r="R338" s="224">
        <f>Q338*H338</f>
        <v>0.0041364400000000008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208</v>
      </c>
      <c r="AT338" s="226" t="s">
        <v>490</v>
      </c>
      <c r="AU338" s="226" t="s">
        <v>81</v>
      </c>
      <c r="AY338" s="20" t="s">
        <v>158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79</v>
      </c>
      <c r="BK338" s="227">
        <f>ROUND(I338*H338,2)</f>
        <v>0</v>
      </c>
      <c r="BL338" s="20" t="s">
        <v>166</v>
      </c>
      <c r="BM338" s="226" t="s">
        <v>794</v>
      </c>
    </row>
    <row r="339" s="13" customFormat="1">
      <c r="A339" s="13"/>
      <c r="B339" s="233"/>
      <c r="C339" s="234"/>
      <c r="D339" s="235" t="s">
        <v>179</v>
      </c>
      <c r="E339" s="236" t="s">
        <v>28</v>
      </c>
      <c r="F339" s="237" t="s">
        <v>779</v>
      </c>
      <c r="G339" s="234"/>
      <c r="H339" s="236" t="s">
        <v>28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179</v>
      </c>
      <c r="AU339" s="243" t="s">
        <v>81</v>
      </c>
      <c r="AV339" s="13" t="s">
        <v>79</v>
      </c>
      <c r="AW339" s="13" t="s">
        <v>34</v>
      </c>
      <c r="AX339" s="13" t="s">
        <v>72</v>
      </c>
      <c r="AY339" s="243" t="s">
        <v>158</v>
      </c>
    </row>
    <row r="340" s="13" customFormat="1">
      <c r="A340" s="13"/>
      <c r="B340" s="233"/>
      <c r="C340" s="234"/>
      <c r="D340" s="235" t="s">
        <v>179</v>
      </c>
      <c r="E340" s="236" t="s">
        <v>28</v>
      </c>
      <c r="F340" s="237" t="s">
        <v>588</v>
      </c>
      <c r="G340" s="234"/>
      <c r="H340" s="236" t="s">
        <v>28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179</v>
      </c>
      <c r="AU340" s="243" t="s">
        <v>81</v>
      </c>
      <c r="AV340" s="13" t="s">
        <v>79</v>
      </c>
      <c r="AW340" s="13" t="s">
        <v>34</v>
      </c>
      <c r="AX340" s="13" t="s">
        <v>72</v>
      </c>
      <c r="AY340" s="243" t="s">
        <v>158</v>
      </c>
    </row>
    <row r="341" s="14" customFormat="1">
      <c r="A341" s="14"/>
      <c r="B341" s="244"/>
      <c r="C341" s="245"/>
      <c r="D341" s="235" t="s">
        <v>179</v>
      </c>
      <c r="E341" s="246" t="s">
        <v>28</v>
      </c>
      <c r="F341" s="247" t="s">
        <v>795</v>
      </c>
      <c r="G341" s="245"/>
      <c r="H341" s="248">
        <v>54.170000000000002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179</v>
      </c>
      <c r="AU341" s="254" t="s">
        <v>81</v>
      </c>
      <c r="AV341" s="14" t="s">
        <v>81</v>
      </c>
      <c r="AW341" s="14" t="s">
        <v>34</v>
      </c>
      <c r="AX341" s="14" t="s">
        <v>72</v>
      </c>
      <c r="AY341" s="254" t="s">
        <v>158</v>
      </c>
    </row>
    <row r="342" s="13" customFormat="1">
      <c r="A342" s="13"/>
      <c r="B342" s="233"/>
      <c r="C342" s="234"/>
      <c r="D342" s="235" t="s">
        <v>179</v>
      </c>
      <c r="E342" s="236" t="s">
        <v>28</v>
      </c>
      <c r="F342" s="237" t="s">
        <v>256</v>
      </c>
      <c r="G342" s="234"/>
      <c r="H342" s="236" t="s">
        <v>28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179</v>
      </c>
      <c r="AU342" s="243" t="s">
        <v>81</v>
      </c>
      <c r="AV342" s="13" t="s">
        <v>79</v>
      </c>
      <c r="AW342" s="13" t="s">
        <v>34</v>
      </c>
      <c r="AX342" s="13" t="s">
        <v>72</v>
      </c>
      <c r="AY342" s="243" t="s">
        <v>158</v>
      </c>
    </row>
    <row r="343" s="14" customFormat="1">
      <c r="A343" s="14"/>
      <c r="B343" s="244"/>
      <c r="C343" s="245"/>
      <c r="D343" s="235" t="s">
        <v>179</v>
      </c>
      <c r="E343" s="246" t="s">
        <v>28</v>
      </c>
      <c r="F343" s="247" t="s">
        <v>796</v>
      </c>
      <c r="G343" s="245"/>
      <c r="H343" s="248">
        <v>35.340000000000003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179</v>
      </c>
      <c r="AU343" s="254" t="s">
        <v>81</v>
      </c>
      <c r="AV343" s="14" t="s">
        <v>81</v>
      </c>
      <c r="AW343" s="14" t="s">
        <v>34</v>
      </c>
      <c r="AX343" s="14" t="s">
        <v>72</v>
      </c>
      <c r="AY343" s="254" t="s">
        <v>158</v>
      </c>
    </row>
    <row r="344" s="13" customFormat="1">
      <c r="A344" s="13"/>
      <c r="B344" s="233"/>
      <c r="C344" s="234"/>
      <c r="D344" s="235" t="s">
        <v>179</v>
      </c>
      <c r="E344" s="236" t="s">
        <v>28</v>
      </c>
      <c r="F344" s="237" t="s">
        <v>258</v>
      </c>
      <c r="G344" s="234"/>
      <c r="H344" s="236" t="s">
        <v>28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179</v>
      </c>
      <c r="AU344" s="243" t="s">
        <v>81</v>
      </c>
      <c r="AV344" s="13" t="s">
        <v>79</v>
      </c>
      <c r="AW344" s="13" t="s">
        <v>34</v>
      </c>
      <c r="AX344" s="13" t="s">
        <v>72</v>
      </c>
      <c r="AY344" s="243" t="s">
        <v>158</v>
      </c>
    </row>
    <row r="345" s="14" customFormat="1">
      <c r="A345" s="14"/>
      <c r="B345" s="244"/>
      <c r="C345" s="245"/>
      <c r="D345" s="235" t="s">
        <v>179</v>
      </c>
      <c r="E345" s="246" t="s">
        <v>28</v>
      </c>
      <c r="F345" s="247" t="s">
        <v>797</v>
      </c>
      <c r="G345" s="245"/>
      <c r="H345" s="248">
        <v>4.5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179</v>
      </c>
      <c r="AU345" s="254" t="s">
        <v>81</v>
      </c>
      <c r="AV345" s="14" t="s">
        <v>81</v>
      </c>
      <c r="AW345" s="14" t="s">
        <v>34</v>
      </c>
      <c r="AX345" s="14" t="s">
        <v>72</v>
      </c>
      <c r="AY345" s="254" t="s">
        <v>158</v>
      </c>
    </row>
    <row r="346" s="15" customFormat="1">
      <c r="A346" s="15"/>
      <c r="B346" s="255"/>
      <c r="C346" s="256"/>
      <c r="D346" s="235" t="s">
        <v>179</v>
      </c>
      <c r="E346" s="257" t="s">
        <v>28</v>
      </c>
      <c r="F346" s="258" t="s">
        <v>184</v>
      </c>
      <c r="G346" s="256"/>
      <c r="H346" s="259">
        <v>94.010000000000005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5" t="s">
        <v>179</v>
      </c>
      <c r="AU346" s="265" t="s">
        <v>81</v>
      </c>
      <c r="AV346" s="15" t="s">
        <v>166</v>
      </c>
      <c r="AW346" s="15" t="s">
        <v>34</v>
      </c>
      <c r="AX346" s="15" t="s">
        <v>72</v>
      </c>
      <c r="AY346" s="265" t="s">
        <v>158</v>
      </c>
    </row>
    <row r="347" s="14" customFormat="1">
      <c r="A347" s="14"/>
      <c r="B347" s="244"/>
      <c r="C347" s="245"/>
      <c r="D347" s="235" t="s">
        <v>179</v>
      </c>
      <c r="E347" s="246" t="s">
        <v>28</v>
      </c>
      <c r="F347" s="247" t="s">
        <v>798</v>
      </c>
      <c r="G347" s="245"/>
      <c r="H347" s="248">
        <v>103.411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179</v>
      </c>
      <c r="AU347" s="254" t="s">
        <v>81</v>
      </c>
      <c r="AV347" s="14" t="s">
        <v>81</v>
      </c>
      <c r="AW347" s="14" t="s">
        <v>34</v>
      </c>
      <c r="AX347" s="14" t="s">
        <v>72</v>
      </c>
      <c r="AY347" s="254" t="s">
        <v>158</v>
      </c>
    </row>
    <row r="348" s="15" customFormat="1">
      <c r="A348" s="15"/>
      <c r="B348" s="255"/>
      <c r="C348" s="256"/>
      <c r="D348" s="235" t="s">
        <v>179</v>
      </c>
      <c r="E348" s="257" t="s">
        <v>28</v>
      </c>
      <c r="F348" s="258" t="s">
        <v>184</v>
      </c>
      <c r="G348" s="256"/>
      <c r="H348" s="259">
        <v>103.411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5" t="s">
        <v>179</v>
      </c>
      <c r="AU348" s="265" t="s">
        <v>81</v>
      </c>
      <c r="AV348" s="15" t="s">
        <v>166</v>
      </c>
      <c r="AW348" s="15" t="s">
        <v>34</v>
      </c>
      <c r="AX348" s="15" t="s">
        <v>79</v>
      </c>
      <c r="AY348" s="265" t="s">
        <v>158</v>
      </c>
    </row>
    <row r="349" s="2" customFormat="1" ht="37.8" customHeight="1">
      <c r="A349" s="41"/>
      <c r="B349" s="42"/>
      <c r="C349" s="215" t="s">
        <v>799</v>
      </c>
      <c r="D349" s="215" t="s">
        <v>161</v>
      </c>
      <c r="E349" s="216" t="s">
        <v>800</v>
      </c>
      <c r="F349" s="217" t="s">
        <v>801</v>
      </c>
      <c r="G349" s="218" t="s">
        <v>193</v>
      </c>
      <c r="H349" s="219">
        <v>620.67600000000004</v>
      </c>
      <c r="I349" s="220"/>
      <c r="J349" s="221">
        <f>ROUND(I349*H349,2)</f>
        <v>0</v>
      </c>
      <c r="K349" s="217" t="s">
        <v>165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0.0028500000000000001</v>
      </c>
      <c r="R349" s="224">
        <f>Q349*H349</f>
        <v>1.7689266000000001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166</v>
      </c>
      <c r="AT349" s="226" t="s">
        <v>161</v>
      </c>
      <c r="AU349" s="226" t="s">
        <v>81</v>
      </c>
      <c r="AY349" s="20" t="s">
        <v>158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166</v>
      </c>
      <c r="BM349" s="226" t="s">
        <v>802</v>
      </c>
    </row>
    <row r="350" s="2" customFormat="1">
      <c r="A350" s="41"/>
      <c r="B350" s="42"/>
      <c r="C350" s="43"/>
      <c r="D350" s="228" t="s">
        <v>168</v>
      </c>
      <c r="E350" s="43"/>
      <c r="F350" s="229" t="s">
        <v>803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168</v>
      </c>
      <c r="AU350" s="20" t="s">
        <v>81</v>
      </c>
    </row>
    <row r="351" s="2" customFormat="1" ht="37.8" customHeight="1">
      <c r="A351" s="41"/>
      <c r="B351" s="42"/>
      <c r="C351" s="215" t="s">
        <v>804</v>
      </c>
      <c r="D351" s="215" t="s">
        <v>161</v>
      </c>
      <c r="E351" s="216" t="s">
        <v>805</v>
      </c>
      <c r="F351" s="217" t="s">
        <v>806</v>
      </c>
      <c r="G351" s="218" t="s">
        <v>193</v>
      </c>
      <c r="H351" s="219">
        <v>46.802999999999997</v>
      </c>
      <c r="I351" s="220"/>
      <c r="J351" s="221">
        <f>ROUND(I351*H351,2)</f>
        <v>0</v>
      </c>
      <c r="K351" s="217" t="s">
        <v>165</v>
      </c>
      <c r="L351" s="47"/>
      <c r="M351" s="222" t="s">
        <v>28</v>
      </c>
      <c r="N351" s="223" t="s">
        <v>43</v>
      </c>
      <c r="O351" s="87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166</v>
      </c>
      <c r="AT351" s="226" t="s">
        <v>161</v>
      </c>
      <c r="AU351" s="226" t="s">
        <v>81</v>
      </c>
      <c r="AY351" s="20" t="s">
        <v>158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166</v>
      </c>
      <c r="BM351" s="226" t="s">
        <v>807</v>
      </c>
    </row>
    <row r="352" s="2" customFormat="1">
      <c r="A352" s="41"/>
      <c r="B352" s="42"/>
      <c r="C352" s="43"/>
      <c r="D352" s="228" t="s">
        <v>168</v>
      </c>
      <c r="E352" s="43"/>
      <c r="F352" s="229" t="s">
        <v>808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168</v>
      </c>
      <c r="AU352" s="20" t="s">
        <v>81</v>
      </c>
    </row>
    <row r="353" s="2" customFormat="1" ht="16.5" customHeight="1">
      <c r="A353" s="41"/>
      <c r="B353" s="42"/>
      <c r="C353" s="215" t="s">
        <v>809</v>
      </c>
      <c r="D353" s="215" t="s">
        <v>161</v>
      </c>
      <c r="E353" s="216" t="s">
        <v>810</v>
      </c>
      <c r="F353" s="217" t="s">
        <v>811</v>
      </c>
      <c r="G353" s="218" t="s">
        <v>193</v>
      </c>
      <c r="H353" s="219">
        <v>620.67600000000004</v>
      </c>
      <c r="I353" s="220"/>
      <c r="J353" s="221">
        <f>ROUND(I353*H353,2)</f>
        <v>0</v>
      </c>
      <c r="K353" s="217" t="s">
        <v>165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166</v>
      </c>
      <c r="AT353" s="226" t="s">
        <v>161</v>
      </c>
      <c r="AU353" s="226" t="s">
        <v>81</v>
      </c>
      <c r="AY353" s="20" t="s">
        <v>158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166</v>
      </c>
      <c r="BM353" s="226" t="s">
        <v>812</v>
      </c>
    </row>
    <row r="354" s="2" customFormat="1">
      <c r="A354" s="41"/>
      <c r="B354" s="42"/>
      <c r="C354" s="43"/>
      <c r="D354" s="228" t="s">
        <v>168</v>
      </c>
      <c r="E354" s="43"/>
      <c r="F354" s="229" t="s">
        <v>813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168</v>
      </c>
      <c r="AU354" s="20" t="s">
        <v>81</v>
      </c>
    </row>
    <row r="355" s="14" customFormat="1">
      <c r="A355" s="14"/>
      <c r="B355" s="244"/>
      <c r="C355" s="245"/>
      <c r="D355" s="235" t="s">
        <v>179</v>
      </c>
      <c r="E355" s="246" t="s">
        <v>28</v>
      </c>
      <c r="F355" s="247" t="s">
        <v>814</v>
      </c>
      <c r="G355" s="245"/>
      <c r="H355" s="248">
        <v>620.67600000000004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179</v>
      </c>
      <c r="AU355" s="254" t="s">
        <v>81</v>
      </c>
      <c r="AV355" s="14" t="s">
        <v>81</v>
      </c>
      <c r="AW355" s="14" t="s">
        <v>34</v>
      </c>
      <c r="AX355" s="14" t="s">
        <v>72</v>
      </c>
      <c r="AY355" s="254" t="s">
        <v>158</v>
      </c>
    </row>
    <row r="356" s="15" customFormat="1">
      <c r="A356" s="15"/>
      <c r="B356" s="255"/>
      <c r="C356" s="256"/>
      <c r="D356" s="235" t="s">
        <v>179</v>
      </c>
      <c r="E356" s="257" t="s">
        <v>28</v>
      </c>
      <c r="F356" s="258" t="s">
        <v>184</v>
      </c>
      <c r="G356" s="256"/>
      <c r="H356" s="259">
        <v>620.67600000000004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179</v>
      </c>
      <c r="AU356" s="265" t="s">
        <v>81</v>
      </c>
      <c r="AV356" s="15" t="s">
        <v>166</v>
      </c>
      <c r="AW356" s="15" t="s">
        <v>34</v>
      </c>
      <c r="AX356" s="15" t="s">
        <v>79</v>
      </c>
      <c r="AY356" s="265" t="s">
        <v>158</v>
      </c>
    </row>
    <row r="357" s="2" customFormat="1" ht="33" customHeight="1">
      <c r="A357" s="41"/>
      <c r="B357" s="42"/>
      <c r="C357" s="215" t="s">
        <v>815</v>
      </c>
      <c r="D357" s="215" t="s">
        <v>161</v>
      </c>
      <c r="E357" s="216" t="s">
        <v>816</v>
      </c>
      <c r="F357" s="217" t="s">
        <v>817</v>
      </c>
      <c r="G357" s="218" t="s">
        <v>164</v>
      </c>
      <c r="H357" s="219">
        <v>0.73999999999999999</v>
      </c>
      <c r="I357" s="220"/>
      <c r="J357" s="221">
        <f>ROUND(I357*H357,2)</f>
        <v>0</v>
      </c>
      <c r="K357" s="217" t="s">
        <v>165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2.5018699999999998</v>
      </c>
      <c r="R357" s="224">
        <f>Q357*H357</f>
        <v>1.8513837999999998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166</v>
      </c>
      <c r="AT357" s="226" t="s">
        <v>161</v>
      </c>
      <c r="AU357" s="226" t="s">
        <v>81</v>
      </c>
      <c r="AY357" s="20" t="s">
        <v>158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166</v>
      </c>
      <c r="BM357" s="226" t="s">
        <v>818</v>
      </c>
    </row>
    <row r="358" s="2" customFormat="1">
      <c r="A358" s="41"/>
      <c r="B358" s="42"/>
      <c r="C358" s="43"/>
      <c r="D358" s="228" t="s">
        <v>168</v>
      </c>
      <c r="E358" s="43"/>
      <c r="F358" s="229" t="s">
        <v>819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168</v>
      </c>
      <c r="AU358" s="20" t="s">
        <v>81</v>
      </c>
    </row>
    <row r="359" s="2" customFormat="1" ht="33" customHeight="1">
      <c r="A359" s="41"/>
      <c r="B359" s="42"/>
      <c r="C359" s="215" t="s">
        <v>820</v>
      </c>
      <c r="D359" s="215" t="s">
        <v>161</v>
      </c>
      <c r="E359" s="216" t="s">
        <v>821</v>
      </c>
      <c r="F359" s="217" t="s">
        <v>822</v>
      </c>
      <c r="G359" s="218" t="s">
        <v>164</v>
      </c>
      <c r="H359" s="219">
        <v>1.2470000000000001</v>
      </c>
      <c r="I359" s="220"/>
      <c r="J359" s="221">
        <f>ROUND(I359*H359,2)</f>
        <v>0</v>
      </c>
      <c r="K359" s="217" t="s">
        <v>165</v>
      </c>
      <c r="L359" s="47"/>
      <c r="M359" s="222" t="s">
        <v>28</v>
      </c>
      <c r="N359" s="223" t="s">
        <v>43</v>
      </c>
      <c r="O359" s="87"/>
      <c r="P359" s="224">
        <f>O359*H359</f>
        <v>0</v>
      </c>
      <c r="Q359" s="224">
        <v>2.5018699999999998</v>
      </c>
      <c r="R359" s="224">
        <f>Q359*H359</f>
        <v>3.1198318899999999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166</v>
      </c>
      <c r="AT359" s="226" t="s">
        <v>161</v>
      </c>
      <c r="AU359" s="226" t="s">
        <v>81</v>
      </c>
      <c r="AY359" s="20" t="s">
        <v>158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79</v>
      </c>
      <c r="BK359" s="227">
        <f>ROUND(I359*H359,2)</f>
        <v>0</v>
      </c>
      <c r="BL359" s="20" t="s">
        <v>166</v>
      </c>
      <c r="BM359" s="226" t="s">
        <v>823</v>
      </c>
    </row>
    <row r="360" s="2" customFormat="1">
      <c r="A360" s="41"/>
      <c r="B360" s="42"/>
      <c r="C360" s="43"/>
      <c r="D360" s="228" t="s">
        <v>168</v>
      </c>
      <c r="E360" s="43"/>
      <c r="F360" s="229" t="s">
        <v>824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168</v>
      </c>
      <c r="AU360" s="20" t="s">
        <v>81</v>
      </c>
    </row>
    <row r="361" s="2" customFormat="1" ht="16.5" customHeight="1">
      <c r="A361" s="41"/>
      <c r="B361" s="42"/>
      <c r="C361" s="215" t="s">
        <v>825</v>
      </c>
      <c r="D361" s="215" t="s">
        <v>161</v>
      </c>
      <c r="E361" s="216" t="s">
        <v>826</v>
      </c>
      <c r="F361" s="217" t="s">
        <v>827</v>
      </c>
      <c r="G361" s="218" t="s">
        <v>216</v>
      </c>
      <c r="H361" s="219">
        <v>0.036999999999999998</v>
      </c>
      <c r="I361" s="220"/>
      <c r="J361" s="221">
        <f>ROUND(I361*H361,2)</f>
        <v>0</v>
      </c>
      <c r="K361" s="217" t="s">
        <v>165</v>
      </c>
      <c r="L361" s="47"/>
      <c r="M361" s="222" t="s">
        <v>28</v>
      </c>
      <c r="N361" s="223" t="s">
        <v>43</v>
      </c>
      <c r="O361" s="87"/>
      <c r="P361" s="224">
        <f>O361*H361</f>
        <v>0</v>
      </c>
      <c r="Q361" s="224">
        <v>1.04160908</v>
      </c>
      <c r="R361" s="224">
        <f>Q361*H361</f>
        <v>0.038539535959999996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166</v>
      </c>
      <c r="AT361" s="226" t="s">
        <v>161</v>
      </c>
      <c r="AU361" s="226" t="s">
        <v>81</v>
      </c>
      <c r="AY361" s="20" t="s">
        <v>158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166</v>
      </c>
      <c r="BM361" s="226" t="s">
        <v>828</v>
      </c>
    </row>
    <row r="362" s="2" customFormat="1">
      <c r="A362" s="41"/>
      <c r="B362" s="42"/>
      <c r="C362" s="43"/>
      <c r="D362" s="228" t="s">
        <v>168</v>
      </c>
      <c r="E362" s="43"/>
      <c r="F362" s="229" t="s">
        <v>829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168</v>
      </c>
      <c r="AU362" s="20" t="s">
        <v>81</v>
      </c>
    </row>
    <row r="363" s="2" customFormat="1" ht="24.15" customHeight="1">
      <c r="A363" s="41"/>
      <c r="B363" s="42"/>
      <c r="C363" s="215" t="s">
        <v>830</v>
      </c>
      <c r="D363" s="215" t="s">
        <v>161</v>
      </c>
      <c r="E363" s="216" t="s">
        <v>831</v>
      </c>
      <c r="F363" s="217" t="s">
        <v>832</v>
      </c>
      <c r="G363" s="218" t="s">
        <v>193</v>
      </c>
      <c r="H363" s="219">
        <v>14.789999999999999</v>
      </c>
      <c r="I363" s="220"/>
      <c r="J363" s="221">
        <f>ROUND(I363*H363,2)</f>
        <v>0</v>
      </c>
      <c r="K363" s="217" t="s">
        <v>165</v>
      </c>
      <c r="L363" s="47"/>
      <c r="M363" s="222" t="s">
        <v>28</v>
      </c>
      <c r="N363" s="223" t="s">
        <v>43</v>
      </c>
      <c r="O363" s="87"/>
      <c r="P363" s="224">
        <f>O363*H363</f>
        <v>0</v>
      </c>
      <c r="Q363" s="224">
        <v>0.00013200000000000001</v>
      </c>
      <c r="R363" s="224">
        <f>Q363*H363</f>
        <v>0.00195228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166</v>
      </c>
      <c r="AT363" s="226" t="s">
        <v>161</v>
      </c>
      <c r="AU363" s="226" t="s">
        <v>81</v>
      </c>
      <c r="AY363" s="20" t="s">
        <v>158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166</v>
      </c>
      <c r="BM363" s="226" t="s">
        <v>833</v>
      </c>
    </row>
    <row r="364" s="2" customFormat="1">
      <c r="A364" s="41"/>
      <c r="B364" s="42"/>
      <c r="C364" s="43"/>
      <c r="D364" s="228" t="s">
        <v>168</v>
      </c>
      <c r="E364" s="43"/>
      <c r="F364" s="229" t="s">
        <v>834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168</v>
      </c>
      <c r="AU364" s="20" t="s">
        <v>81</v>
      </c>
    </row>
    <row r="365" s="2" customFormat="1" ht="24.15" customHeight="1">
      <c r="A365" s="41"/>
      <c r="B365" s="42"/>
      <c r="C365" s="215" t="s">
        <v>835</v>
      </c>
      <c r="D365" s="215" t="s">
        <v>161</v>
      </c>
      <c r="E365" s="216" t="s">
        <v>836</v>
      </c>
      <c r="F365" s="217" t="s">
        <v>837</v>
      </c>
      <c r="G365" s="218" t="s">
        <v>164</v>
      </c>
      <c r="H365" s="219">
        <v>4.7080000000000002</v>
      </c>
      <c r="I365" s="220"/>
      <c r="J365" s="221">
        <f>ROUND(I365*H365,2)</f>
        <v>0</v>
      </c>
      <c r="K365" s="217" t="s">
        <v>165</v>
      </c>
      <c r="L365" s="47"/>
      <c r="M365" s="222" t="s">
        <v>28</v>
      </c>
      <c r="N365" s="223" t="s">
        <v>43</v>
      </c>
      <c r="O365" s="87"/>
      <c r="P365" s="224">
        <f>O365*H365</f>
        <v>0</v>
      </c>
      <c r="Q365" s="224">
        <v>0.41999999999999998</v>
      </c>
      <c r="R365" s="224">
        <f>Q365*H365</f>
        <v>1.97736</v>
      </c>
      <c r="S365" s="224">
        <v>0</v>
      </c>
      <c r="T365" s="225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6" t="s">
        <v>166</v>
      </c>
      <c r="AT365" s="226" t="s">
        <v>161</v>
      </c>
      <c r="AU365" s="226" t="s">
        <v>81</v>
      </c>
      <c r="AY365" s="20" t="s">
        <v>158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0" t="s">
        <v>79</v>
      </c>
      <c r="BK365" s="227">
        <f>ROUND(I365*H365,2)</f>
        <v>0</v>
      </c>
      <c r="BL365" s="20" t="s">
        <v>166</v>
      </c>
      <c r="BM365" s="226" t="s">
        <v>838</v>
      </c>
    </row>
    <row r="366" s="2" customFormat="1">
      <c r="A366" s="41"/>
      <c r="B366" s="42"/>
      <c r="C366" s="43"/>
      <c r="D366" s="228" t="s">
        <v>168</v>
      </c>
      <c r="E366" s="43"/>
      <c r="F366" s="229" t="s">
        <v>839</v>
      </c>
      <c r="G366" s="43"/>
      <c r="H366" s="43"/>
      <c r="I366" s="230"/>
      <c r="J366" s="43"/>
      <c r="K366" s="43"/>
      <c r="L366" s="47"/>
      <c r="M366" s="231"/>
      <c r="N366" s="232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168</v>
      </c>
      <c r="AU366" s="20" t="s">
        <v>81</v>
      </c>
    </row>
    <row r="367" s="2" customFormat="1" ht="37.8" customHeight="1">
      <c r="A367" s="41"/>
      <c r="B367" s="42"/>
      <c r="C367" s="215" t="s">
        <v>840</v>
      </c>
      <c r="D367" s="215" t="s">
        <v>161</v>
      </c>
      <c r="E367" s="216" t="s">
        <v>841</v>
      </c>
      <c r="F367" s="217" t="s">
        <v>842</v>
      </c>
      <c r="G367" s="218" t="s">
        <v>300</v>
      </c>
      <c r="H367" s="219">
        <v>21</v>
      </c>
      <c r="I367" s="220"/>
      <c r="J367" s="221">
        <f>ROUND(I367*H367,2)</f>
        <v>0</v>
      </c>
      <c r="K367" s="217" t="s">
        <v>165</v>
      </c>
      <c r="L367" s="47"/>
      <c r="M367" s="222" t="s">
        <v>28</v>
      </c>
      <c r="N367" s="223" t="s">
        <v>43</v>
      </c>
      <c r="O367" s="87"/>
      <c r="P367" s="224">
        <f>O367*H367</f>
        <v>0</v>
      </c>
      <c r="Q367" s="224">
        <v>0.00048161770000000002</v>
      </c>
      <c r="R367" s="224">
        <f>Q367*H367</f>
        <v>0.0101139717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166</v>
      </c>
      <c r="AT367" s="226" t="s">
        <v>161</v>
      </c>
      <c r="AU367" s="226" t="s">
        <v>81</v>
      </c>
      <c r="AY367" s="20" t="s">
        <v>158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79</v>
      </c>
      <c r="BK367" s="227">
        <f>ROUND(I367*H367,2)</f>
        <v>0</v>
      </c>
      <c r="BL367" s="20" t="s">
        <v>166</v>
      </c>
      <c r="BM367" s="226" t="s">
        <v>843</v>
      </c>
    </row>
    <row r="368" s="2" customFormat="1">
      <c r="A368" s="41"/>
      <c r="B368" s="42"/>
      <c r="C368" s="43"/>
      <c r="D368" s="228" t="s">
        <v>168</v>
      </c>
      <c r="E368" s="43"/>
      <c r="F368" s="229" t="s">
        <v>844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168</v>
      </c>
      <c r="AU368" s="20" t="s">
        <v>81</v>
      </c>
    </row>
    <row r="369" s="2" customFormat="1" ht="24.15" customHeight="1">
      <c r="A369" s="41"/>
      <c r="B369" s="42"/>
      <c r="C369" s="270" t="s">
        <v>845</v>
      </c>
      <c r="D369" s="270" t="s">
        <v>490</v>
      </c>
      <c r="E369" s="271" t="s">
        <v>846</v>
      </c>
      <c r="F369" s="272" t="s">
        <v>847</v>
      </c>
      <c r="G369" s="273" t="s">
        <v>300</v>
      </c>
      <c r="H369" s="274">
        <v>4</v>
      </c>
      <c r="I369" s="275"/>
      <c r="J369" s="276">
        <f>ROUND(I369*H369,2)</f>
        <v>0</v>
      </c>
      <c r="K369" s="272" t="s">
        <v>165</v>
      </c>
      <c r="L369" s="277"/>
      <c r="M369" s="278" t="s">
        <v>28</v>
      </c>
      <c r="N369" s="279" t="s">
        <v>43</v>
      </c>
      <c r="O369" s="87"/>
      <c r="P369" s="224">
        <f>O369*H369</f>
        <v>0</v>
      </c>
      <c r="Q369" s="224">
        <v>0.022290000000000001</v>
      </c>
      <c r="R369" s="224">
        <f>Q369*H369</f>
        <v>0.089160000000000003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208</v>
      </c>
      <c r="AT369" s="226" t="s">
        <v>490</v>
      </c>
      <c r="AU369" s="226" t="s">
        <v>81</v>
      </c>
      <c r="AY369" s="20" t="s">
        <v>158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20" t="s">
        <v>79</v>
      </c>
      <c r="BK369" s="227">
        <f>ROUND(I369*H369,2)</f>
        <v>0</v>
      </c>
      <c r="BL369" s="20" t="s">
        <v>166</v>
      </c>
      <c r="BM369" s="226" t="s">
        <v>848</v>
      </c>
    </row>
    <row r="370" s="2" customFormat="1" ht="24.15" customHeight="1">
      <c r="A370" s="41"/>
      <c r="B370" s="42"/>
      <c r="C370" s="270" t="s">
        <v>849</v>
      </c>
      <c r="D370" s="270" t="s">
        <v>490</v>
      </c>
      <c r="E370" s="271" t="s">
        <v>850</v>
      </c>
      <c r="F370" s="272" t="s">
        <v>851</v>
      </c>
      <c r="G370" s="273" t="s">
        <v>300</v>
      </c>
      <c r="H370" s="274">
        <v>4</v>
      </c>
      <c r="I370" s="275"/>
      <c r="J370" s="276">
        <f>ROUND(I370*H370,2)</f>
        <v>0</v>
      </c>
      <c r="K370" s="272" t="s">
        <v>165</v>
      </c>
      <c r="L370" s="277"/>
      <c r="M370" s="278" t="s">
        <v>28</v>
      </c>
      <c r="N370" s="279" t="s">
        <v>43</v>
      </c>
      <c r="O370" s="87"/>
      <c r="P370" s="224">
        <f>O370*H370</f>
        <v>0</v>
      </c>
      <c r="Q370" s="224">
        <v>0.02281</v>
      </c>
      <c r="R370" s="224">
        <f>Q370*H370</f>
        <v>0.091240000000000002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208</v>
      </c>
      <c r="AT370" s="226" t="s">
        <v>490</v>
      </c>
      <c r="AU370" s="226" t="s">
        <v>81</v>
      </c>
      <c r="AY370" s="20" t="s">
        <v>158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166</v>
      </c>
      <c r="BM370" s="226" t="s">
        <v>852</v>
      </c>
    </row>
    <row r="371" s="2" customFormat="1" ht="24.15" customHeight="1">
      <c r="A371" s="41"/>
      <c r="B371" s="42"/>
      <c r="C371" s="270" t="s">
        <v>853</v>
      </c>
      <c r="D371" s="270" t="s">
        <v>490</v>
      </c>
      <c r="E371" s="271" t="s">
        <v>854</v>
      </c>
      <c r="F371" s="272" t="s">
        <v>855</v>
      </c>
      <c r="G371" s="273" t="s">
        <v>300</v>
      </c>
      <c r="H371" s="274">
        <v>7</v>
      </c>
      <c r="I371" s="275"/>
      <c r="J371" s="276">
        <f>ROUND(I371*H371,2)</f>
        <v>0</v>
      </c>
      <c r="K371" s="272" t="s">
        <v>165</v>
      </c>
      <c r="L371" s="277"/>
      <c r="M371" s="278" t="s">
        <v>28</v>
      </c>
      <c r="N371" s="279" t="s">
        <v>43</v>
      </c>
      <c r="O371" s="87"/>
      <c r="P371" s="224">
        <f>O371*H371</f>
        <v>0</v>
      </c>
      <c r="Q371" s="224">
        <v>0.023369999999999998</v>
      </c>
      <c r="R371" s="224">
        <f>Q371*H371</f>
        <v>0.16358999999999999</v>
      </c>
      <c r="S371" s="224">
        <v>0</v>
      </c>
      <c r="T371" s="225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208</v>
      </c>
      <c r="AT371" s="226" t="s">
        <v>490</v>
      </c>
      <c r="AU371" s="226" t="s">
        <v>81</v>
      </c>
      <c r="AY371" s="20" t="s">
        <v>158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20" t="s">
        <v>79</v>
      </c>
      <c r="BK371" s="227">
        <f>ROUND(I371*H371,2)</f>
        <v>0</v>
      </c>
      <c r="BL371" s="20" t="s">
        <v>166</v>
      </c>
      <c r="BM371" s="226" t="s">
        <v>856</v>
      </c>
    </row>
    <row r="372" s="2" customFormat="1" ht="24.15" customHeight="1">
      <c r="A372" s="41"/>
      <c r="B372" s="42"/>
      <c r="C372" s="270" t="s">
        <v>857</v>
      </c>
      <c r="D372" s="270" t="s">
        <v>490</v>
      </c>
      <c r="E372" s="271" t="s">
        <v>858</v>
      </c>
      <c r="F372" s="272" t="s">
        <v>859</v>
      </c>
      <c r="G372" s="273" t="s">
        <v>300</v>
      </c>
      <c r="H372" s="274">
        <v>6</v>
      </c>
      <c r="I372" s="275"/>
      <c r="J372" s="276">
        <f>ROUND(I372*H372,2)</f>
        <v>0</v>
      </c>
      <c r="K372" s="272" t="s">
        <v>165</v>
      </c>
      <c r="L372" s="277"/>
      <c r="M372" s="278" t="s">
        <v>28</v>
      </c>
      <c r="N372" s="279" t="s">
        <v>43</v>
      </c>
      <c r="O372" s="87"/>
      <c r="P372" s="224">
        <f>O372*H372</f>
        <v>0</v>
      </c>
      <c r="Q372" s="224">
        <v>0.023959999999999999</v>
      </c>
      <c r="R372" s="224">
        <f>Q372*H372</f>
        <v>0.14376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208</v>
      </c>
      <c r="AT372" s="226" t="s">
        <v>490</v>
      </c>
      <c r="AU372" s="226" t="s">
        <v>81</v>
      </c>
      <c r="AY372" s="20" t="s">
        <v>158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166</v>
      </c>
      <c r="BM372" s="226" t="s">
        <v>860</v>
      </c>
    </row>
    <row r="373" s="2" customFormat="1" ht="37.8" customHeight="1">
      <c r="A373" s="41"/>
      <c r="B373" s="42"/>
      <c r="C373" s="215" t="s">
        <v>861</v>
      </c>
      <c r="D373" s="215" t="s">
        <v>161</v>
      </c>
      <c r="E373" s="216" t="s">
        <v>862</v>
      </c>
      <c r="F373" s="217" t="s">
        <v>863</v>
      </c>
      <c r="G373" s="218" t="s">
        <v>300</v>
      </c>
      <c r="H373" s="219">
        <v>7</v>
      </c>
      <c r="I373" s="220"/>
      <c r="J373" s="221">
        <f>ROUND(I373*H373,2)</f>
        <v>0</v>
      </c>
      <c r="K373" s="217" t="s">
        <v>165</v>
      </c>
      <c r="L373" s="47"/>
      <c r="M373" s="222" t="s">
        <v>28</v>
      </c>
      <c r="N373" s="223" t="s">
        <v>43</v>
      </c>
      <c r="O373" s="87"/>
      <c r="P373" s="224">
        <f>O373*H373</f>
        <v>0</v>
      </c>
      <c r="Q373" s="224">
        <v>0.44170336999999998</v>
      </c>
      <c r="R373" s="224">
        <f>Q373*H373</f>
        <v>3.0919235899999999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166</v>
      </c>
      <c r="AT373" s="226" t="s">
        <v>161</v>
      </c>
      <c r="AU373" s="226" t="s">
        <v>81</v>
      </c>
      <c r="AY373" s="20" t="s">
        <v>158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79</v>
      </c>
      <c r="BK373" s="227">
        <f>ROUND(I373*H373,2)</f>
        <v>0</v>
      </c>
      <c r="BL373" s="20" t="s">
        <v>166</v>
      </c>
      <c r="BM373" s="226" t="s">
        <v>864</v>
      </c>
    </row>
    <row r="374" s="2" customFormat="1">
      <c r="A374" s="41"/>
      <c r="B374" s="42"/>
      <c r="C374" s="43"/>
      <c r="D374" s="228" t="s">
        <v>168</v>
      </c>
      <c r="E374" s="43"/>
      <c r="F374" s="229" t="s">
        <v>865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168</v>
      </c>
      <c r="AU374" s="20" t="s">
        <v>81</v>
      </c>
    </row>
    <row r="375" s="2" customFormat="1" ht="37.8" customHeight="1">
      <c r="A375" s="41"/>
      <c r="B375" s="42"/>
      <c r="C375" s="270" t="s">
        <v>866</v>
      </c>
      <c r="D375" s="270" t="s">
        <v>490</v>
      </c>
      <c r="E375" s="271" t="s">
        <v>867</v>
      </c>
      <c r="F375" s="272" t="s">
        <v>868</v>
      </c>
      <c r="G375" s="273" t="s">
        <v>300</v>
      </c>
      <c r="H375" s="274">
        <v>1</v>
      </c>
      <c r="I375" s="275"/>
      <c r="J375" s="276">
        <f>ROUND(I375*H375,2)</f>
        <v>0</v>
      </c>
      <c r="K375" s="272" t="s">
        <v>165</v>
      </c>
      <c r="L375" s="277"/>
      <c r="M375" s="278" t="s">
        <v>28</v>
      </c>
      <c r="N375" s="279" t="s">
        <v>43</v>
      </c>
      <c r="O375" s="87"/>
      <c r="P375" s="224">
        <f>O375*H375</f>
        <v>0</v>
      </c>
      <c r="Q375" s="224">
        <v>0.019720000000000001</v>
      </c>
      <c r="R375" s="224">
        <f>Q375*H375</f>
        <v>0.019720000000000001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208</v>
      </c>
      <c r="AT375" s="226" t="s">
        <v>490</v>
      </c>
      <c r="AU375" s="226" t="s">
        <v>81</v>
      </c>
      <c r="AY375" s="20" t="s">
        <v>158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20" t="s">
        <v>79</v>
      </c>
      <c r="BK375" s="227">
        <f>ROUND(I375*H375,2)</f>
        <v>0</v>
      </c>
      <c r="BL375" s="20" t="s">
        <v>166</v>
      </c>
      <c r="BM375" s="226" t="s">
        <v>869</v>
      </c>
    </row>
    <row r="376" s="2" customFormat="1" ht="37.8" customHeight="1">
      <c r="A376" s="41"/>
      <c r="B376" s="42"/>
      <c r="C376" s="270" t="s">
        <v>870</v>
      </c>
      <c r="D376" s="270" t="s">
        <v>490</v>
      </c>
      <c r="E376" s="271" t="s">
        <v>871</v>
      </c>
      <c r="F376" s="272" t="s">
        <v>872</v>
      </c>
      <c r="G376" s="273" t="s">
        <v>300</v>
      </c>
      <c r="H376" s="274">
        <v>1</v>
      </c>
      <c r="I376" s="275"/>
      <c r="J376" s="276">
        <f>ROUND(I376*H376,2)</f>
        <v>0</v>
      </c>
      <c r="K376" s="272" t="s">
        <v>165</v>
      </c>
      <c r="L376" s="277"/>
      <c r="M376" s="278" t="s">
        <v>28</v>
      </c>
      <c r="N376" s="279" t="s">
        <v>43</v>
      </c>
      <c r="O376" s="87"/>
      <c r="P376" s="224">
        <f>O376*H376</f>
        <v>0</v>
      </c>
      <c r="Q376" s="224">
        <v>0.01521</v>
      </c>
      <c r="R376" s="224">
        <f>Q376*H376</f>
        <v>0.01521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208</v>
      </c>
      <c r="AT376" s="226" t="s">
        <v>490</v>
      </c>
      <c r="AU376" s="226" t="s">
        <v>81</v>
      </c>
      <c r="AY376" s="20" t="s">
        <v>158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166</v>
      </c>
      <c r="BM376" s="226" t="s">
        <v>873</v>
      </c>
    </row>
    <row r="377" s="2" customFormat="1" ht="37.8" customHeight="1">
      <c r="A377" s="41"/>
      <c r="B377" s="42"/>
      <c r="C377" s="270" t="s">
        <v>874</v>
      </c>
      <c r="D377" s="270" t="s">
        <v>490</v>
      </c>
      <c r="E377" s="271" t="s">
        <v>875</v>
      </c>
      <c r="F377" s="272" t="s">
        <v>876</v>
      </c>
      <c r="G377" s="273" t="s">
        <v>300</v>
      </c>
      <c r="H377" s="274">
        <v>4</v>
      </c>
      <c r="I377" s="275"/>
      <c r="J377" s="276">
        <f>ROUND(I377*H377,2)</f>
        <v>0</v>
      </c>
      <c r="K377" s="272" t="s">
        <v>165</v>
      </c>
      <c r="L377" s="277"/>
      <c r="M377" s="278" t="s">
        <v>28</v>
      </c>
      <c r="N377" s="279" t="s">
        <v>43</v>
      </c>
      <c r="O377" s="87"/>
      <c r="P377" s="224">
        <f>O377*H377</f>
        <v>0</v>
      </c>
      <c r="Q377" s="224">
        <v>0.023959999999999999</v>
      </c>
      <c r="R377" s="224">
        <f>Q377*H377</f>
        <v>0.095839999999999995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208</v>
      </c>
      <c r="AT377" s="226" t="s">
        <v>490</v>
      </c>
      <c r="AU377" s="226" t="s">
        <v>81</v>
      </c>
      <c r="AY377" s="20" t="s">
        <v>158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20" t="s">
        <v>79</v>
      </c>
      <c r="BK377" s="227">
        <f>ROUND(I377*H377,2)</f>
        <v>0</v>
      </c>
      <c r="BL377" s="20" t="s">
        <v>166</v>
      </c>
      <c r="BM377" s="226" t="s">
        <v>877</v>
      </c>
    </row>
    <row r="378" s="2" customFormat="1" ht="37.8" customHeight="1">
      <c r="A378" s="41"/>
      <c r="B378" s="42"/>
      <c r="C378" s="270" t="s">
        <v>878</v>
      </c>
      <c r="D378" s="270" t="s">
        <v>490</v>
      </c>
      <c r="E378" s="271" t="s">
        <v>879</v>
      </c>
      <c r="F378" s="272" t="s">
        <v>880</v>
      </c>
      <c r="G378" s="273" t="s">
        <v>300</v>
      </c>
      <c r="H378" s="274">
        <v>1</v>
      </c>
      <c r="I378" s="275"/>
      <c r="J378" s="276">
        <f>ROUND(I378*H378,2)</f>
        <v>0</v>
      </c>
      <c r="K378" s="272" t="s">
        <v>165</v>
      </c>
      <c r="L378" s="277"/>
      <c r="M378" s="278" t="s">
        <v>28</v>
      </c>
      <c r="N378" s="279" t="s">
        <v>43</v>
      </c>
      <c r="O378" s="87"/>
      <c r="P378" s="224">
        <f>O378*H378</f>
        <v>0</v>
      </c>
      <c r="Q378" s="224">
        <v>0.017930000000000001</v>
      </c>
      <c r="R378" s="224">
        <f>Q378*H378</f>
        <v>0.017930000000000001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208</v>
      </c>
      <c r="AT378" s="226" t="s">
        <v>490</v>
      </c>
      <c r="AU378" s="226" t="s">
        <v>81</v>
      </c>
      <c r="AY378" s="20" t="s">
        <v>158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166</v>
      </c>
      <c r="BM378" s="226" t="s">
        <v>881</v>
      </c>
    </row>
    <row r="379" s="2" customFormat="1" ht="37.8" customHeight="1">
      <c r="A379" s="41"/>
      <c r="B379" s="42"/>
      <c r="C379" s="215" t="s">
        <v>882</v>
      </c>
      <c r="D379" s="215" t="s">
        <v>161</v>
      </c>
      <c r="E379" s="216" t="s">
        <v>883</v>
      </c>
      <c r="F379" s="217" t="s">
        <v>884</v>
      </c>
      <c r="G379" s="218" t="s">
        <v>300</v>
      </c>
      <c r="H379" s="219">
        <v>2</v>
      </c>
      <c r="I379" s="220"/>
      <c r="J379" s="221">
        <f>ROUND(I379*H379,2)</f>
        <v>0</v>
      </c>
      <c r="K379" s="217" t="s">
        <v>165</v>
      </c>
      <c r="L379" s="47"/>
      <c r="M379" s="222" t="s">
        <v>28</v>
      </c>
      <c r="N379" s="223" t="s">
        <v>43</v>
      </c>
      <c r="O379" s="87"/>
      <c r="P379" s="224">
        <f>O379*H379</f>
        <v>0</v>
      </c>
      <c r="Q379" s="224">
        <v>0.053615999999999997</v>
      </c>
      <c r="R379" s="224">
        <f>Q379*H379</f>
        <v>0.10723199999999999</v>
      </c>
      <c r="S379" s="224">
        <v>0</v>
      </c>
      <c r="T379" s="225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6" t="s">
        <v>166</v>
      </c>
      <c r="AT379" s="226" t="s">
        <v>161</v>
      </c>
      <c r="AU379" s="226" t="s">
        <v>81</v>
      </c>
      <c r="AY379" s="20" t="s">
        <v>158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20" t="s">
        <v>79</v>
      </c>
      <c r="BK379" s="227">
        <f>ROUND(I379*H379,2)</f>
        <v>0</v>
      </c>
      <c r="BL379" s="20" t="s">
        <v>166</v>
      </c>
      <c r="BM379" s="226" t="s">
        <v>885</v>
      </c>
    </row>
    <row r="380" s="2" customFormat="1">
      <c r="A380" s="41"/>
      <c r="B380" s="42"/>
      <c r="C380" s="43"/>
      <c r="D380" s="228" t="s">
        <v>168</v>
      </c>
      <c r="E380" s="43"/>
      <c r="F380" s="229" t="s">
        <v>886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168</v>
      </c>
      <c r="AU380" s="20" t="s">
        <v>81</v>
      </c>
    </row>
    <row r="381" s="2" customFormat="1" ht="24.15" customHeight="1">
      <c r="A381" s="41"/>
      <c r="B381" s="42"/>
      <c r="C381" s="270" t="s">
        <v>887</v>
      </c>
      <c r="D381" s="270" t="s">
        <v>490</v>
      </c>
      <c r="E381" s="271" t="s">
        <v>888</v>
      </c>
      <c r="F381" s="272" t="s">
        <v>889</v>
      </c>
      <c r="G381" s="273" t="s">
        <v>300</v>
      </c>
      <c r="H381" s="274">
        <v>2</v>
      </c>
      <c r="I381" s="275"/>
      <c r="J381" s="276">
        <f>ROUND(I381*H381,2)</f>
        <v>0</v>
      </c>
      <c r="K381" s="272" t="s">
        <v>165</v>
      </c>
      <c r="L381" s="277"/>
      <c r="M381" s="278" t="s">
        <v>28</v>
      </c>
      <c r="N381" s="279" t="s">
        <v>43</v>
      </c>
      <c r="O381" s="87"/>
      <c r="P381" s="224">
        <f>O381*H381</f>
        <v>0</v>
      </c>
      <c r="Q381" s="224">
        <v>0.034000000000000002</v>
      </c>
      <c r="R381" s="224">
        <f>Q381*H381</f>
        <v>0.068000000000000005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208</v>
      </c>
      <c r="AT381" s="226" t="s">
        <v>490</v>
      </c>
      <c r="AU381" s="226" t="s">
        <v>81</v>
      </c>
      <c r="AY381" s="20" t="s">
        <v>158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79</v>
      </c>
      <c r="BK381" s="227">
        <f>ROUND(I381*H381,2)</f>
        <v>0</v>
      </c>
      <c r="BL381" s="20" t="s">
        <v>166</v>
      </c>
      <c r="BM381" s="226" t="s">
        <v>890</v>
      </c>
    </row>
    <row r="382" s="12" customFormat="1" ht="22.8" customHeight="1">
      <c r="A382" s="12"/>
      <c r="B382" s="199"/>
      <c r="C382" s="200"/>
      <c r="D382" s="201" t="s">
        <v>71</v>
      </c>
      <c r="E382" s="213" t="s">
        <v>159</v>
      </c>
      <c r="F382" s="213" t="s">
        <v>160</v>
      </c>
      <c r="G382" s="200"/>
      <c r="H382" s="200"/>
      <c r="I382" s="203"/>
      <c r="J382" s="214">
        <f>BK382</f>
        <v>0</v>
      </c>
      <c r="K382" s="200"/>
      <c r="L382" s="205"/>
      <c r="M382" s="206"/>
      <c r="N382" s="207"/>
      <c r="O382" s="207"/>
      <c r="P382" s="208">
        <f>SUM(P383:P445)</f>
        <v>0</v>
      </c>
      <c r="Q382" s="207"/>
      <c r="R382" s="208">
        <f>SUM(R383:R445)</f>
        <v>0.31475750000000002</v>
      </c>
      <c r="S382" s="207"/>
      <c r="T382" s="209">
        <f>SUM(T383:T445)</f>
        <v>0.108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0" t="s">
        <v>79</v>
      </c>
      <c r="AT382" s="211" t="s">
        <v>71</v>
      </c>
      <c r="AU382" s="211" t="s">
        <v>79</v>
      </c>
      <c r="AY382" s="210" t="s">
        <v>158</v>
      </c>
      <c r="BK382" s="212">
        <f>SUM(BK383:BK445)</f>
        <v>0</v>
      </c>
    </row>
    <row r="383" s="2" customFormat="1" ht="49.05" customHeight="1">
      <c r="A383" s="41"/>
      <c r="B383" s="42"/>
      <c r="C383" s="215" t="s">
        <v>891</v>
      </c>
      <c r="D383" s="215" t="s">
        <v>161</v>
      </c>
      <c r="E383" s="216" t="s">
        <v>892</v>
      </c>
      <c r="F383" s="217" t="s">
        <v>893</v>
      </c>
      <c r="G383" s="218" t="s">
        <v>193</v>
      </c>
      <c r="H383" s="219">
        <v>891.89999999999998</v>
      </c>
      <c r="I383" s="220"/>
      <c r="J383" s="221">
        <f>ROUND(I383*H383,2)</f>
        <v>0</v>
      </c>
      <c r="K383" s="217" t="s">
        <v>165</v>
      </c>
      <c r="L383" s="47"/>
      <c r="M383" s="222" t="s">
        <v>28</v>
      </c>
      <c r="N383" s="223" t="s">
        <v>43</v>
      </c>
      <c r="O383" s="87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166</v>
      </c>
      <c r="AT383" s="226" t="s">
        <v>161</v>
      </c>
      <c r="AU383" s="226" t="s">
        <v>81</v>
      </c>
      <c r="AY383" s="20" t="s">
        <v>158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20" t="s">
        <v>79</v>
      </c>
      <c r="BK383" s="227">
        <f>ROUND(I383*H383,2)</f>
        <v>0</v>
      </c>
      <c r="BL383" s="20" t="s">
        <v>166</v>
      </c>
      <c r="BM383" s="226" t="s">
        <v>894</v>
      </c>
    </row>
    <row r="384" s="2" customFormat="1">
      <c r="A384" s="41"/>
      <c r="B384" s="42"/>
      <c r="C384" s="43"/>
      <c r="D384" s="228" t="s">
        <v>168</v>
      </c>
      <c r="E384" s="43"/>
      <c r="F384" s="229" t="s">
        <v>895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168</v>
      </c>
      <c r="AU384" s="20" t="s">
        <v>81</v>
      </c>
    </row>
    <row r="385" s="14" customFormat="1">
      <c r="A385" s="14"/>
      <c r="B385" s="244"/>
      <c r="C385" s="245"/>
      <c r="D385" s="235" t="s">
        <v>179</v>
      </c>
      <c r="E385" s="246" t="s">
        <v>28</v>
      </c>
      <c r="F385" s="247" t="s">
        <v>896</v>
      </c>
      <c r="G385" s="245"/>
      <c r="H385" s="248">
        <v>299.5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179</v>
      </c>
      <c r="AU385" s="254" t="s">
        <v>81</v>
      </c>
      <c r="AV385" s="14" t="s">
        <v>81</v>
      </c>
      <c r="AW385" s="14" t="s">
        <v>34</v>
      </c>
      <c r="AX385" s="14" t="s">
        <v>72</v>
      </c>
      <c r="AY385" s="254" t="s">
        <v>158</v>
      </c>
    </row>
    <row r="386" s="14" customFormat="1">
      <c r="A386" s="14"/>
      <c r="B386" s="244"/>
      <c r="C386" s="245"/>
      <c r="D386" s="235" t="s">
        <v>179</v>
      </c>
      <c r="E386" s="246" t="s">
        <v>28</v>
      </c>
      <c r="F386" s="247" t="s">
        <v>897</v>
      </c>
      <c r="G386" s="245"/>
      <c r="H386" s="248">
        <v>211.80000000000001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179</v>
      </c>
      <c r="AU386" s="254" t="s">
        <v>81</v>
      </c>
      <c r="AV386" s="14" t="s">
        <v>81</v>
      </c>
      <c r="AW386" s="14" t="s">
        <v>34</v>
      </c>
      <c r="AX386" s="14" t="s">
        <v>72</v>
      </c>
      <c r="AY386" s="254" t="s">
        <v>158</v>
      </c>
    </row>
    <row r="387" s="14" customFormat="1">
      <c r="A387" s="14"/>
      <c r="B387" s="244"/>
      <c r="C387" s="245"/>
      <c r="D387" s="235" t="s">
        <v>179</v>
      </c>
      <c r="E387" s="246" t="s">
        <v>28</v>
      </c>
      <c r="F387" s="247" t="s">
        <v>898</v>
      </c>
      <c r="G387" s="245"/>
      <c r="H387" s="248">
        <v>190.30000000000001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179</v>
      </c>
      <c r="AU387" s="254" t="s">
        <v>81</v>
      </c>
      <c r="AV387" s="14" t="s">
        <v>81</v>
      </c>
      <c r="AW387" s="14" t="s">
        <v>34</v>
      </c>
      <c r="AX387" s="14" t="s">
        <v>72</v>
      </c>
      <c r="AY387" s="254" t="s">
        <v>158</v>
      </c>
    </row>
    <row r="388" s="14" customFormat="1">
      <c r="A388" s="14"/>
      <c r="B388" s="244"/>
      <c r="C388" s="245"/>
      <c r="D388" s="235" t="s">
        <v>179</v>
      </c>
      <c r="E388" s="246" t="s">
        <v>28</v>
      </c>
      <c r="F388" s="247" t="s">
        <v>898</v>
      </c>
      <c r="G388" s="245"/>
      <c r="H388" s="248">
        <v>190.30000000000001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179</v>
      </c>
      <c r="AU388" s="254" t="s">
        <v>81</v>
      </c>
      <c r="AV388" s="14" t="s">
        <v>81</v>
      </c>
      <c r="AW388" s="14" t="s">
        <v>34</v>
      </c>
      <c r="AX388" s="14" t="s">
        <v>72</v>
      </c>
      <c r="AY388" s="254" t="s">
        <v>158</v>
      </c>
    </row>
    <row r="389" s="15" customFormat="1">
      <c r="A389" s="15"/>
      <c r="B389" s="255"/>
      <c r="C389" s="256"/>
      <c r="D389" s="235" t="s">
        <v>179</v>
      </c>
      <c r="E389" s="257" t="s">
        <v>28</v>
      </c>
      <c r="F389" s="258" t="s">
        <v>899</v>
      </c>
      <c r="G389" s="256"/>
      <c r="H389" s="259">
        <v>891.89999999999998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5" t="s">
        <v>179</v>
      </c>
      <c r="AU389" s="265" t="s">
        <v>81</v>
      </c>
      <c r="AV389" s="15" t="s">
        <v>166</v>
      </c>
      <c r="AW389" s="15" t="s">
        <v>34</v>
      </c>
      <c r="AX389" s="15" t="s">
        <v>79</v>
      </c>
      <c r="AY389" s="265" t="s">
        <v>158</v>
      </c>
    </row>
    <row r="390" s="2" customFormat="1" ht="49.05" customHeight="1">
      <c r="A390" s="41"/>
      <c r="B390" s="42"/>
      <c r="C390" s="215" t="s">
        <v>900</v>
      </c>
      <c r="D390" s="215" t="s">
        <v>161</v>
      </c>
      <c r="E390" s="216" t="s">
        <v>901</v>
      </c>
      <c r="F390" s="217" t="s">
        <v>902</v>
      </c>
      <c r="G390" s="218" t="s">
        <v>193</v>
      </c>
      <c r="H390" s="219">
        <v>53514</v>
      </c>
      <c r="I390" s="220"/>
      <c r="J390" s="221">
        <f>ROUND(I390*H390,2)</f>
        <v>0</v>
      </c>
      <c r="K390" s="217" t="s">
        <v>165</v>
      </c>
      <c r="L390" s="47"/>
      <c r="M390" s="222" t="s">
        <v>28</v>
      </c>
      <c r="N390" s="223" t="s">
        <v>43</v>
      </c>
      <c r="O390" s="87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6" t="s">
        <v>166</v>
      </c>
      <c r="AT390" s="226" t="s">
        <v>161</v>
      </c>
      <c r="AU390" s="226" t="s">
        <v>81</v>
      </c>
      <c r="AY390" s="20" t="s">
        <v>158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20" t="s">
        <v>79</v>
      </c>
      <c r="BK390" s="227">
        <f>ROUND(I390*H390,2)</f>
        <v>0</v>
      </c>
      <c r="BL390" s="20" t="s">
        <v>166</v>
      </c>
      <c r="BM390" s="226" t="s">
        <v>903</v>
      </c>
    </row>
    <row r="391" s="2" customFormat="1">
      <c r="A391" s="41"/>
      <c r="B391" s="42"/>
      <c r="C391" s="43"/>
      <c r="D391" s="228" t="s">
        <v>168</v>
      </c>
      <c r="E391" s="43"/>
      <c r="F391" s="229" t="s">
        <v>904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168</v>
      </c>
      <c r="AU391" s="20" t="s">
        <v>81</v>
      </c>
    </row>
    <row r="392" s="14" customFormat="1">
      <c r="A392" s="14"/>
      <c r="B392" s="244"/>
      <c r="C392" s="245"/>
      <c r="D392" s="235" t="s">
        <v>179</v>
      </c>
      <c r="E392" s="246" t="s">
        <v>28</v>
      </c>
      <c r="F392" s="247" t="s">
        <v>905</v>
      </c>
      <c r="G392" s="245"/>
      <c r="H392" s="248">
        <v>53514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179</v>
      </c>
      <c r="AU392" s="254" t="s">
        <v>81</v>
      </c>
      <c r="AV392" s="14" t="s">
        <v>81</v>
      </c>
      <c r="AW392" s="14" t="s">
        <v>34</v>
      </c>
      <c r="AX392" s="14" t="s">
        <v>72</v>
      </c>
      <c r="AY392" s="254" t="s">
        <v>158</v>
      </c>
    </row>
    <row r="393" s="15" customFormat="1">
      <c r="A393" s="15"/>
      <c r="B393" s="255"/>
      <c r="C393" s="256"/>
      <c r="D393" s="235" t="s">
        <v>179</v>
      </c>
      <c r="E393" s="257" t="s">
        <v>28</v>
      </c>
      <c r="F393" s="258" t="s">
        <v>184</v>
      </c>
      <c r="G393" s="256"/>
      <c r="H393" s="259">
        <v>53514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5" t="s">
        <v>179</v>
      </c>
      <c r="AU393" s="265" t="s">
        <v>81</v>
      </c>
      <c r="AV393" s="15" t="s">
        <v>166</v>
      </c>
      <c r="AW393" s="15" t="s">
        <v>34</v>
      </c>
      <c r="AX393" s="15" t="s">
        <v>79</v>
      </c>
      <c r="AY393" s="265" t="s">
        <v>158</v>
      </c>
    </row>
    <row r="394" s="2" customFormat="1" ht="49.05" customHeight="1">
      <c r="A394" s="41"/>
      <c r="B394" s="42"/>
      <c r="C394" s="215" t="s">
        <v>906</v>
      </c>
      <c r="D394" s="215" t="s">
        <v>161</v>
      </c>
      <c r="E394" s="216" t="s">
        <v>907</v>
      </c>
      <c r="F394" s="217" t="s">
        <v>908</v>
      </c>
      <c r="G394" s="218" t="s">
        <v>193</v>
      </c>
      <c r="H394" s="219">
        <v>891.89999999999998</v>
      </c>
      <c r="I394" s="220"/>
      <c r="J394" s="221">
        <f>ROUND(I394*H394,2)</f>
        <v>0</v>
      </c>
      <c r="K394" s="217" t="s">
        <v>165</v>
      </c>
      <c r="L394" s="47"/>
      <c r="M394" s="222" t="s">
        <v>28</v>
      </c>
      <c r="N394" s="223" t="s">
        <v>43</v>
      </c>
      <c r="O394" s="87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6" t="s">
        <v>166</v>
      </c>
      <c r="AT394" s="226" t="s">
        <v>161</v>
      </c>
      <c r="AU394" s="226" t="s">
        <v>81</v>
      </c>
      <c r="AY394" s="20" t="s">
        <v>158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20" t="s">
        <v>79</v>
      </c>
      <c r="BK394" s="227">
        <f>ROUND(I394*H394,2)</f>
        <v>0</v>
      </c>
      <c r="BL394" s="20" t="s">
        <v>166</v>
      </c>
      <c r="BM394" s="226" t="s">
        <v>909</v>
      </c>
    </row>
    <row r="395" s="2" customFormat="1">
      <c r="A395" s="41"/>
      <c r="B395" s="42"/>
      <c r="C395" s="43"/>
      <c r="D395" s="228" t="s">
        <v>168</v>
      </c>
      <c r="E395" s="43"/>
      <c r="F395" s="229" t="s">
        <v>910</v>
      </c>
      <c r="G395" s="43"/>
      <c r="H395" s="43"/>
      <c r="I395" s="230"/>
      <c r="J395" s="43"/>
      <c r="K395" s="43"/>
      <c r="L395" s="47"/>
      <c r="M395" s="231"/>
      <c r="N395" s="232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168</v>
      </c>
      <c r="AU395" s="20" t="s">
        <v>81</v>
      </c>
    </row>
    <row r="396" s="2" customFormat="1" ht="24.15" customHeight="1">
      <c r="A396" s="41"/>
      <c r="B396" s="42"/>
      <c r="C396" s="215" t="s">
        <v>911</v>
      </c>
      <c r="D396" s="215" t="s">
        <v>161</v>
      </c>
      <c r="E396" s="216" t="s">
        <v>912</v>
      </c>
      <c r="F396" s="217" t="s">
        <v>913</v>
      </c>
      <c r="G396" s="218" t="s">
        <v>193</v>
      </c>
      <c r="H396" s="219">
        <v>891.89999999999998</v>
      </c>
      <c r="I396" s="220"/>
      <c r="J396" s="221">
        <f>ROUND(I396*H396,2)</f>
        <v>0</v>
      </c>
      <c r="K396" s="217" t="s">
        <v>165</v>
      </c>
      <c r="L396" s="47"/>
      <c r="M396" s="222" t="s">
        <v>28</v>
      </c>
      <c r="N396" s="223" t="s">
        <v>43</v>
      </c>
      <c r="O396" s="87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6" t="s">
        <v>166</v>
      </c>
      <c r="AT396" s="226" t="s">
        <v>161</v>
      </c>
      <c r="AU396" s="226" t="s">
        <v>81</v>
      </c>
      <c r="AY396" s="20" t="s">
        <v>158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20" t="s">
        <v>79</v>
      </c>
      <c r="BK396" s="227">
        <f>ROUND(I396*H396,2)</f>
        <v>0</v>
      </c>
      <c r="BL396" s="20" t="s">
        <v>166</v>
      </c>
      <c r="BM396" s="226" t="s">
        <v>914</v>
      </c>
    </row>
    <row r="397" s="2" customFormat="1">
      <c r="A397" s="41"/>
      <c r="B397" s="42"/>
      <c r="C397" s="43"/>
      <c r="D397" s="228" t="s">
        <v>168</v>
      </c>
      <c r="E397" s="43"/>
      <c r="F397" s="229" t="s">
        <v>915</v>
      </c>
      <c r="G397" s="43"/>
      <c r="H397" s="43"/>
      <c r="I397" s="230"/>
      <c r="J397" s="43"/>
      <c r="K397" s="43"/>
      <c r="L397" s="47"/>
      <c r="M397" s="231"/>
      <c r="N397" s="232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168</v>
      </c>
      <c r="AU397" s="20" t="s">
        <v>81</v>
      </c>
    </row>
    <row r="398" s="2" customFormat="1" ht="24.15" customHeight="1">
      <c r="A398" s="41"/>
      <c r="B398" s="42"/>
      <c r="C398" s="215" t="s">
        <v>916</v>
      </c>
      <c r="D398" s="215" t="s">
        <v>161</v>
      </c>
      <c r="E398" s="216" t="s">
        <v>917</v>
      </c>
      <c r="F398" s="217" t="s">
        <v>918</v>
      </c>
      <c r="G398" s="218" t="s">
        <v>193</v>
      </c>
      <c r="H398" s="219">
        <v>53514</v>
      </c>
      <c r="I398" s="220"/>
      <c r="J398" s="221">
        <f>ROUND(I398*H398,2)</f>
        <v>0</v>
      </c>
      <c r="K398" s="217" t="s">
        <v>165</v>
      </c>
      <c r="L398" s="47"/>
      <c r="M398" s="222" t="s">
        <v>28</v>
      </c>
      <c r="N398" s="223" t="s">
        <v>43</v>
      </c>
      <c r="O398" s="87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6" t="s">
        <v>166</v>
      </c>
      <c r="AT398" s="226" t="s">
        <v>161</v>
      </c>
      <c r="AU398" s="226" t="s">
        <v>81</v>
      </c>
      <c r="AY398" s="20" t="s">
        <v>158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20" t="s">
        <v>79</v>
      </c>
      <c r="BK398" s="227">
        <f>ROUND(I398*H398,2)</f>
        <v>0</v>
      </c>
      <c r="BL398" s="20" t="s">
        <v>166</v>
      </c>
      <c r="BM398" s="226" t="s">
        <v>919</v>
      </c>
    </row>
    <row r="399" s="2" customFormat="1">
      <c r="A399" s="41"/>
      <c r="B399" s="42"/>
      <c r="C399" s="43"/>
      <c r="D399" s="228" t="s">
        <v>168</v>
      </c>
      <c r="E399" s="43"/>
      <c r="F399" s="229" t="s">
        <v>920</v>
      </c>
      <c r="G399" s="43"/>
      <c r="H399" s="43"/>
      <c r="I399" s="230"/>
      <c r="J399" s="43"/>
      <c r="K399" s="43"/>
      <c r="L399" s="47"/>
      <c r="M399" s="231"/>
      <c r="N399" s="232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168</v>
      </c>
      <c r="AU399" s="20" t="s">
        <v>81</v>
      </c>
    </row>
    <row r="400" s="14" customFormat="1">
      <c r="A400" s="14"/>
      <c r="B400" s="244"/>
      <c r="C400" s="245"/>
      <c r="D400" s="235" t="s">
        <v>179</v>
      </c>
      <c r="E400" s="246" t="s">
        <v>28</v>
      </c>
      <c r="F400" s="247" t="s">
        <v>905</v>
      </c>
      <c r="G400" s="245"/>
      <c r="H400" s="248">
        <v>53514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179</v>
      </c>
      <c r="AU400" s="254" t="s">
        <v>81</v>
      </c>
      <c r="AV400" s="14" t="s">
        <v>81</v>
      </c>
      <c r="AW400" s="14" t="s">
        <v>34</v>
      </c>
      <c r="AX400" s="14" t="s">
        <v>72</v>
      </c>
      <c r="AY400" s="254" t="s">
        <v>158</v>
      </c>
    </row>
    <row r="401" s="15" customFormat="1">
      <c r="A401" s="15"/>
      <c r="B401" s="255"/>
      <c r="C401" s="256"/>
      <c r="D401" s="235" t="s">
        <v>179</v>
      </c>
      <c r="E401" s="257" t="s">
        <v>28</v>
      </c>
      <c r="F401" s="258" t="s">
        <v>184</v>
      </c>
      <c r="G401" s="256"/>
      <c r="H401" s="259">
        <v>53514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179</v>
      </c>
      <c r="AU401" s="265" t="s">
        <v>81</v>
      </c>
      <c r="AV401" s="15" t="s">
        <v>166</v>
      </c>
      <c r="AW401" s="15" t="s">
        <v>34</v>
      </c>
      <c r="AX401" s="15" t="s">
        <v>79</v>
      </c>
      <c r="AY401" s="265" t="s">
        <v>158</v>
      </c>
    </row>
    <row r="402" s="2" customFormat="1" ht="24.15" customHeight="1">
      <c r="A402" s="41"/>
      <c r="B402" s="42"/>
      <c r="C402" s="215" t="s">
        <v>921</v>
      </c>
      <c r="D402" s="215" t="s">
        <v>161</v>
      </c>
      <c r="E402" s="216" t="s">
        <v>922</v>
      </c>
      <c r="F402" s="217" t="s">
        <v>923</v>
      </c>
      <c r="G402" s="218" t="s">
        <v>193</v>
      </c>
      <c r="H402" s="219">
        <v>891.89999999999998</v>
      </c>
      <c r="I402" s="220"/>
      <c r="J402" s="221">
        <f>ROUND(I402*H402,2)</f>
        <v>0</v>
      </c>
      <c r="K402" s="217" t="s">
        <v>165</v>
      </c>
      <c r="L402" s="47"/>
      <c r="M402" s="222" t="s">
        <v>28</v>
      </c>
      <c r="N402" s="223" t="s">
        <v>43</v>
      </c>
      <c r="O402" s="87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6" t="s">
        <v>166</v>
      </c>
      <c r="AT402" s="226" t="s">
        <v>161</v>
      </c>
      <c r="AU402" s="226" t="s">
        <v>81</v>
      </c>
      <c r="AY402" s="20" t="s">
        <v>158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20" t="s">
        <v>79</v>
      </c>
      <c r="BK402" s="227">
        <f>ROUND(I402*H402,2)</f>
        <v>0</v>
      </c>
      <c r="BL402" s="20" t="s">
        <v>166</v>
      </c>
      <c r="BM402" s="226" t="s">
        <v>924</v>
      </c>
    </row>
    <row r="403" s="2" customFormat="1">
      <c r="A403" s="41"/>
      <c r="B403" s="42"/>
      <c r="C403" s="43"/>
      <c r="D403" s="228" t="s">
        <v>168</v>
      </c>
      <c r="E403" s="43"/>
      <c r="F403" s="229" t="s">
        <v>925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168</v>
      </c>
      <c r="AU403" s="20" t="s">
        <v>81</v>
      </c>
    </row>
    <row r="404" s="2" customFormat="1" ht="24.15" customHeight="1">
      <c r="A404" s="41"/>
      <c r="B404" s="42"/>
      <c r="C404" s="215" t="s">
        <v>926</v>
      </c>
      <c r="D404" s="215" t="s">
        <v>161</v>
      </c>
      <c r="E404" s="216" t="s">
        <v>927</v>
      </c>
      <c r="F404" s="217" t="s">
        <v>928</v>
      </c>
      <c r="G404" s="218" t="s">
        <v>193</v>
      </c>
      <c r="H404" s="219">
        <v>90</v>
      </c>
      <c r="I404" s="220"/>
      <c r="J404" s="221">
        <f>ROUND(I404*H404,2)</f>
        <v>0</v>
      </c>
      <c r="K404" s="217" t="s">
        <v>165</v>
      </c>
      <c r="L404" s="47"/>
      <c r="M404" s="222" t="s">
        <v>28</v>
      </c>
      <c r="N404" s="223" t="s">
        <v>43</v>
      </c>
      <c r="O404" s="87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6" t="s">
        <v>166</v>
      </c>
      <c r="AT404" s="226" t="s">
        <v>161</v>
      </c>
      <c r="AU404" s="226" t="s">
        <v>81</v>
      </c>
      <c r="AY404" s="20" t="s">
        <v>158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20" t="s">
        <v>79</v>
      </c>
      <c r="BK404" s="227">
        <f>ROUND(I404*H404,2)</f>
        <v>0</v>
      </c>
      <c r="BL404" s="20" t="s">
        <v>166</v>
      </c>
      <c r="BM404" s="226" t="s">
        <v>929</v>
      </c>
    </row>
    <row r="405" s="2" customFormat="1">
      <c r="A405" s="41"/>
      <c r="B405" s="42"/>
      <c r="C405" s="43"/>
      <c r="D405" s="228" t="s">
        <v>168</v>
      </c>
      <c r="E405" s="43"/>
      <c r="F405" s="229" t="s">
        <v>930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168</v>
      </c>
      <c r="AU405" s="20" t="s">
        <v>81</v>
      </c>
    </row>
    <row r="406" s="14" customFormat="1">
      <c r="A406" s="14"/>
      <c r="B406" s="244"/>
      <c r="C406" s="245"/>
      <c r="D406" s="235" t="s">
        <v>179</v>
      </c>
      <c r="E406" s="246" t="s">
        <v>28</v>
      </c>
      <c r="F406" s="247" t="s">
        <v>931</v>
      </c>
      <c r="G406" s="245"/>
      <c r="H406" s="248">
        <v>90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179</v>
      </c>
      <c r="AU406" s="254" t="s">
        <v>81</v>
      </c>
      <c r="AV406" s="14" t="s">
        <v>81</v>
      </c>
      <c r="AW406" s="14" t="s">
        <v>34</v>
      </c>
      <c r="AX406" s="14" t="s">
        <v>72</v>
      </c>
      <c r="AY406" s="254" t="s">
        <v>158</v>
      </c>
    </row>
    <row r="407" s="15" customFormat="1">
      <c r="A407" s="15"/>
      <c r="B407" s="255"/>
      <c r="C407" s="256"/>
      <c r="D407" s="235" t="s">
        <v>179</v>
      </c>
      <c r="E407" s="257" t="s">
        <v>28</v>
      </c>
      <c r="F407" s="258" t="s">
        <v>184</v>
      </c>
      <c r="G407" s="256"/>
      <c r="H407" s="259">
        <v>90</v>
      </c>
      <c r="I407" s="260"/>
      <c r="J407" s="256"/>
      <c r="K407" s="256"/>
      <c r="L407" s="261"/>
      <c r="M407" s="262"/>
      <c r="N407" s="263"/>
      <c r="O407" s="263"/>
      <c r="P407" s="263"/>
      <c r="Q407" s="263"/>
      <c r="R407" s="263"/>
      <c r="S407" s="263"/>
      <c r="T407" s="26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5" t="s">
        <v>179</v>
      </c>
      <c r="AU407" s="265" t="s">
        <v>81</v>
      </c>
      <c r="AV407" s="15" t="s">
        <v>166</v>
      </c>
      <c r="AW407" s="15" t="s">
        <v>34</v>
      </c>
      <c r="AX407" s="15" t="s">
        <v>79</v>
      </c>
      <c r="AY407" s="265" t="s">
        <v>158</v>
      </c>
    </row>
    <row r="408" s="2" customFormat="1" ht="24.15" customHeight="1">
      <c r="A408" s="41"/>
      <c r="B408" s="42"/>
      <c r="C408" s="215" t="s">
        <v>932</v>
      </c>
      <c r="D408" s="215" t="s">
        <v>161</v>
      </c>
      <c r="E408" s="216" t="s">
        <v>933</v>
      </c>
      <c r="F408" s="217" t="s">
        <v>934</v>
      </c>
      <c r="G408" s="218" t="s">
        <v>193</v>
      </c>
      <c r="H408" s="219">
        <v>5400</v>
      </c>
      <c r="I408" s="220"/>
      <c r="J408" s="221">
        <f>ROUND(I408*H408,2)</f>
        <v>0</v>
      </c>
      <c r="K408" s="217" t="s">
        <v>165</v>
      </c>
      <c r="L408" s="47"/>
      <c r="M408" s="222" t="s">
        <v>28</v>
      </c>
      <c r="N408" s="223" t="s">
        <v>43</v>
      </c>
      <c r="O408" s="87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6" t="s">
        <v>166</v>
      </c>
      <c r="AT408" s="226" t="s">
        <v>161</v>
      </c>
      <c r="AU408" s="226" t="s">
        <v>81</v>
      </c>
      <c r="AY408" s="20" t="s">
        <v>158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20" t="s">
        <v>79</v>
      </c>
      <c r="BK408" s="227">
        <f>ROUND(I408*H408,2)</f>
        <v>0</v>
      </c>
      <c r="BL408" s="20" t="s">
        <v>166</v>
      </c>
      <c r="BM408" s="226" t="s">
        <v>935</v>
      </c>
    </row>
    <row r="409" s="2" customFormat="1">
      <c r="A409" s="41"/>
      <c r="B409" s="42"/>
      <c r="C409" s="43"/>
      <c r="D409" s="228" t="s">
        <v>168</v>
      </c>
      <c r="E409" s="43"/>
      <c r="F409" s="229" t="s">
        <v>936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168</v>
      </c>
      <c r="AU409" s="20" t="s">
        <v>81</v>
      </c>
    </row>
    <row r="410" s="14" customFormat="1">
      <c r="A410" s="14"/>
      <c r="B410" s="244"/>
      <c r="C410" s="245"/>
      <c r="D410" s="235" t="s">
        <v>179</v>
      </c>
      <c r="E410" s="246" t="s">
        <v>28</v>
      </c>
      <c r="F410" s="247" t="s">
        <v>937</v>
      </c>
      <c r="G410" s="245"/>
      <c r="H410" s="248">
        <v>5400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179</v>
      </c>
      <c r="AU410" s="254" t="s">
        <v>81</v>
      </c>
      <c r="AV410" s="14" t="s">
        <v>81</v>
      </c>
      <c r="AW410" s="14" t="s">
        <v>34</v>
      </c>
      <c r="AX410" s="14" t="s">
        <v>72</v>
      </c>
      <c r="AY410" s="254" t="s">
        <v>158</v>
      </c>
    </row>
    <row r="411" s="15" customFormat="1">
      <c r="A411" s="15"/>
      <c r="B411" s="255"/>
      <c r="C411" s="256"/>
      <c r="D411" s="235" t="s">
        <v>179</v>
      </c>
      <c r="E411" s="257" t="s">
        <v>28</v>
      </c>
      <c r="F411" s="258" t="s">
        <v>184</v>
      </c>
      <c r="G411" s="256"/>
      <c r="H411" s="259">
        <v>5400</v>
      </c>
      <c r="I411" s="260"/>
      <c r="J411" s="256"/>
      <c r="K411" s="256"/>
      <c r="L411" s="261"/>
      <c r="M411" s="262"/>
      <c r="N411" s="263"/>
      <c r="O411" s="263"/>
      <c r="P411" s="263"/>
      <c r="Q411" s="263"/>
      <c r="R411" s="263"/>
      <c r="S411" s="263"/>
      <c r="T411" s="264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5" t="s">
        <v>179</v>
      </c>
      <c r="AU411" s="265" t="s">
        <v>81</v>
      </c>
      <c r="AV411" s="15" t="s">
        <v>166</v>
      </c>
      <c r="AW411" s="15" t="s">
        <v>34</v>
      </c>
      <c r="AX411" s="15" t="s">
        <v>79</v>
      </c>
      <c r="AY411" s="265" t="s">
        <v>158</v>
      </c>
    </row>
    <row r="412" s="2" customFormat="1" ht="24.15" customHeight="1">
      <c r="A412" s="41"/>
      <c r="B412" s="42"/>
      <c r="C412" s="215" t="s">
        <v>938</v>
      </c>
      <c r="D412" s="215" t="s">
        <v>161</v>
      </c>
      <c r="E412" s="216" t="s">
        <v>939</v>
      </c>
      <c r="F412" s="217" t="s">
        <v>940</v>
      </c>
      <c r="G412" s="218" t="s">
        <v>193</v>
      </c>
      <c r="H412" s="219">
        <v>90</v>
      </c>
      <c r="I412" s="220"/>
      <c r="J412" s="221">
        <f>ROUND(I412*H412,2)</f>
        <v>0</v>
      </c>
      <c r="K412" s="217" t="s">
        <v>165</v>
      </c>
      <c r="L412" s="47"/>
      <c r="M412" s="222" t="s">
        <v>28</v>
      </c>
      <c r="N412" s="223" t="s">
        <v>43</v>
      </c>
      <c r="O412" s="87"/>
      <c r="P412" s="224">
        <f>O412*H412</f>
        <v>0</v>
      </c>
      <c r="Q412" s="224">
        <v>0</v>
      </c>
      <c r="R412" s="224">
        <f>Q412*H412</f>
        <v>0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166</v>
      </c>
      <c r="AT412" s="226" t="s">
        <v>161</v>
      </c>
      <c r="AU412" s="226" t="s">
        <v>81</v>
      </c>
      <c r="AY412" s="20" t="s">
        <v>158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20" t="s">
        <v>79</v>
      </c>
      <c r="BK412" s="227">
        <f>ROUND(I412*H412,2)</f>
        <v>0</v>
      </c>
      <c r="BL412" s="20" t="s">
        <v>166</v>
      </c>
      <c r="BM412" s="226" t="s">
        <v>941</v>
      </c>
    </row>
    <row r="413" s="2" customFormat="1">
      <c r="A413" s="41"/>
      <c r="B413" s="42"/>
      <c r="C413" s="43"/>
      <c r="D413" s="228" t="s">
        <v>168</v>
      </c>
      <c r="E413" s="43"/>
      <c r="F413" s="229" t="s">
        <v>942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168</v>
      </c>
      <c r="AU413" s="20" t="s">
        <v>81</v>
      </c>
    </row>
    <row r="414" s="14" customFormat="1">
      <c r="A414" s="14"/>
      <c r="B414" s="244"/>
      <c r="C414" s="245"/>
      <c r="D414" s="235" t="s">
        <v>179</v>
      </c>
      <c r="E414" s="246" t="s">
        <v>28</v>
      </c>
      <c r="F414" s="247" t="s">
        <v>931</v>
      </c>
      <c r="G414" s="245"/>
      <c r="H414" s="248">
        <v>90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179</v>
      </c>
      <c r="AU414" s="254" t="s">
        <v>81</v>
      </c>
      <c r="AV414" s="14" t="s">
        <v>81</v>
      </c>
      <c r="AW414" s="14" t="s">
        <v>34</v>
      </c>
      <c r="AX414" s="14" t="s">
        <v>72</v>
      </c>
      <c r="AY414" s="254" t="s">
        <v>158</v>
      </c>
    </row>
    <row r="415" s="15" customFormat="1">
      <c r="A415" s="15"/>
      <c r="B415" s="255"/>
      <c r="C415" s="256"/>
      <c r="D415" s="235" t="s">
        <v>179</v>
      </c>
      <c r="E415" s="257" t="s">
        <v>28</v>
      </c>
      <c r="F415" s="258" t="s">
        <v>184</v>
      </c>
      <c r="G415" s="256"/>
      <c r="H415" s="259">
        <v>90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179</v>
      </c>
      <c r="AU415" s="265" t="s">
        <v>81</v>
      </c>
      <c r="AV415" s="15" t="s">
        <v>166</v>
      </c>
      <c r="AW415" s="15" t="s">
        <v>34</v>
      </c>
      <c r="AX415" s="15" t="s">
        <v>79</v>
      </c>
      <c r="AY415" s="265" t="s">
        <v>158</v>
      </c>
    </row>
    <row r="416" s="2" customFormat="1" ht="44.25" customHeight="1">
      <c r="A416" s="41"/>
      <c r="B416" s="42"/>
      <c r="C416" s="215" t="s">
        <v>943</v>
      </c>
      <c r="D416" s="215" t="s">
        <v>161</v>
      </c>
      <c r="E416" s="216" t="s">
        <v>944</v>
      </c>
      <c r="F416" s="217" t="s">
        <v>945</v>
      </c>
      <c r="G416" s="218" t="s">
        <v>300</v>
      </c>
      <c r="H416" s="219">
        <v>1</v>
      </c>
      <c r="I416" s="220"/>
      <c r="J416" s="221">
        <f>ROUND(I416*H416,2)</f>
        <v>0</v>
      </c>
      <c r="K416" s="217" t="s">
        <v>165</v>
      </c>
      <c r="L416" s="47"/>
      <c r="M416" s="222" t="s">
        <v>28</v>
      </c>
      <c r="N416" s="223" t="s">
        <v>43</v>
      </c>
      <c r="O416" s="87"/>
      <c r="P416" s="224">
        <f>O416*H416</f>
        <v>0</v>
      </c>
      <c r="Q416" s="224">
        <v>0</v>
      </c>
      <c r="R416" s="224">
        <f>Q416*H416</f>
        <v>0</v>
      </c>
      <c r="S416" s="224">
        <v>0</v>
      </c>
      <c r="T416" s="225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166</v>
      </c>
      <c r="AT416" s="226" t="s">
        <v>161</v>
      </c>
      <c r="AU416" s="226" t="s">
        <v>81</v>
      </c>
      <c r="AY416" s="20" t="s">
        <v>158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79</v>
      </c>
      <c r="BK416" s="227">
        <f>ROUND(I416*H416,2)</f>
        <v>0</v>
      </c>
      <c r="BL416" s="20" t="s">
        <v>166</v>
      </c>
      <c r="BM416" s="226" t="s">
        <v>946</v>
      </c>
    </row>
    <row r="417" s="2" customFormat="1">
      <c r="A417" s="41"/>
      <c r="B417" s="42"/>
      <c r="C417" s="43"/>
      <c r="D417" s="228" t="s">
        <v>168</v>
      </c>
      <c r="E417" s="43"/>
      <c r="F417" s="229" t="s">
        <v>947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168</v>
      </c>
      <c r="AU417" s="20" t="s">
        <v>81</v>
      </c>
    </row>
    <row r="418" s="2" customFormat="1" ht="49.05" customHeight="1">
      <c r="A418" s="41"/>
      <c r="B418" s="42"/>
      <c r="C418" s="215" t="s">
        <v>948</v>
      </c>
      <c r="D418" s="215" t="s">
        <v>161</v>
      </c>
      <c r="E418" s="216" t="s">
        <v>949</v>
      </c>
      <c r="F418" s="217" t="s">
        <v>950</v>
      </c>
      <c r="G418" s="218" t="s">
        <v>300</v>
      </c>
      <c r="H418" s="219">
        <v>90</v>
      </c>
      <c r="I418" s="220"/>
      <c r="J418" s="221">
        <f>ROUND(I418*H418,2)</f>
        <v>0</v>
      </c>
      <c r="K418" s="217" t="s">
        <v>165</v>
      </c>
      <c r="L418" s="47"/>
      <c r="M418" s="222" t="s">
        <v>28</v>
      </c>
      <c r="N418" s="223" t="s">
        <v>43</v>
      </c>
      <c r="O418" s="87"/>
      <c r="P418" s="224">
        <f>O418*H418</f>
        <v>0</v>
      </c>
      <c r="Q418" s="224">
        <v>0</v>
      </c>
      <c r="R418" s="224">
        <f>Q418*H418</f>
        <v>0</v>
      </c>
      <c r="S418" s="224">
        <v>0</v>
      </c>
      <c r="T418" s="225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6" t="s">
        <v>166</v>
      </c>
      <c r="AT418" s="226" t="s">
        <v>161</v>
      </c>
      <c r="AU418" s="226" t="s">
        <v>81</v>
      </c>
      <c r="AY418" s="20" t="s">
        <v>158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20" t="s">
        <v>79</v>
      </c>
      <c r="BK418" s="227">
        <f>ROUND(I418*H418,2)</f>
        <v>0</v>
      </c>
      <c r="BL418" s="20" t="s">
        <v>166</v>
      </c>
      <c r="BM418" s="226" t="s">
        <v>951</v>
      </c>
    </row>
    <row r="419" s="2" customFormat="1">
      <c r="A419" s="41"/>
      <c r="B419" s="42"/>
      <c r="C419" s="43"/>
      <c r="D419" s="228" t="s">
        <v>168</v>
      </c>
      <c r="E419" s="43"/>
      <c r="F419" s="229" t="s">
        <v>952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168</v>
      </c>
      <c r="AU419" s="20" t="s">
        <v>81</v>
      </c>
    </row>
    <row r="420" s="2" customFormat="1" ht="37.8" customHeight="1">
      <c r="A420" s="41"/>
      <c r="B420" s="42"/>
      <c r="C420" s="215" t="s">
        <v>953</v>
      </c>
      <c r="D420" s="215" t="s">
        <v>161</v>
      </c>
      <c r="E420" s="216" t="s">
        <v>954</v>
      </c>
      <c r="F420" s="217" t="s">
        <v>955</v>
      </c>
      <c r="G420" s="218" t="s">
        <v>193</v>
      </c>
      <c r="H420" s="219">
        <v>226.61000000000001</v>
      </c>
      <c r="I420" s="220"/>
      <c r="J420" s="221">
        <f>ROUND(I420*H420,2)</f>
        <v>0</v>
      </c>
      <c r="K420" s="217" t="s">
        <v>165</v>
      </c>
      <c r="L420" s="47"/>
      <c r="M420" s="222" t="s">
        <v>28</v>
      </c>
      <c r="N420" s="223" t="s">
        <v>43</v>
      </c>
      <c r="O420" s="87"/>
      <c r="P420" s="224">
        <f>O420*H420</f>
        <v>0</v>
      </c>
      <c r="Q420" s="224">
        <v>0.00012999999999999999</v>
      </c>
      <c r="R420" s="224">
        <f>Q420*H420</f>
        <v>0.029459300000000001</v>
      </c>
      <c r="S420" s="224">
        <v>0</v>
      </c>
      <c r="T420" s="225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166</v>
      </c>
      <c r="AT420" s="226" t="s">
        <v>161</v>
      </c>
      <c r="AU420" s="226" t="s">
        <v>81</v>
      </c>
      <c r="AY420" s="20" t="s">
        <v>158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20" t="s">
        <v>79</v>
      </c>
      <c r="BK420" s="227">
        <f>ROUND(I420*H420,2)</f>
        <v>0</v>
      </c>
      <c r="BL420" s="20" t="s">
        <v>166</v>
      </c>
      <c r="BM420" s="226" t="s">
        <v>956</v>
      </c>
    </row>
    <row r="421" s="2" customFormat="1">
      <c r="A421" s="41"/>
      <c r="B421" s="42"/>
      <c r="C421" s="43"/>
      <c r="D421" s="228" t="s">
        <v>168</v>
      </c>
      <c r="E421" s="43"/>
      <c r="F421" s="229" t="s">
        <v>957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168</v>
      </c>
      <c r="AU421" s="20" t="s">
        <v>81</v>
      </c>
    </row>
    <row r="422" s="14" customFormat="1">
      <c r="A422" s="14"/>
      <c r="B422" s="244"/>
      <c r="C422" s="245"/>
      <c r="D422" s="235" t="s">
        <v>179</v>
      </c>
      <c r="E422" s="246" t="s">
        <v>28</v>
      </c>
      <c r="F422" s="247" t="s">
        <v>958</v>
      </c>
      <c r="G422" s="245"/>
      <c r="H422" s="248">
        <v>116.7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179</v>
      </c>
      <c r="AU422" s="254" t="s">
        <v>81</v>
      </c>
      <c r="AV422" s="14" t="s">
        <v>81</v>
      </c>
      <c r="AW422" s="14" t="s">
        <v>34</v>
      </c>
      <c r="AX422" s="14" t="s">
        <v>72</v>
      </c>
      <c r="AY422" s="254" t="s">
        <v>158</v>
      </c>
    </row>
    <row r="423" s="14" customFormat="1">
      <c r="A423" s="14"/>
      <c r="B423" s="244"/>
      <c r="C423" s="245"/>
      <c r="D423" s="235" t="s">
        <v>179</v>
      </c>
      <c r="E423" s="246" t="s">
        <v>28</v>
      </c>
      <c r="F423" s="247" t="s">
        <v>959</v>
      </c>
      <c r="G423" s="245"/>
      <c r="H423" s="248">
        <v>109.91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179</v>
      </c>
      <c r="AU423" s="254" t="s">
        <v>81</v>
      </c>
      <c r="AV423" s="14" t="s">
        <v>81</v>
      </c>
      <c r="AW423" s="14" t="s">
        <v>34</v>
      </c>
      <c r="AX423" s="14" t="s">
        <v>72</v>
      </c>
      <c r="AY423" s="254" t="s">
        <v>158</v>
      </c>
    </row>
    <row r="424" s="15" customFormat="1">
      <c r="A424" s="15"/>
      <c r="B424" s="255"/>
      <c r="C424" s="256"/>
      <c r="D424" s="235" t="s">
        <v>179</v>
      </c>
      <c r="E424" s="257" t="s">
        <v>28</v>
      </c>
      <c r="F424" s="258" t="s">
        <v>184</v>
      </c>
      <c r="G424" s="256"/>
      <c r="H424" s="259">
        <v>226.61000000000001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5" t="s">
        <v>179</v>
      </c>
      <c r="AU424" s="265" t="s">
        <v>81</v>
      </c>
      <c r="AV424" s="15" t="s">
        <v>166</v>
      </c>
      <c r="AW424" s="15" t="s">
        <v>34</v>
      </c>
      <c r="AX424" s="15" t="s">
        <v>79</v>
      </c>
      <c r="AY424" s="265" t="s">
        <v>158</v>
      </c>
    </row>
    <row r="425" s="2" customFormat="1" ht="37.8" customHeight="1">
      <c r="A425" s="41"/>
      <c r="B425" s="42"/>
      <c r="C425" s="215" t="s">
        <v>960</v>
      </c>
      <c r="D425" s="215" t="s">
        <v>161</v>
      </c>
      <c r="E425" s="216" t="s">
        <v>961</v>
      </c>
      <c r="F425" s="217" t="s">
        <v>962</v>
      </c>
      <c r="G425" s="218" t="s">
        <v>200</v>
      </c>
      <c r="H425" s="219">
        <v>30</v>
      </c>
      <c r="I425" s="220"/>
      <c r="J425" s="221">
        <f>ROUND(I425*H425,2)</f>
        <v>0</v>
      </c>
      <c r="K425" s="217" t="s">
        <v>165</v>
      </c>
      <c r="L425" s="47"/>
      <c r="M425" s="222" t="s">
        <v>28</v>
      </c>
      <c r="N425" s="223" t="s">
        <v>43</v>
      </c>
      <c r="O425" s="87"/>
      <c r="P425" s="224">
        <f>O425*H425</f>
        <v>0</v>
      </c>
      <c r="Q425" s="224">
        <v>0</v>
      </c>
      <c r="R425" s="224">
        <f>Q425*H425</f>
        <v>0</v>
      </c>
      <c r="S425" s="224">
        <v>0</v>
      </c>
      <c r="T425" s="225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6" t="s">
        <v>166</v>
      </c>
      <c r="AT425" s="226" t="s">
        <v>161</v>
      </c>
      <c r="AU425" s="226" t="s">
        <v>81</v>
      </c>
      <c r="AY425" s="20" t="s">
        <v>158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20" t="s">
        <v>79</v>
      </c>
      <c r="BK425" s="227">
        <f>ROUND(I425*H425,2)</f>
        <v>0</v>
      </c>
      <c r="BL425" s="20" t="s">
        <v>166</v>
      </c>
      <c r="BM425" s="226" t="s">
        <v>963</v>
      </c>
    </row>
    <row r="426" s="2" customFormat="1">
      <c r="A426" s="41"/>
      <c r="B426" s="42"/>
      <c r="C426" s="43"/>
      <c r="D426" s="228" t="s">
        <v>168</v>
      </c>
      <c r="E426" s="43"/>
      <c r="F426" s="229" t="s">
        <v>964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168</v>
      </c>
      <c r="AU426" s="20" t="s">
        <v>81</v>
      </c>
    </row>
    <row r="427" s="2" customFormat="1" ht="37.8" customHeight="1">
      <c r="A427" s="41"/>
      <c r="B427" s="42"/>
      <c r="C427" s="215" t="s">
        <v>965</v>
      </c>
      <c r="D427" s="215" t="s">
        <v>161</v>
      </c>
      <c r="E427" s="216" t="s">
        <v>966</v>
      </c>
      <c r="F427" s="217" t="s">
        <v>967</v>
      </c>
      <c r="G427" s="218" t="s">
        <v>200</v>
      </c>
      <c r="H427" s="219">
        <v>1800</v>
      </c>
      <c r="I427" s="220"/>
      <c r="J427" s="221">
        <f>ROUND(I427*H427,2)</f>
        <v>0</v>
      </c>
      <c r="K427" s="217" t="s">
        <v>165</v>
      </c>
      <c r="L427" s="47"/>
      <c r="M427" s="222" t="s">
        <v>28</v>
      </c>
      <c r="N427" s="223" t="s">
        <v>43</v>
      </c>
      <c r="O427" s="87"/>
      <c r="P427" s="224">
        <f>O427*H427</f>
        <v>0</v>
      </c>
      <c r="Q427" s="224">
        <v>0</v>
      </c>
      <c r="R427" s="224">
        <f>Q427*H427</f>
        <v>0</v>
      </c>
      <c r="S427" s="224">
        <v>0</v>
      </c>
      <c r="T427" s="225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6" t="s">
        <v>166</v>
      </c>
      <c r="AT427" s="226" t="s">
        <v>161</v>
      </c>
      <c r="AU427" s="226" t="s">
        <v>81</v>
      </c>
      <c r="AY427" s="20" t="s">
        <v>158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20" t="s">
        <v>79</v>
      </c>
      <c r="BK427" s="227">
        <f>ROUND(I427*H427,2)</f>
        <v>0</v>
      </c>
      <c r="BL427" s="20" t="s">
        <v>166</v>
      </c>
      <c r="BM427" s="226" t="s">
        <v>968</v>
      </c>
    </row>
    <row r="428" s="2" customFormat="1">
      <c r="A428" s="41"/>
      <c r="B428" s="42"/>
      <c r="C428" s="43"/>
      <c r="D428" s="228" t="s">
        <v>168</v>
      </c>
      <c r="E428" s="43"/>
      <c r="F428" s="229" t="s">
        <v>969</v>
      </c>
      <c r="G428" s="43"/>
      <c r="H428" s="43"/>
      <c r="I428" s="230"/>
      <c r="J428" s="43"/>
      <c r="K428" s="43"/>
      <c r="L428" s="47"/>
      <c r="M428" s="231"/>
      <c r="N428" s="232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168</v>
      </c>
      <c r="AU428" s="20" t="s">
        <v>81</v>
      </c>
    </row>
    <row r="429" s="14" customFormat="1">
      <c r="A429" s="14"/>
      <c r="B429" s="244"/>
      <c r="C429" s="245"/>
      <c r="D429" s="235" t="s">
        <v>179</v>
      </c>
      <c r="E429" s="246" t="s">
        <v>28</v>
      </c>
      <c r="F429" s="247" t="s">
        <v>970</v>
      </c>
      <c r="G429" s="245"/>
      <c r="H429" s="248">
        <v>1800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179</v>
      </c>
      <c r="AU429" s="254" t="s">
        <v>81</v>
      </c>
      <c r="AV429" s="14" t="s">
        <v>81</v>
      </c>
      <c r="AW429" s="14" t="s">
        <v>34</v>
      </c>
      <c r="AX429" s="14" t="s">
        <v>72</v>
      </c>
      <c r="AY429" s="254" t="s">
        <v>158</v>
      </c>
    </row>
    <row r="430" s="15" customFormat="1">
      <c r="A430" s="15"/>
      <c r="B430" s="255"/>
      <c r="C430" s="256"/>
      <c r="D430" s="235" t="s">
        <v>179</v>
      </c>
      <c r="E430" s="257" t="s">
        <v>28</v>
      </c>
      <c r="F430" s="258" t="s">
        <v>184</v>
      </c>
      <c r="G430" s="256"/>
      <c r="H430" s="259">
        <v>1800</v>
      </c>
      <c r="I430" s="260"/>
      <c r="J430" s="256"/>
      <c r="K430" s="256"/>
      <c r="L430" s="261"/>
      <c r="M430" s="262"/>
      <c r="N430" s="263"/>
      <c r="O430" s="263"/>
      <c r="P430" s="263"/>
      <c r="Q430" s="263"/>
      <c r="R430" s="263"/>
      <c r="S430" s="263"/>
      <c r="T430" s="264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5" t="s">
        <v>179</v>
      </c>
      <c r="AU430" s="265" t="s">
        <v>81</v>
      </c>
      <c r="AV430" s="15" t="s">
        <v>166</v>
      </c>
      <c r="AW430" s="15" t="s">
        <v>34</v>
      </c>
      <c r="AX430" s="15" t="s">
        <v>79</v>
      </c>
      <c r="AY430" s="265" t="s">
        <v>158</v>
      </c>
    </row>
    <row r="431" s="2" customFormat="1" ht="37.8" customHeight="1">
      <c r="A431" s="41"/>
      <c r="B431" s="42"/>
      <c r="C431" s="215" t="s">
        <v>971</v>
      </c>
      <c r="D431" s="215" t="s">
        <v>161</v>
      </c>
      <c r="E431" s="216" t="s">
        <v>972</v>
      </c>
      <c r="F431" s="217" t="s">
        <v>973</v>
      </c>
      <c r="G431" s="218" t="s">
        <v>200</v>
      </c>
      <c r="H431" s="219">
        <v>30</v>
      </c>
      <c r="I431" s="220"/>
      <c r="J431" s="221">
        <f>ROUND(I431*H431,2)</f>
        <v>0</v>
      </c>
      <c r="K431" s="217" t="s">
        <v>165</v>
      </c>
      <c r="L431" s="47"/>
      <c r="M431" s="222" t="s">
        <v>28</v>
      </c>
      <c r="N431" s="223" t="s">
        <v>43</v>
      </c>
      <c r="O431" s="87"/>
      <c r="P431" s="224">
        <f>O431*H431</f>
        <v>0</v>
      </c>
      <c r="Q431" s="224">
        <v>0</v>
      </c>
      <c r="R431" s="224">
        <f>Q431*H431</f>
        <v>0</v>
      </c>
      <c r="S431" s="224">
        <v>0</v>
      </c>
      <c r="T431" s="225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6" t="s">
        <v>166</v>
      </c>
      <c r="AT431" s="226" t="s">
        <v>161</v>
      </c>
      <c r="AU431" s="226" t="s">
        <v>81</v>
      </c>
      <c r="AY431" s="20" t="s">
        <v>158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20" t="s">
        <v>79</v>
      </c>
      <c r="BK431" s="227">
        <f>ROUND(I431*H431,2)</f>
        <v>0</v>
      </c>
      <c r="BL431" s="20" t="s">
        <v>166</v>
      </c>
      <c r="BM431" s="226" t="s">
        <v>974</v>
      </c>
    </row>
    <row r="432" s="2" customFormat="1">
      <c r="A432" s="41"/>
      <c r="B432" s="42"/>
      <c r="C432" s="43"/>
      <c r="D432" s="228" t="s">
        <v>168</v>
      </c>
      <c r="E432" s="43"/>
      <c r="F432" s="229" t="s">
        <v>975</v>
      </c>
      <c r="G432" s="43"/>
      <c r="H432" s="43"/>
      <c r="I432" s="230"/>
      <c r="J432" s="43"/>
      <c r="K432" s="43"/>
      <c r="L432" s="47"/>
      <c r="M432" s="231"/>
      <c r="N432" s="232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168</v>
      </c>
      <c r="AU432" s="20" t="s">
        <v>81</v>
      </c>
    </row>
    <row r="433" s="2" customFormat="1" ht="37.8" customHeight="1">
      <c r="A433" s="41"/>
      <c r="B433" s="42"/>
      <c r="C433" s="215" t="s">
        <v>976</v>
      </c>
      <c r="D433" s="215" t="s">
        <v>161</v>
      </c>
      <c r="E433" s="216" t="s">
        <v>977</v>
      </c>
      <c r="F433" s="217" t="s">
        <v>978</v>
      </c>
      <c r="G433" s="218" t="s">
        <v>193</v>
      </c>
      <c r="H433" s="219">
        <v>672</v>
      </c>
      <c r="I433" s="220"/>
      <c r="J433" s="221">
        <f>ROUND(I433*H433,2)</f>
        <v>0</v>
      </c>
      <c r="K433" s="217" t="s">
        <v>165</v>
      </c>
      <c r="L433" s="47"/>
      <c r="M433" s="222" t="s">
        <v>28</v>
      </c>
      <c r="N433" s="223" t="s">
        <v>43</v>
      </c>
      <c r="O433" s="87"/>
      <c r="P433" s="224">
        <f>O433*H433</f>
        <v>0</v>
      </c>
      <c r="Q433" s="224">
        <v>3.4999999999999997E-05</v>
      </c>
      <c r="R433" s="224">
        <f>Q433*H433</f>
        <v>0.023519999999999999</v>
      </c>
      <c r="S433" s="224">
        <v>0</v>
      </c>
      <c r="T433" s="225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6" t="s">
        <v>166</v>
      </c>
      <c r="AT433" s="226" t="s">
        <v>161</v>
      </c>
      <c r="AU433" s="226" t="s">
        <v>81</v>
      </c>
      <c r="AY433" s="20" t="s">
        <v>158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20" t="s">
        <v>79</v>
      </c>
      <c r="BK433" s="227">
        <f>ROUND(I433*H433,2)</f>
        <v>0</v>
      </c>
      <c r="BL433" s="20" t="s">
        <v>166</v>
      </c>
      <c r="BM433" s="226" t="s">
        <v>979</v>
      </c>
    </row>
    <row r="434" s="2" customFormat="1">
      <c r="A434" s="41"/>
      <c r="B434" s="42"/>
      <c r="C434" s="43"/>
      <c r="D434" s="228" t="s">
        <v>168</v>
      </c>
      <c r="E434" s="43"/>
      <c r="F434" s="229" t="s">
        <v>980</v>
      </c>
      <c r="G434" s="43"/>
      <c r="H434" s="43"/>
      <c r="I434" s="230"/>
      <c r="J434" s="43"/>
      <c r="K434" s="43"/>
      <c r="L434" s="47"/>
      <c r="M434" s="231"/>
      <c r="N434" s="232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168</v>
      </c>
      <c r="AU434" s="20" t="s">
        <v>81</v>
      </c>
    </row>
    <row r="435" s="2" customFormat="1" ht="37.8" customHeight="1">
      <c r="A435" s="41"/>
      <c r="B435" s="42"/>
      <c r="C435" s="215" t="s">
        <v>981</v>
      </c>
      <c r="D435" s="215" t="s">
        <v>161</v>
      </c>
      <c r="E435" s="216" t="s">
        <v>982</v>
      </c>
      <c r="F435" s="217" t="s">
        <v>983</v>
      </c>
      <c r="G435" s="218" t="s">
        <v>300</v>
      </c>
      <c r="H435" s="219">
        <v>20</v>
      </c>
      <c r="I435" s="220"/>
      <c r="J435" s="221">
        <f>ROUND(I435*H435,2)</f>
        <v>0</v>
      </c>
      <c r="K435" s="217" t="s">
        <v>165</v>
      </c>
      <c r="L435" s="47"/>
      <c r="M435" s="222" t="s">
        <v>28</v>
      </c>
      <c r="N435" s="223" t="s">
        <v>43</v>
      </c>
      <c r="O435" s="87"/>
      <c r="P435" s="224">
        <f>O435*H435</f>
        <v>0</v>
      </c>
      <c r="Q435" s="224">
        <v>4.2484000000000002E-05</v>
      </c>
      <c r="R435" s="224">
        <f>Q435*H435</f>
        <v>0.00084968000000000001</v>
      </c>
      <c r="S435" s="224">
        <v>0</v>
      </c>
      <c r="T435" s="225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26" t="s">
        <v>166</v>
      </c>
      <c r="AT435" s="226" t="s">
        <v>161</v>
      </c>
      <c r="AU435" s="226" t="s">
        <v>81</v>
      </c>
      <c r="AY435" s="20" t="s">
        <v>158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20" t="s">
        <v>79</v>
      </c>
      <c r="BK435" s="227">
        <f>ROUND(I435*H435,2)</f>
        <v>0</v>
      </c>
      <c r="BL435" s="20" t="s">
        <v>166</v>
      </c>
      <c r="BM435" s="226" t="s">
        <v>984</v>
      </c>
    </row>
    <row r="436" s="2" customFormat="1">
      <c r="A436" s="41"/>
      <c r="B436" s="42"/>
      <c r="C436" s="43"/>
      <c r="D436" s="228" t="s">
        <v>168</v>
      </c>
      <c r="E436" s="43"/>
      <c r="F436" s="229" t="s">
        <v>985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168</v>
      </c>
      <c r="AU436" s="20" t="s">
        <v>81</v>
      </c>
    </row>
    <row r="437" s="2" customFormat="1" ht="33" customHeight="1">
      <c r="A437" s="41"/>
      <c r="B437" s="42"/>
      <c r="C437" s="215" t="s">
        <v>986</v>
      </c>
      <c r="D437" s="215" t="s">
        <v>161</v>
      </c>
      <c r="E437" s="216" t="s">
        <v>987</v>
      </c>
      <c r="F437" s="217" t="s">
        <v>988</v>
      </c>
      <c r="G437" s="218" t="s">
        <v>300</v>
      </c>
      <c r="H437" s="219">
        <v>20</v>
      </c>
      <c r="I437" s="220"/>
      <c r="J437" s="221">
        <f>ROUND(I437*H437,2)</f>
        <v>0</v>
      </c>
      <c r="K437" s="217" t="s">
        <v>165</v>
      </c>
      <c r="L437" s="47"/>
      <c r="M437" s="222" t="s">
        <v>28</v>
      </c>
      <c r="N437" s="223" t="s">
        <v>43</v>
      </c>
      <c r="O437" s="87"/>
      <c r="P437" s="224">
        <f>O437*H437</f>
        <v>0</v>
      </c>
      <c r="Q437" s="224">
        <v>0.00012999999999999999</v>
      </c>
      <c r="R437" s="224">
        <f>Q437*H437</f>
        <v>0.0025999999999999999</v>
      </c>
      <c r="S437" s="224">
        <v>0</v>
      </c>
      <c r="T437" s="225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6" t="s">
        <v>166</v>
      </c>
      <c r="AT437" s="226" t="s">
        <v>161</v>
      </c>
      <c r="AU437" s="226" t="s">
        <v>81</v>
      </c>
      <c r="AY437" s="20" t="s">
        <v>158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20" t="s">
        <v>79</v>
      </c>
      <c r="BK437" s="227">
        <f>ROUND(I437*H437,2)</f>
        <v>0</v>
      </c>
      <c r="BL437" s="20" t="s">
        <v>166</v>
      </c>
      <c r="BM437" s="226" t="s">
        <v>989</v>
      </c>
    </row>
    <row r="438" s="2" customFormat="1">
      <c r="A438" s="41"/>
      <c r="B438" s="42"/>
      <c r="C438" s="43"/>
      <c r="D438" s="228" t="s">
        <v>168</v>
      </c>
      <c r="E438" s="43"/>
      <c r="F438" s="229" t="s">
        <v>990</v>
      </c>
      <c r="G438" s="43"/>
      <c r="H438" s="43"/>
      <c r="I438" s="230"/>
      <c r="J438" s="43"/>
      <c r="K438" s="43"/>
      <c r="L438" s="47"/>
      <c r="M438" s="231"/>
      <c r="N438" s="232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168</v>
      </c>
      <c r="AU438" s="20" t="s">
        <v>81</v>
      </c>
    </row>
    <row r="439" s="2" customFormat="1" ht="37.8" customHeight="1">
      <c r="A439" s="41"/>
      <c r="B439" s="42"/>
      <c r="C439" s="215" t="s">
        <v>991</v>
      </c>
      <c r="D439" s="215" t="s">
        <v>161</v>
      </c>
      <c r="E439" s="216" t="s">
        <v>992</v>
      </c>
      <c r="F439" s="217" t="s">
        <v>993</v>
      </c>
      <c r="G439" s="218" t="s">
        <v>200</v>
      </c>
      <c r="H439" s="219">
        <v>108</v>
      </c>
      <c r="I439" s="220"/>
      <c r="J439" s="221">
        <f>ROUND(I439*H439,2)</f>
        <v>0</v>
      </c>
      <c r="K439" s="217" t="s">
        <v>165</v>
      </c>
      <c r="L439" s="47"/>
      <c r="M439" s="222" t="s">
        <v>28</v>
      </c>
      <c r="N439" s="223" t="s">
        <v>43</v>
      </c>
      <c r="O439" s="87"/>
      <c r="P439" s="224">
        <f>O439*H439</f>
        <v>0</v>
      </c>
      <c r="Q439" s="224">
        <v>0.00065118999999999995</v>
      </c>
      <c r="R439" s="224">
        <f>Q439*H439</f>
        <v>0.070328519999999992</v>
      </c>
      <c r="S439" s="224">
        <v>0.001</v>
      </c>
      <c r="T439" s="225">
        <f>S439*H439</f>
        <v>0.108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6" t="s">
        <v>166</v>
      </c>
      <c r="AT439" s="226" t="s">
        <v>161</v>
      </c>
      <c r="AU439" s="226" t="s">
        <v>81</v>
      </c>
      <c r="AY439" s="20" t="s">
        <v>158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20" t="s">
        <v>79</v>
      </c>
      <c r="BK439" s="227">
        <f>ROUND(I439*H439,2)</f>
        <v>0</v>
      </c>
      <c r="BL439" s="20" t="s">
        <v>166</v>
      </c>
      <c r="BM439" s="226" t="s">
        <v>994</v>
      </c>
    </row>
    <row r="440" s="2" customFormat="1">
      <c r="A440" s="41"/>
      <c r="B440" s="42"/>
      <c r="C440" s="43"/>
      <c r="D440" s="228" t="s">
        <v>168</v>
      </c>
      <c r="E440" s="43"/>
      <c r="F440" s="229" t="s">
        <v>995</v>
      </c>
      <c r="G440" s="43"/>
      <c r="H440" s="43"/>
      <c r="I440" s="230"/>
      <c r="J440" s="43"/>
      <c r="K440" s="43"/>
      <c r="L440" s="47"/>
      <c r="M440" s="231"/>
      <c r="N440" s="232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168</v>
      </c>
      <c r="AU440" s="20" t="s">
        <v>81</v>
      </c>
    </row>
    <row r="441" s="14" customFormat="1">
      <c r="A441" s="14"/>
      <c r="B441" s="244"/>
      <c r="C441" s="245"/>
      <c r="D441" s="235" t="s">
        <v>179</v>
      </c>
      <c r="E441" s="246" t="s">
        <v>28</v>
      </c>
      <c r="F441" s="247" t="s">
        <v>996</v>
      </c>
      <c r="G441" s="245"/>
      <c r="H441" s="248">
        <v>108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179</v>
      </c>
      <c r="AU441" s="254" t="s">
        <v>81</v>
      </c>
      <c r="AV441" s="14" t="s">
        <v>81</v>
      </c>
      <c r="AW441" s="14" t="s">
        <v>34</v>
      </c>
      <c r="AX441" s="14" t="s">
        <v>72</v>
      </c>
      <c r="AY441" s="254" t="s">
        <v>158</v>
      </c>
    </row>
    <row r="442" s="15" customFormat="1">
      <c r="A442" s="15"/>
      <c r="B442" s="255"/>
      <c r="C442" s="256"/>
      <c r="D442" s="235" t="s">
        <v>179</v>
      </c>
      <c r="E442" s="257" t="s">
        <v>28</v>
      </c>
      <c r="F442" s="258" t="s">
        <v>184</v>
      </c>
      <c r="G442" s="256"/>
      <c r="H442" s="259">
        <v>108</v>
      </c>
      <c r="I442" s="260"/>
      <c r="J442" s="256"/>
      <c r="K442" s="256"/>
      <c r="L442" s="261"/>
      <c r="M442" s="262"/>
      <c r="N442" s="263"/>
      <c r="O442" s="263"/>
      <c r="P442" s="263"/>
      <c r="Q442" s="263"/>
      <c r="R442" s="263"/>
      <c r="S442" s="263"/>
      <c r="T442" s="264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5" t="s">
        <v>179</v>
      </c>
      <c r="AU442" s="265" t="s">
        <v>81</v>
      </c>
      <c r="AV442" s="15" t="s">
        <v>166</v>
      </c>
      <c r="AW442" s="15" t="s">
        <v>34</v>
      </c>
      <c r="AX442" s="15" t="s">
        <v>79</v>
      </c>
      <c r="AY442" s="265" t="s">
        <v>158</v>
      </c>
    </row>
    <row r="443" s="2" customFormat="1" ht="24.15" customHeight="1">
      <c r="A443" s="41"/>
      <c r="B443" s="42"/>
      <c r="C443" s="270" t="s">
        <v>997</v>
      </c>
      <c r="D443" s="270" t="s">
        <v>490</v>
      </c>
      <c r="E443" s="271" t="s">
        <v>998</v>
      </c>
      <c r="F443" s="272" t="s">
        <v>999</v>
      </c>
      <c r="G443" s="273" t="s">
        <v>216</v>
      </c>
      <c r="H443" s="274">
        <v>0.188</v>
      </c>
      <c r="I443" s="275"/>
      <c r="J443" s="276">
        <f>ROUND(I443*H443,2)</f>
        <v>0</v>
      </c>
      <c r="K443" s="272" t="s">
        <v>165</v>
      </c>
      <c r="L443" s="277"/>
      <c r="M443" s="278" t="s">
        <v>28</v>
      </c>
      <c r="N443" s="279" t="s">
        <v>43</v>
      </c>
      <c r="O443" s="87"/>
      <c r="P443" s="224">
        <f>O443*H443</f>
        <v>0</v>
      </c>
      <c r="Q443" s="224">
        <v>1</v>
      </c>
      <c r="R443" s="224">
        <f>Q443*H443</f>
        <v>0.188</v>
      </c>
      <c r="S443" s="224">
        <v>0</v>
      </c>
      <c r="T443" s="225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26" t="s">
        <v>208</v>
      </c>
      <c r="AT443" s="226" t="s">
        <v>490</v>
      </c>
      <c r="AU443" s="226" t="s">
        <v>81</v>
      </c>
      <c r="AY443" s="20" t="s">
        <v>158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20" t="s">
        <v>79</v>
      </c>
      <c r="BK443" s="227">
        <f>ROUND(I443*H443,2)</f>
        <v>0</v>
      </c>
      <c r="BL443" s="20" t="s">
        <v>166</v>
      </c>
      <c r="BM443" s="226" t="s">
        <v>1000</v>
      </c>
    </row>
    <row r="444" s="14" customFormat="1">
      <c r="A444" s="14"/>
      <c r="B444" s="244"/>
      <c r="C444" s="245"/>
      <c r="D444" s="235" t="s">
        <v>179</v>
      </c>
      <c r="E444" s="246" t="s">
        <v>28</v>
      </c>
      <c r="F444" s="247" t="s">
        <v>1001</v>
      </c>
      <c r="G444" s="245"/>
      <c r="H444" s="248">
        <v>0.188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179</v>
      </c>
      <c r="AU444" s="254" t="s">
        <v>81</v>
      </c>
      <c r="AV444" s="14" t="s">
        <v>81</v>
      </c>
      <c r="AW444" s="14" t="s">
        <v>34</v>
      </c>
      <c r="AX444" s="14" t="s">
        <v>72</v>
      </c>
      <c r="AY444" s="254" t="s">
        <v>158</v>
      </c>
    </row>
    <row r="445" s="15" customFormat="1">
      <c r="A445" s="15"/>
      <c r="B445" s="255"/>
      <c r="C445" s="256"/>
      <c r="D445" s="235" t="s">
        <v>179</v>
      </c>
      <c r="E445" s="257" t="s">
        <v>28</v>
      </c>
      <c r="F445" s="258" t="s">
        <v>184</v>
      </c>
      <c r="G445" s="256"/>
      <c r="H445" s="259">
        <v>0.188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5" t="s">
        <v>179</v>
      </c>
      <c r="AU445" s="265" t="s">
        <v>81</v>
      </c>
      <c r="AV445" s="15" t="s">
        <v>166</v>
      </c>
      <c r="AW445" s="15" t="s">
        <v>34</v>
      </c>
      <c r="AX445" s="15" t="s">
        <v>79</v>
      </c>
      <c r="AY445" s="265" t="s">
        <v>158</v>
      </c>
    </row>
    <row r="446" s="12" customFormat="1" ht="22.8" customHeight="1">
      <c r="A446" s="12"/>
      <c r="B446" s="199"/>
      <c r="C446" s="200"/>
      <c r="D446" s="201" t="s">
        <v>71</v>
      </c>
      <c r="E446" s="213" t="s">
        <v>1002</v>
      </c>
      <c r="F446" s="213" t="s">
        <v>1003</v>
      </c>
      <c r="G446" s="200"/>
      <c r="H446" s="200"/>
      <c r="I446" s="203"/>
      <c r="J446" s="214">
        <f>BK446</f>
        <v>0</v>
      </c>
      <c r="K446" s="200"/>
      <c r="L446" s="205"/>
      <c r="M446" s="206"/>
      <c r="N446" s="207"/>
      <c r="O446" s="207"/>
      <c r="P446" s="208">
        <f>SUM(P447:P454)</f>
        <v>0</v>
      </c>
      <c r="Q446" s="207"/>
      <c r="R446" s="208">
        <f>SUM(R447:R454)</f>
        <v>0</v>
      </c>
      <c r="S446" s="207"/>
      <c r="T446" s="209">
        <f>SUM(T447:T454)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0" t="s">
        <v>79</v>
      </c>
      <c r="AT446" s="211" t="s">
        <v>71</v>
      </c>
      <c r="AU446" s="211" t="s">
        <v>79</v>
      </c>
      <c r="AY446" s="210" t="s">
        <v>158</v>
      </c>
      <c r="BK446" s="212">
        <f>SUM(BK447:BK454)</f>
        <v>0</v>
      </c>
    </row>
    <row r="447" s="2" customFormat="1" ht="44.25" customHeight="1">
      <c r="A447" s="41"/>
      <c r="B447" s="42"/>
      <c r="C447" s="215" t="s">
        <v>1004</v>
      </c>
      <c r="D447" s="215" t="s">
        <v>161</v>
      </c>
      <c r="E447" s="216" t="s">
        <v>1005</v>
      </c>
      <c r="F447" s="217" t="s">
        <v>1006</v>
      </c>
      <c r="G447" s="218" t="s">
        <v>216</v>
      </c>
      <c r="H447" s="219">
        <v>0.44</v>
      </c>
      <c r="I447" s="220"/>
      <c r="J447" s="221">
        <f>ROUND(I447*H447,2)</f>
        <v>0</v>
      </c>
      <c r="K447" s="217" t="s">
        <v>165</v>
      </c>
      <c r="L447" s="47"/>
      <c r="M447" s="222" t="s">
        <v>28</v>
      </c>
      <c r="N447" s="223" t="s">
        <v>43</v>
      </c>
      <c r="O447" s="87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166</v>
      </c>
      <c r="AT447" s="226" t="s">
        <v>161</v>
      </c>
      <c r="AU447" s="226" t="s">
        <v>81</v>
      </c>
      <c r="AY447" s="20" t="s">
        <v>158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20" t="s">
        <v>79</v>
      </c>
      <c r="BK447" s="227">
        <f>ROUND(I447*H447,2)</f>
        <v>0</v>
      </c>
      <c r="BL447" s="20" t="s">
        <v>166</v>
      </c>
      <c r="BM447" s="226" t="s">
        <v>1007</v>
      </c>
    </row>
    <row r="448" s="2" customFormat="1">
      <c r="A448" s="41"/>
      <c r="B448" s="42"/>
      <c r="C448" s="43"/>
      <c r="D448" s="228" t="s">
        <v>168</v>
      </c>
      <c r="E448" s="43"/>
      <c r="F448" s="229" t="s">
        <v>1008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168</v>
      </c>
      <c r="AU448" s="20" t="s">
        <v>81</v>
      </c>
    </row>
    <row r="449" s="2" customFormat="1" ht="33" customHeight="1">
      <c r="A449" s="41"/>
      <c r="B449" s="42"/>
      <c r="C449" s="215" t="s">
        <v>1009</v>
      </c>
      <c r="D449" s="215" t="s">
        <v>161</v>
      </c>
      <c r="E449" s="216" t="s">
        <v>1010</v>
      </c>
      <c r="F449" s="217" t="s">
        <v>1011</v>
      </c>
      <c r="G449" s="218" t="s">
        <v>216</v>
      </c>
      <c r="H449" s="219">
        <v>0.44</v>
      </c>
      <c r="I449" s="220"/>
      <c r="J449" s="221">
        <f>ROUND(I449*H449,2)</f>
        <v>0</v>
      </c>
      <c r="K449" s="217" t="s">
        <v>165</v>
      </c>
      <c r="L449" s="47"/>
      <c r="M449" s="222" t="s">
        <v>28</v>
      </c>
      <c r="N449" s="223" t="s">
        <v>43</v>
      </c>
      <c r="O449" s="87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6" t="s">
        <v>166</v>
      </c>
      <c r="AT449" s="226" t="s">
        <v>161</v>
      </c>
      <c r="AU449" s="226" t="s">
        <v>81</v>
      </c>
      <c r="AY449" s="20" t="s">
        <v>158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20" t="s">
        <v>79</v>
      </c>
      <c r="BK449" s="227">
        <f>ROUND(I449*H449,2)</f>
        <v>0</v>
      </c>
      <c r="BL449" s="20" t="s">
        <v>166</v>
      </c>
      <c r="BM449" s="226" t="s">
        <v>1012</v>
      </c>
    </row>
    <row r="450" s="2" customFormat="1">
      <c r="A450" s="41"/>
      <c r="B450" s="42"/>
      <c r="C450" s="43"/>
      <c r="D450" s="228" t="s">
        <v>168</v>
      </c>
      <c r="E450" s="43"/>
      <c r="F450" s="229" t="s">
        <v>1013</v>
      </c>
      <c r="G450" s="43"/>
      <c r="H450" s="43"/>
      <c r="I450" s="230"/>
      <c r="J450" s="43"/>
      <c r="K450" s="43"/>
      <c r="L450" s="47"/>
      <c r="M450" s="231"/>
      <c r="N450" s="232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168</v>
      </c>
      <c r="AU450" s="20" t="s">
        <v>81</v>
      </c>
    </row>
    <row r="451" s="2" customFormat="1" ht="44.25" customHeight="1">
      <c r="A451" s="41"/>
      <c r="B451" s="42"/>
      <c r="C451" s="215" t="s">
        <v>1014</v>
      </c>
      <c r="D451" s="215" t="s">
        <v>161</v>
      </c>
      <c r="E451" s="216" t="s">
        <v>1015</v>
      </c>
      <c r="F451" s="217" t="s">
        <v>1016</v>
      </c>
      <c r="G451" s="218" t="s">
        <v>216</v>
      </c>
      <c r="H451" s="219">
        <v>13.199999999999999</v>
      </c>
      <c r="I451" s="220"/>
      <c r="J451" s="221">
        <f>ROUND(I451*H451,2)</f>
        <v>0</v>
      </c>
      <c r="K451" s="217" t="s">
        <v>165</v>
      </c>
      <c r="L451" s="47"/>
      <c r="M451" s="222" t="s">
        <v>28</v>
      </c>
      <c r="N451" s="223" t="s">
        <v>43</v>
      </c>
      <c r="O451" s="87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6" t="s">
        <v>166</v>
      </c>
      <c r="AT451" s="226" t="s">
        <v>161</v>
      </c>
      <c r="AU451" s="226" t="s">
        <v>81</v>
      </c>
      <c r="AY451" s="20" t="s">
        <v>158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20" t="s">
        <v>79</v>
      </c>
      <c r="BK451" s="227">
        <f>ROUND(I451*H451,2)</f>
        <v>0</v>
      </c>
      <c r="BL451" s="20" t="s">
        <v>166</v>
      </c>
      <c r="BM451" s="226" t="s">
        <v>1017</v>
      </c>
    </row>
    <row r="452" s="2" customFormat="1">
      <c r="A452" s="41"/>
      <c r="B452" s="42"/>
      <c r="C452" s="43"/>
      <c r="D452" s="228" t="s">
        <v>168</v>
      </c>
      <c r="E452" s="43"/>
      <c r="F452" s="229" t="s">
        <v>1018</v>
      </c>
      <c r="G452" s="43"/>
      <c r="H452" s="43"/>
      <c r="I452" s="230"/>
      <c r="J452" s="43"/>
      <c r="K452" s="43"/>
      <c r="L452" s="47"/>
      <c r="M452" s="231"/>
      <c r="N452" s="232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168</v>
      </c>
      <c r="AU452" s="20" t="s">
        <v>81</v>
      </c>
    </row>
    <row r="453" s="2" customFormat="1" ht="44.25" customHeight="1">
      <c r="A453" s="41"/>
      <c r="B453" s="42"/>
      <c r="C453" s="215" t="s">
        <v>1019</v>
      </c>
      <c r="D453" s="215" t="s">
        <v>161</v>
      </c>
      <c r="E453" s="216" t="s">
        <v>1020</v>
      </c>
      <c r="F453" s="217" t="s">
        <v>1021</v>
      </c>
      <c r="G453" s="218" t="s">
        <v>216</v>
      </c>
      <c r="H453" s="219">
        <v>0.44</v>
      </c>
      <c r="I453" s="220"/>
      <c r="J453" s="221">
        <f>ROUND(I453*H453,2)</f>
        <v>0</v>
      </c>
      <c r="K453" s="217" t="s">
        <v>165</v>
      </c>
      <c r="L453" s="47"/>
      <c r="M453" s="222" t="s">
        <v>28</v>
      </c>
      <c r="N453" s="223" t="s">
        <v>43</v>
      </c>
      <c r="O453" s="87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26" t="s">
        <v>166</v>
      </c>
      <c r="AT453" s="226" t="s">
        <v>161</v>
      </c>
      <c r="AU453" s="226" t="s">
        <v>81</v>
      </c>
      <c r="AY453" s="20" t="s">
        <v>158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20" t="s">
        <v>79</v>
      </c>
      <c r="BK453" s="227">
        <f>ROUND(I453*H453,2)</f>
        <v>0</v>
      </c>
      <c r="BL453" s="20" t="s">
        <v>166</v>
      </c>
      <c r="BM453" s="226" t="s">
        <v>1022</v>
      </c>
    </row>
    <row r="454" s="2" customFormat="1">
      <c r="A454" s="41"/>
      <c r="B454" s="42"/>
      <c r="C454" s="43"/>
      <c r="D454" s="228" t="s">
        <v>168</v>
      </c>
      <c r="E454" s="43"/>
      <c r="F454" s="229" t="s">
        <v>1023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168</v>
      </c>
      <c r="AU454" s="20" t="s">
        <v>81</v>
      </c>
    </row>
    <row r="455" s="12" customFormat="1" ht="22.8" customHeight="1">
      <c r="A455" s="12"/>
      <c r="B455" s="199"/>
      <c r="C455" s="200"/>
      <c r="D455" s="201" t="s">
        <v>71</v>
      </c>
      <c r="E455" s="213" t="s">
        <v>1024</v>
      </c>
      <c r="F455" s="213" t="s">
        <v>1025</v>
      </c>
      <c r="G455" s="200"/>
      <c r="H455" s="200"/>
      <c r="I455" s="203"/>
      <c r="J455" s="214">
        <f>BK455</f>
        <v>0</v>
      </c>
      <c r="K455" s="200"/>
      <c r="L455" s="205"/>
      <c r="M455" s="206"/>
      <c r="N455" s="207"/>
      <c r="O455" s="207"/>
      <c r="P455" s="208">
        <f>SUM(P456:P457)</f>
        <v>0</v>
      </c>
      <c r="Q455" s="207"/>
      <c r="R455" s="208">
        <f>SUM(R456:R457)</f>
        <v>0</v>
      </c>
      <c r="S455" s="207"/>
      <c r="T455" s="209">
        <f>SUM(T456:T457)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0" t="s">
        <v>79</v>
      </c>
      <c r="AT455" s="211" t="s">
        <v>71</v>
      </c>
      <c r="AU455" s="211" t="s">
        <v>79</v>
      </c>
      <c r="AY455" s="210" t="s">
        <v>158</v>
      </c>
      <c r="BK455" s="212">
        <f>SUM(BK456:BK457)</f>
        <v>0</v>
      </c>
    </row>
    <row r="456" s="2" customFormat="1" ht="55.5" customHeight="1">
      <c r="A456" s="41"/>
      <c r="B456" s="42"/>
      <c r="C456" s="215" t="s">
        <v>1026</v>
      </c>
      <c r="D456" s="215" t="s">
        <v>161</v>
      </c>
      <c r="E456" s="216" t="s">
        <v>1027</v>
      </c>
      <c r="F456" s="217" t="s">
        <v>1028</v>
      </c>
      <c r="G456" s="218" t="s">
        <v>216</v>
      </c>
      <c r="H456" s="219">
        <v>194.155</v>
      </c>
      <c r="I456" s="220"/>
      <c r="J456" s="221">
        <f>ROUND(I456*H456,2)</f>
        <v>0</v>
      </c>
      <c r="K456" s="217" t="s">
        <v>165</v>
      </c>
      <c r="L456" s="47"/>
      <c r="M456" s="222" t="s">
        <v>28</v>
      </c>
      <c r="N456" s="223" t="s">
        <v>43</v>
      </c>
      <c r="O456" s="87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6" t="s">
        <v>166</v>
      </c>
      <c r="AT456" s="226" t="s">
        <v>161</v>
      </c>
      <c r="AU456" s="226" t="s">
        <v>81</v>
      </c>
      <c r="AY456" s="20" t="s">
        <v>158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20" t="s">
        <v>79</v>
      </c>
      <c r="BK456" s="227">
        <f>ROUND(I456*H456,2)</f>
        <v>0</v>
      </c>
      <c r="BL456" s="20" t="s">
        <v>166</v>
      </c>
      <c r="BM456" s="226" t="s">
        <v>1029</v>
      </c>
    </row>
    <row r="457" s="2" customFormat="1">
      <c r="A457" s="41"/>
      <c r="B457" s="42"/>
      <c r="C457" s="43"/>
      <c r="D457" s="228" t="s">
        <v>168</v>
      </c>
      <c r="E457" s="43"/>
      <c r="F457" s="229" t="s">
        <v>1030</v>
      </c>
      <c r="G457" s="43"/>
      <c r="H457" s="43"/>
      <c r="I457" s="230"/>
      <c r="J457" s="43"/>
      <c r="K457" s="43"/>
      <c r="L457" s="47"/>
      <c r="M457" s="231"/>
      <c r="N457" s="23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168</v>
      </c>
      <c r="AU457" s="20" t="s">
        <v>81</v>
      </c>
    </row>
    <row r="458" s="12" customFormat="1" ht="25.92" customHeight="1">
      <c r="A458" s="12"/>
      <c r="B458" s="199"/>
      <c r="C458" s="200"/>
      <c r="D458" s="201" t="s">
        <v>71</v>
      </c>
      <c r="E458" s="202" t="s">
        <v>338</v>
      </c>
      <c r="F458" s="202" t="s">
        <v>339</v>
      </c>
      <c r="G458" s="200"/>
      <c r="H458" s="200"/>
      <c r="I458" s="203"/>
      <c r="J458" s="204">
        <f>BK458</f>
        <v>0</v>
      </c>
      <c r="K458" s="200"/>
      <c r="L458" s="205"/>
      <c r="M458" s="206"/>
      <c r="N458" s="207"/>
      <c r="O458" s="207"/>
      <c r="P458" s="208">
        <f>P459+P474+P488+P494+P531+P564+P607+P631+P733+P759+P804+P831+P872+P905</f>
        <v>0</v>
      </c>
      <c r="Q458" s="207"/>
      <c r="R458" s="208">
        <f>R459+R474+R488+R494+R531+R564+R607+R631+R733+R759+R804+R831+R872+R905</f>
        <v>25.229765212258002</v>
      </c>
      <c r="S458" s="207"/>
      <c r="T458" s="209">
        <f>T459+T474+T488+T494+T531+T564+T607+T631+T733+T759+T804+T831+T872+T905</f>
        <v>0.33242819000000001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0" t="s">
        <v>81</v>
      </c>
      <c r="AT458" s="211" t="s">
        <v>71</v>
      </c>
      <c r="AU458" s="211" t="s">
        <v>72</v>
      </c>
      <c r="AY458" s="210" t="s">
        <v>158</v>
      </c>
      <c r="BK458" s="212">
        <f>BK459+BK474+BK488+BK494+BK531+BK564+BK607+BK631+BK733+BK759+BK804+BK831+BK872+BK905</f>
        <v>0</v>
      </c>
    </row>
    <row r="459" s="12" customFormat="1" ht="22.8" customHeight="1">
      <c r="A459" s="12"/>
      <c r="B459" s="199"/>
      <c r="C459" s="200"/>
      <c r="D459" s="201" t="s">
        <v>71</v>
      </c>
      <c r="E459" s="213" t="s">
        <v>340</v>
      </c>
      <c r="F459" s="213" t="s">
        <v>341</v>
      </c>
      <c r="G459" s="200"/>
      <c r="H459" s="200"/>
      <c r="I459" s="203"/>
      <c r="J459" s="214">
        <f>BK459</f>
        <v>0</v>
      </c>
      <c r="K459" s="200"/>
      <c r="L459" s="205"/>
      <c r="M459" s="206"/>
      <c r="N459" s="207"/>
      <c r="O459" s="207"/>
      <c r="P459" s="208">
        <f>SUM(P460:P473)</f>
        <v>0</v>
      </c>
      <c r="Q459" s="207"/>
      <c r="R459" s="208">
        <f>SUM(R460:R473)</f>
        <v>0.10397531750000001</v>
      </c>
      <c r="S459" s="207"/>
      <c r="T459" s="209">
        <f>SUM(T460:T473)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0" t="s">
        <v>81</v>
      </c>
      <c r="AT459" s="211" t="s">
        <v>71</v>
      </c>
      <c r="AU459" s="211" t="s">
        <v>79</v>
      </c>
      <c r="AY459" s="210" t="s">
        <v>158</v>
      </c>
      <c r="BK459" s="212">
        <f>SUM(BK460:BK473)</f>
        <v>0</v>
      </c>
    </row>
    <row r="460" s="2" customFormat="1" ht="24.15" customHeight="1">
      <c r="A460" s="41"/>
      <c r="B460" s="42"/>
      <c r="C460" s="215" t="s">
        <v>1031</v>
      </c>
      <c r="D460" s="215" t="s">
        <v>161</v>
      </c>
      <c r="E460" s="216" t="s">
        <v>1032</v>
      </c>
      <c r="F460" s="217" t="s">
        <v>1033</v>
      </c>
      <c r="G460" s="218" t="s">
        <v>193</v>
      </c>
      <c r="H460" s="219">
        <v>14.789999999999999</v>
      </c>
      <c r="I460" s="220"/>
      <c r="J460" s="221">
        <f>ROUND(I460*H460,2)</f>
        <v>0</v>
      </c>
      <c r="K460" s="217" t="s">
        <v>165</v>
      </c>
      <c r="L460" s="47"/>
      <c r="M460" s="222" t="s">
        <v>28</v>
      </c>
      <c r="N460" s="223" t="s">
        <v>43</v>
      </c>
      <c r="O460" s="87"/>
      <c r="P460" s="224">
        <f>O460*H460</f>
        <v>0</v>
      </c>
      <c r="Q460" s="224">
        <v>0.00039825</v>
      </c>
      <c r="R460" s="224">
        <f>Q460*H460</f>
        <v>0.0058901175</v>
      </c>
      <c r="S460" s="224">
        <v>0</v>
      </c>
      <c r="T460" s="225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6" t="s">
        <v>251</v>
      </c>
      <c r="AT460" s="226" t="s">
        <v>161</v>
      </c>
      <c r="AU460" s="226" t="s">
        <v>81</v>
      </c>
      <c r="AY460" s="20" t="s">
        <v>158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20" t="s">
        <v>79</v>
      </c>
      <c r="BK460" s="227">
        <f>ROUND(I460*H460,2)</f>
        <v>0</v>
      </c>
      <c r="BL460" s="20" t="s">
        <v>251</v>
      </c>
      <c r="BM460" s="226" t="s">
        <v>1034</v>
      </c>
    </row>
    <row r="461" s="2" customFormat="1">
      <c r="A461" s="41"/>
      <c r="B461" s="42"/>
      <c r="C461" s="43"/>
      <c r="D461" s="228" t="s">
        <v>168</v>
      </c>
      <c r="E461" s="43"/>
      <c r="F461" s="229" t="s">
        <v>1035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168</v>
      </c>
      <c r="AU461" s="20" t="s">
        <v>81</v>
      </c>
    </row>
    <row r="462" s="2" customFormat="1" ht="37.8" customHeight="1">
      <c r="A462" s="41"/>
      <c r="B462" s="42"/>
      <c r="C462" s="270" t="s">
        <v>1036</v>
      </c>
      <c r="D462" s="270" t="s">
        <v>490</v>
      </c>
      <c r="E462" s="271" t="s">
        <v>1037</v>
      </c>
      <c r="F462" s="272" t="s">
        <v>1038</v>
      </c>
      <c r="G462" s="273" t="s">
        <v>193</v>
      </c>
      <c r="H462" s="274">
        <v>17.238</v>
      </c>
      <c r="I462" s="275"/>
      <c r="J462" s="276">
        <f>ROUND(I462*H462,2)</f>
        <v>0</v>
      </c>
      <c r="K462" s="272" t="s">
        <v>165</v>
      </c>
      <c r="L462" s="277"/>
      <c r="M462" s="278" t="s">
        <v>28</v>
      </c>
      <c r="N462" s="279" t="s">
        <v>43</v>
      </c>
      <c r="O462" s="87"/>
      <c r="P462" s="224">
        <f>O462*H462</f>
        <v>0</v>
      </c>
      <c r="Q462" s="224">
        <v>0.0054000000000000003</v>
      </c>
      <c r="R462" s="224">
        <f>Q462*H462</f>
        <v>0.093085200000000007</v>
      </c>
      <c r="S462" s="224">
        <v>0</v>
      </c>
      <c r="T462" s="225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6" t="s">
        <v>609</v>
      </c>
      <c r="AT462" s="226" t="s">
        <v>490</v>
      </c>
      <c r="AU462" s="226" t="s">
        <v>81</v>
      </c>
      <c r="AY462" s="20" t="s">
        <v>158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20" t="s">
        <v>79</v>
      </c>
      <c r="BK462" s="227">
        <f>ROUND(I462*H462,2)</f>
        <v>0</v>
      </c>
      <c r="BL462" s="20" t="s">
        <v>251</v>
      </c>
      <c r="BM462" s="226" t="s">
        <v>1039</v>
      </c>
    </row>
    <row r="463" s="14" customFormat="1">
      <c r="A463" s="14"/>
      <c r="B463" s="244"/>
      <c r="C463" s="245"/>
      <c r="D463" s="235" t="s">
        <v>179</v>
      </c>
      <c r="E463" s="246" t="s">
        <v>28</v>
      </c>
      <c r="F463" s="247" t="s">
        <v>1040</v>
      </c>
      <c r="G463" s="245"/>
      <c r="H463" s="248">
        <v>17.238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179</v>
      </c>
      <c r="AU463" s="254" t="s">
        <v>81</v>
      </c>
      <c r="AV463" s="14" t="s">
        <v>81</v>
      </c>
      <c r="AW463" s="14" t="s">
        <v>34</v>
      </c>
      <c r="AX463" s="14" t="s">
        <v>72</v>
      </c>
      <c r="AY463" s="254" t="s">
        <v>158</v>
      </c>
    </row>
    <row r="464" s="15" customFormat="1">
      <c r="A464" s="15"/>
      <c r="B464" s="255"/>
      <c r="C464" s="256"/>
      <c r="D464" s="235" t="s">
        <v>179</v>
      </c>
      <c r="E464" s="257" t="s">
        <v>28</v>
      </c>
      <c r="F464" s="258" t="s">
        <v>184</v>
      </c>
      <c r="G464" s="256"/>
      <c r="H464" s="259">
        <v>17.238</v>
      </c>
      <c r="I464" s="260"/>
      <c r="J464" s="256"/>
      <c r="K464" s="256"/>
      <c r="L464" s="261"/>
      <c r="M464" s="262"/>
      <c r="N464" s="263"/>
      <c r="O464" s="263"/>
      <c r="P464" s="263"/>
      <c r="Q464" s="263"/>
      <c r="R464" s="263"/>
      <c r="S464" s="263"/>
      <c r="T464" s="264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5" t="s">
        <v>179</v>
      </c>
      <c r="AU464" s="265" t="s">
        <v>81</v>
      </c>
      <c r="AV464" s="15" t="s">
        <v>166</v>
      </c>
      <c r="AW464" s="15" t="s">
        <v>34</v>
      </c>
      <c r="AX464" s="15" t="s">
        <v>79</v>
      </c>
      <c r="AY464" s="265" t="s">
        <v>158</v>
      </c>
    </row>
    <row r="465" s="2" customFormat="1" ht="24.15" customHeight="1">
      <c r="A465" s="41"/>
      <c r="B465" s="42"/>
      <c r="C465" s="215" t="s">
        <v>1041</v>
      </c>
      <c r="D465" s="215" t="s">
        <v>161</v>
      </c>
      <c r="E465" s="216" t="s">
        <v>1042</v>
      </c>
      <c r="F465" s="217" t="s">
        <v>1043</v>
      </c>
      <c r="G465" s="218" t="s">
        <v>193</v>
      </c>
      <c r="H465" s="219">
        <v>14.789999999999999</v>
      </c>
      <c r="I465" s="220"/>
      <c r="J465" s="221">
        <f>ROUND(I465*H465,2)</f>
        <v>0</v>
      </c>
      <c r="K465" s="217" t="s">
        <v>165</v>
      </c>
      <c r="L465" s="47"/>
      <c r="M465" s="222" t="s">
        <v>28</v>
      </c>
      <c r="N465" s="223" t="s">
        <v>43</v>
      </c>
      <c r="O465" s="87"/>
      <c r="P465" s="224">
        <f>O465*H465</f>
        <v>0</v>
      </c>
      <c r="Q465" s="224">
        <v>0</v>
      </c>
      <c r="R465" s="224">
        <f>Q465*H465</f>
        <v>0</v>
      </c>
      <c r="S465" s="224">
        <v>0</v>
      </c>
      <c r="T465" s="225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26" t="s">
        <v>251</v>
      </c>
      <c r="AT465" s="226" t="s">
        <v>161</v>
      </c>
      <c r="AU465" s="226" t="s">
        <v>81</v>
      </c>
      <c r="AY465" s="20" t="s">
        <v>158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20" t="s">
        <v>79</v>
      </c>
      <c r="BK465" s="227">
        <f>ROUND(I465*H465,2)</f>
        <v>0</v>
      </c>
      <c r="BL465" s="20" t="s">
        <v>251</v>
      </c>
      <c r="BM465" s="226" t="s">
        <v>1044</v>
      </c>
    </row>
    <row r="466" s="2" customFormat="1">
      <c r="A466" s="41"/>
      <c r="B466" s="42"/>
      <c r="C466" s="43"/>
      <c r="D466" s="228" t="s">
        <v>168</v>
      </c>
      <c r="E466" s="43"/>
      <c r="F466" s="229" t="s">
        <v>1045</v>
      </c>
      <c r="G466" s="43"/>
      <c r="H466" s="43"/>
      <c r="I466" s="230"/>
      <c r="J466" s="43"/>
      <c r="K466" s="43"/>
      <c r="L466" s="47"/>
      <c r="M466" s="231"/>
      <c r="N466" s="232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168</v>
      </c>
      <c r="AU466" s="20" t="s">
        <v>81</v>
      </c>
    </row>
    <row r="467" s="2" customFormat="1" ht="16.5" customHeight="1">
      <c r="A467" s="41"/>
      <c r="B467" s="42"/>
      <c r="C467" s="270" t="s">
        <v>1046</v>
      </c>
      <c r="D467" s="270" t="s">
        <v>490</v>
      </c>
      <c r="E467" s="271" t="s">
        <v>1047</v>
      </c>
      <c r="F467" s="272" t="s">
        <v>1048</v>
      </c>
      <c r="G467" s="273" t="s">
        <v>216</v>
      </c>
      <c r="H467" s="274">
        <v>0.0050000000000000001</v>
      </c>
      <c r="I467" s="275"/>
      <c r="J467" s="276">
        <f>ROUND(I467*H467,2)</f>
        <v>0</v>
      </c>
      <c r="K467" s="272" t="s">
        <v>165</v>
      </c>
      <c r="L467" s="277"/>
      <c r="M467" s="278" t="s">
        <v>28</v>
      </c>
      <c r="N467" s="279" t="s">
        <v>43</v>
      </c>
      <c r="O467" s="87"/>
      <c r="P467" s="224">
        <f>O467*H467</f>
        <v>0</v>
      </c>
      <c r="Q467" s="224">
        <v>1</v>
      </c>
      <c r="R467" s="224">
        <f>Q467*H467</f>
        <v>0.0050000000000000001</v>
      </c>
      <c r="S467" s="224">
        <v>0</v>
      </c>
      <c r="T467" s="225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609</v>
      </c>
      <c r="AT467" s="226" t="s">
        <v>490</v>
      </c>
      <c r="AU467" s="226" t="s">
        <v>81</v>
      </c>
      <c r="AY467" s="20" t="s">
        <v>158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20" t="s">
        <v>79</v>
      </c>
      <c r="BK467" s="227">
        <f>ROUND(I467*H467,2)</f>
        <v>0</v>
      </c>
      <c r="BL467" s="20" t="s">
        <v>251</v>
      </c>
      <c r="BM467" s="226" t="s">
        <v>1049</v>
      </c>
    </row>
    <row r="468" s="14" customFormat="1">
      <c r="A468" s="14"/>
      <c r="B468" s="244"/>
      <c r="C468" s="245"/>
      <c r="D468" s="235" t="s">
        <v>179</v>
      </c>
      <c r="E468" s="246" t="s">
        <v>28</v>
      </c>
      <c r="F468" s="247" t="s">
        <v>1050</v>
      </c>
      <c r="G468" s="245"/>
      <c r="H468" s="248">
        <v>0.0050000000000000001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179</v>
      </c>
      <c r="AU468" s="254" t="s">
        <v>81</v>
      </c>
      <c r="AV468" s="14" t="s">
        <v>81</v>
      </c>
      <c r="AW468" s="14" t="s">
        <v>34</v>
      </c>
      <c r="AX468" s="14" t="s">
        <v>72</v>
      </c>
      <c r="AY468" s="254" t="s">
        <v>158</v>
      </c>
    </row>
    <row r="469" s="15" customFormat="1">
      <c r="A469" s="15"/>
      <c r="B469" s="255"/>
      <c r="C469" s="256"/>
      <c r="D469" s="235" t="s">
        <v>179</v>
      </c>
      <c r="E469" s="257" t="s">
        <v>28</v>
      </c>
      <c r="F469" s="258" t="s">
        <v>184</v>
      </c>
      <c r="G469" s="256"/>
      <c r="H469" s="259">
        <v>0.0050000000000000001</v>
      </c>
      <c r="I469" s="260"/>
      <c r="J469" s="256"/>
      <c r="K469" s="256"/>
      <c r="L469" s="261"/>
      <c r="M469" s="262"/>
      <c r="N469" s="263"/>
      <c r="O469" s="263"/>
      <c r="P469" s="263"/>
      <c r="Q469" s="263"/>
      <c r="R469" s="263"/>
      <c r="S469" s="263"/>
      <c r="T469" s="264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5" t="s">
        <v>179</v>
      </c>
      <c r="AU469" s="265" t="s">
        <v>81</v>
      </c>
      <c r="AV469" s="15" t="s">
        <v>166</v>
      </c>
      <c r="AW469" s="15" t="s">
        <v>34</v>
      </c>
      <c r="AX469" s="15" t="s">
        <v>79</v>
      </c>
      <c r="AY469" s="265" t="s">
        <v>158</v>
      </c>
    </row>
    <row r="470" s="2" customFormat="1" ht="49.05" customHeight="1">
      <c r="A470" s="41"/>
      <c r="B470" s="42"/>
      <c r="C470" s="215" t="s">
        <v>1051</v>
      </c>
      <c r="D470" s="215" t="s">
        <v>161</v>
      </c>
      <c r="E470" s="216" t="s">
        <v>1052</v>
      </c>
      <c r="F470" s="217" t="s">
        <v>1053</v>
      </c>
      <c r="G470" s="218" t="s">
        <v>216</v>
      </c>
      <c r="H470" s="219">
        <v>0.104</v>
      </c>
      <c r="I470" s="220"/>
      <c r="J470" s="221">
        <f>ROUND(I470*H470,2)</f>
        <v>0</v>
      </c>
      <c r="K470" s="217" t="s">
        <v>165</v>
      </c>
      <c r="L470" s="47"/>
      <c r="M470" s="222" t="s">
        <v>28</v>
      </c>
      <c r="N470" s="223" t="s">
        <v>43</v>
      </c>
      <c r="O470" s="87"/>
      <c r="P470" s="224">
        <f>O470*H470</f>
        <v>0</v>
      </c>
      <c r="Q470" s="224">
        <v>0</v>
      </c>
      <c r="R470" s="224">
        <f>Q470*H470</f>
        <v>0</v>
      </c>
      <c r="S470" s="224">
        <v>0</v>
      </c>
      <c r="T470" s="225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6" t="s">
        <v>251</v>
      </c>
      <c r="AT470" s="226" t="s">
        <v>161</v>
      </c>
      <c r="AU470" s="226" t="s">
        <v>81</v>
      </c>
      <c r="AY470" s="20" t="s">
        <v>158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20" t="s">
        <v>79</v>
      </c>
      <c r="BK470" s="227">
        <f>ROUND(I470*H470,2)</f>
        <v>0</v>
      </c>
      <c r="BL470" s="20" t="s">
        <v>251</v>
      </c>
      <c r="BM470" s="226" t="s">
        <v>1054</v>
      </c>
    </row>
    <row r="471" s="2" customFormat="1">
      <c r="A471" s="41"/>
      <c r="B471" s="42"/>
      <c r="C471" s="43"/>
      <c r="D471" s="228" t="s">
        <v>168</v>
      </c>
      <c r="E471" s="43"/>
      <c r="F471" s="229" t="s">
        <v>1055</v>
      </c>
      <c r="G471" s="43"/>
      <c r="H471" s="43"/>
      <c r="I471" s="230"/>
      <c r="J471" s="43"/>
      <c r="K471" s="43"/>
      <c r="L471" s="47"/>
      <c r="M471" s="231"/>
      <c r="N471" s="232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168</v>
      </c>
      <c r="AU471" s="20" t="s">
        <v>81</v>
      </c>
    </row>
    <row r="472" s="2" customFormat="1" ht="55.5" customHeight="1">
      <c r="A472" s="41"/>
      <c r="B472" s="42"/>
      <c r="C472" s="215" t="s">
        <v>1056</v>
      </c>
      <c r="D472" s="215" t="s">
        <v>161</v>
      </c>
      <c r="E472" s="216" t="s">
        <v>1057</v>
      </c>
      <c r="F472" s="217" t="s">
        <v>1058</v>
      </c>
      <c r="G472" s="218" t="s">
        <v>216</v>
      </c>
      <c r="H472" s="219">
        <v>0.104</v>
      </c>
      <c r="I472" s="220"/>
      <c r="J472" s="221">
        <f>ROUND(I472*H472,2)</f>
        <v>0</v>
      </c>
      <c r="K472" s="217" t="s">
        <v>165</v>
      </c>
      <c r="L472" s="47"/>
      <c r="M472" s="222" t="s">
        <v>28</v>
      </c>
      <c r="N472" s="223" t="s">
        <v>43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251</v>
      </c>
      <c r="AT472" s="226" t="s">
        <v>161</v>
      </c>
      <c r="AU472" s="226" t="s">
        <v>81</v>
      </c>
      <c r="AY472" s="20" t="s">
        <v>158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20" t="s">
        <v>79</v>
      </c>
      <c r="BK472" s="227">
        <f>ROUND(I472*H472,2)</f>
        <v>0</v>
      </c>
      <c r="BL472" s="20" t="s">
        <v>251</v>
      </c>
      <c r="BM472" s="226" t="s">
        <v>1059</v>
      </c>
    </row>
    <row r="473" s="2" customFormat="1">
      <c r="A473" s="41"/>
      <c r="B473" s="42"/>
      <c r="C473" s="43"/>
      <c r="D473" s="228" t="s">
        <v>168</v>
      </c>
      <c r="E473" s="43"/>
      <c r="F473" s="229" t="s">
        <v>1060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168</v>
      </c>
      <c r="AU473" s="20" t="s">
        <v>81</v>
      </c>
    </row>
    <row r="474" s="12" customFormat="1" ht="22.8" customHeight="1">
      <c r="A474" s="12"/>
      <c r="B474" s="199"/>
      <c r="C474" s="200"/>
      <c r="D474" s="201" t="s">
        <v>71</v>
      </c>
      <c r="E474" s="213" t="s">
        <v>1061</v>
      </c>
      <c r="F474" s="213" t="s">
        <v>1062</v>
      </c>
      <c r="G474" s="200"/>
      <c r="H474" s="200"/>
      <c r="I474" s="203"/>
      <c r="J474" s="214">
        <f>BK474</f>
        <v>0</v>
      </c>
      <c r="K474" s="200"/>
      <c r="L474" s="205"/>
      <c r="M474" s="206"/>
      <c r="N474" s="207"/>
      <c r="O474" s="207"/>
      <c r="P474" s="208">
        <f>SUM(P475:P487)</f>
        <v>0</v>
      </c>
      <c r="Q474" s="207"/>
      <c r="R474" s="208">
        <f>SUM(R475:R487)</f>
        <v>2.7255875999999999</v>
      </c>
      <c r="S474" s="207"/>
      <c r="T474" s="209">
        <f>SUM(T475:T487)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81</v>
      </c>
      <c r="AT474" s="211" t="s">
        <v>71</v>
      </c>
      <c r="AU474" s="211" t="s">
        <v>79</v>
      </c>
      <c r="AY474" s="210" t="s">
        <v>158</v>
      </c>
      <c r="BK474" s="212">
        <f>SUM(BK475:BK487)</f>
        <v>0</v>
      </c>
    </row>
    <row r="475" s="2" customFormat="1" ht="37.8" customHeight="1">
      <c r="A475" s="41"/>
      <c r="B475" s="42"/>
      <c r="C475" s="215" t="s">
        <v>1063</v>
      </c>
      <c r="D475" s="215" t="s">
        <v>161</v>
      </c>
      <c r="E475" s="216" t="s">
        <v>1064</v>
      </c>
      <c r="F475" s="217" t="s">
        <v>1065</v>
      </c>
      <c r="G475" s="218" t="s">
        <v>164</v>
      </c>
      <c r="H475" s="219">
        <v>54.012</v>
      </c>
      <c r="I475" s="220"/>
      <c r="J475" s="221">
        <f>ROUND(I475*H475,2)</f>
        <v>0</v>
      </c>
      <c r="K475" s="217" t="s">
        <v>165</v>
      </c>
      <c r="L475" s="47"/>
      <c r="M475" s="222" t="s">
        <v>28</v>
      </c>
      <c r="N475" s="223" t="s">
        <v>43</v>
      </c>
      <c r="O475" s="87"/>
      <c r="P475" s="224">
        <f>O475*H475</f>
        <v>0</v>
      </c>
      <c r="Q475" s="224">
        <v>0.043999999999999997</v>
      </c>
      <c r="R475" s="224">
        <f>Q475*H475</f>
        <v>2.376528</v>
      </c>
      <c r="S475" s="224">
        <v>0</v>
      </c>
      <c r="T475" s="225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6" t="s">
        <v>251</v>
      </c>
      <c r="AT475" s="226" t="s">
        <v>161</v>
      </c>
      <c r="AU475" s="226" t="s">
        <v>81</v>
      </c>
      <c r="AY475" s="20" t="s">
        <v>158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20" t="s">
        <v>79</v>
      </c>
      <c r="BK475" s="227">
        <f>ROUND(I475*H475,2)</f>
        <v>0</v>
      </c>
      <c r="BL475" s="20" t="s">
        <v>251</v>
      </c>
      <c r="BM475" s="226" t="s">
        <v>1066</v>
      </c>
    </row>
    <row r="476" s="2" customFormat="1">
      <c r="A476" s="41"/>
      <c r="B476" s="42"/>
      <c r="C476" s="43"/>
      <c r="D476" s="228" t="s">
        <v>168</v>
      </c>
      <c r="E476" s="43"/>
      <c r="F476" s="229" t="s">
        <v>1067</v>
      </c>
      <c r="G476" s="43"/>
      <c r="H476" s="43"/>
      <c r="I476" s="230"/>
      <c r="J476" s="43"/>
      <c r="K476" s="43"/>
      <c r="L476" s="47"/>
      <c r="M476" s="231"/>
      <c r="N476" s="232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168</v>
      </c>
      <c r="AU476" s="20" t="s">
        <v>81</v>
      </c>
    </row>
    <row r="477" s="2" customFormat="1" ht="37.8" customHeight="1">
      <c r="A477" s="41"/>
      <c r="B477" s="42"/>
      <c r="C477" s="215" t="s">
        <v>1068</v>
      </c>
      <c r="D477" s="215" t="s">
        <v>161</v>
      </c>
      <c r="E477" s="216" t="s">
        <v>1069</v>
      </c>
      <c r="F477" s="217" t="s">
        <v>1070</v>
      </c>
      <c r="G477" s="218" t="s">
        <v>164</v>
      </c>
      <c r="H477" s="219">
        <v>5.8949999999999996</v>
      </c>
      <c r="I477" s="220"/>
      <c r="J477" s="221">
        <f>ROUND(I477*H477,2)</f>
        <v>0</v>
      </c>
      <c r="K477" s="217" t="s">
        <v>165</v>
      </c>
      <c r="L477" s="47"/>
      <c r="M477" s="222" t="s">
        <v>28</v>
      </c>
      <c r="N477" s="223" t="s">
        <v>43</v>
      </c>
      <c r="O477" s="87"/>
      <c r="P477" s="224">
        <f>O477*H477</f>
        <v>0</v>
      </c>
      <c r="Q477" s="224">
        <v>0.050000000000000003</v>
      </c>
      <c r="R477" s="224">
        <f>Q477*H477</f>
        <v>0.29475000000000001</v>
      </c>
      <c r="S477" s="224">
        <v>0</v>
      </c>
      <c r="T477" s="225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26" t="s">
        <v>251</v>
      </c>
      <c r="AT477" s="226" t="s">
        <v>161</v>
      </c>
      <c r="AU477" s="226" t="s">
        <v>81</v>
      </c>
      <c r="AY477" s="20" t="s">
        <v>158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20" t="s">
        <v>79</v>
      </c>
      <c r="BK477" s="227">
        <f>ROUND(I477*H477,2)</f>
        <v>0</v>
      </c>
      <c r="BL477" s="20" t="s">
        <v>251</v>
      </c>
      <c r="BM477" s="226" t="s">
        <v>1071</v>
      </c>
    </row>
    <row r="478" s="2" customFormat="1">
      <c r="A478" s="41"/>
      <c r="B478" s="42"/>
      <c r="C478" s="43"/>
      <c r="D478" s="228" t="s">
        <v>168</v>
      </c>
      <c r="E478" s="43"/>
      <c r="F478" s="229" t="s">
        <v>1072</v>
      </c>
      <c r="G478" s="43"/>
      <c r="H478" s="43"/>
      <c r="I478" s="230"/>
      <c r="J478" s="43"/>
      <c r="K478" s="43"/>
      <c r="L478" s="47"/>
      <c r="M478" s="231"/>
      <c r="N478" s="232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168</v>
      </c>
      <c r="AU478" s="20" t="s">
        <v>81</v>
      </c>
    </row>
    <row r="479" s="2" customFormat="1" ht="37.8" customHeight="1">
      <c r="A479" s="41"/>
      <c r="B479" s="42"/>
      <c r="C479" s="215" t="s">
        <v>1073</v>
      </c>
      <c r="D479" s="215" t="s">
        <v>161</v>
      </c>
      <c r="E479" s="216" t="s">
        <v>1074</v>
      </c>
      <c r="F479" s="217" t="s">
        <v>1075</v>
      </c>
      <c r="G479" s="218" t="s">
        <v>193</v>
      </c>
      <c r="H479" s="219">
        <v>14.789999999999999</v>
      </c>
      <c r="I479" s="220"/>
      <c r="J479" s="221">
        <f>ROUND(I479*H479,2)</f>
        <v>0</v>
      </c>
      <c r="K479" s="217" t="s">
        <v>165</v>
      </c>
      <c r="L479" s="47"/>
      <c r="M479" s="222" t="s">
        <v>28</v>
      </c>
      <c r="N479" s="223" t="s">
        <v>43</v>
      </c>
      <c r="O479" s="87"/>
      <c r="P479" s="224">
        <f>O479*H479</f>
        <v>0</v>
      </c>
      <c r="Q479" s="224">
        <v>0</v>
      </c>
      <c r="R479" s="224">
        <f>Q479*H479</f>
        <v>0</v>
      </c>
      <c r="S479" s="224">
        <v>0</v>
      </c>
      <c r="T479" s="225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6" t="s">
        <v>251</v>
      </c>
      <c r="AT479" s="226" t="s">
        <v>161</v>
      </c>
      <c r="AU479" s="226" t="s">
        <v>81</v>
      </c>
      <c r="AY479" s="20" t="s">
        <v>158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20" t="s">
        <v>79</v>
      </c>
      <c r="BK479" s="227">
        <f>ROUND(I479*H479,2)</f>
        <v>0</v>
      </c>
      <c r="BL479" s="20" t="s">
        <v>251</v>
      </c>
      <c r="BM479" s="226" t="s">
        <v>1076</v>
      </c>
    </row>
    <row r="480" s="2" customFormat="1">
      <c r="A480" s="41"/>
      <c r="B480" s="42"/>
      <c r="C480" s="43"/>
      <c r="D480" s="228" t="s">
        <v>168</v>
      </c>
      <c r="E480" s="43"/>
      <c r="F480" s="229" t="s">
        <v>1077</v>
      </c>
      <c r="G480" s="43"/>
      <c r="H480" s="43"/>
      <c r="I480" s="230"/>
      <c r="J480" s="43"/>
      <c r="K480" s="43"/>
      <c r="L480" s="47"/>
      <c r="M480" s="231"/>
      <c r="N480" s="232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168</v>
      </c>
      <c r="AU480" s="20" t="s">
        <v>81</v>
      </c>
    </row>
    <row r="481" s="2" customFormat="1" ht="24.15" customHeight="1">
      <c r="A481" s="41"/>
      <c r="B481" s="42"/>
      <c r="C481" s="270" t="s">
        <v>1078</v>
      </c>
      <c r="D481" s="270" t="s">
        <v>490</v>
      </c>
      <c r="E481" s="271" t="s">
        <v>1079</v>
      </c>
      <c r="F481" s="272" t="s">
        <v>1080</v>
      </c>
      <c r="G481" s="273" t="s">
        <v>193</v>
      </c>
      <c r="H481" s="274">
        <v>30.172000000000001</v>
      </c>
      <c r="I481" s="275"/>
      <c r="J481" s="276">
        <f>ROUND(I481*H481,2)</f>
        <v>0</v>
      </c>
      <c r="K481" s="272" t="s">
        <v>165</v>
      </c>
      <c r="L481" s="277"/>
      <c r="M481" s="278" t="s">
        <v>28</v>
      </c>
      <c r="N481" s="279" t="s">
        <v>43</v>
      </c>
      <c r="O481" s="87"/>
      <c r="P481" s="224">
        <f>O481*H481</f>
        <v>0</v>
      </c>
      <c r="Q481" s="224">
        <v>0.0018</v>
      </c>
      <c r="R481" s="224">
        <f>Q481*H481</f>
        <v>0.0543096</v>
      </c>
      <c r="S481" s="224">
        <v>0</v>
      </c>
      <c r="T481" s="225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26" t="s">
        <v>609</v>
      </c>
      <c r="AT481" s="226" t="s">
        <v>490</v>
      </c>
      <c r="AU481" s="226" t="s">
        <v>81</v>
      </c>
      <c r="AY481" s="20" t="s">
        <v>158</v>
      </c>
      <c r="BE481" s="227">
        <f>IF(N481="základní",J481,0)</f>
        <v>0</v>
      </c>
      <c r="BF481" s="227">
        <f>IF(N481="snížená",J481,0)</f>
        <v>0</v>
      </c>
      <c r="BG481" s="227">
        <f>IF(N481="zákl. přenesená",J481,0)</f>
        <v>0</v>
      </c>
      <c r="BH481" s="227">
        <f>IF(N481="sníž. přenesená",J481,0)</f>
        <v>0</v>
      </c>
      <c r="BI481" s="227">
        <f>IF(N481="nulová",J481,0)</f>
        <v>0</v>
      </c>
      <c r="BJ481" s="20" t="s">
        <v>79</v>
      </c>
      <c r="BK481" s="227">
        <f>ROUND(I481*H481,2)</f>
        <v>0</v>
      </c>
      <c r="BL481" s="20" t="s">
        <v>251</v>
      </c>
      <c r="BM481" s="226" t="s">
        <v>1081</v>
      </c>
    </row>
    <row r="482" s="14" customFormat="1">
      <c r="A482" s="14"/>
      <c r="B482" s="244"/>
      <c r="C482" s="245"/>
      <c r="D482" s="235" t="s">
        <v>179</v>
      </c>
      <c r="E482" s="246" t="s">
        <v>28</v>
      </c>
      <c r="F482" s="247" t="s">
        <v>1082</v>
      </c>
      <c r="G482" s="245"/>
      <c r="H482" s="248">
        <v>30.172000000000001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179</v>
      </c>
      <c r="AU482" s="254" t="s">
        <v>81</v>
      </c>
      <c r="AV482" s="14" t="s">
        <v>81</v>
      </c>
      <c r="AW482" s="14" t="s">
        <v>34</v>
      </c>
      <c r="AX482" s="14" t="s">
        <v>72</v>
      </c>
      <c r="AY482" s="254" t="s">
        <v>158</v>
      </c>
    </row>
    <row r="483" s="15" customFormat="1">
      <c r="A483" s="15"/>
      <c r="B483" s="255"/>
      <c r="C483" s="256"/>
      <c r="D483" s="235" t="s">
        <v>179</v>
      </c>
      <c r="E483" s="257" t="s">
        <v>28</v>
      </c>
      <c r="F483" s="258" t="s">
        <v>184</v>
      </c>
      <c r="G483" s="256"/>
      <c r="H483" s="259">
        <v>30.172000000000001</v>
      </c>
      <c r="I483" s="260"/>
      <c r="J483" s="256"/>
      <c r="K483" s="256"/>
      <c r="L483" s="261"/>
      <c r="M483" s="262"/>
      <c r="N483" s="263"/>
      <c r="O483" s="263"/>
      <c r="P483" s="263"/>
      <c r="Q483" s="263"/>
      <c r="R483" s="263"/>
      <c r="S483" s="263"/>
      <c r="T483" s="264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5" t="s">
        <v>179</v>
      </c>
      <c r="AU483" s="265" t="s">
        <v>81</v>
      </c>
      <c r="AV483" s="15" t="s">
        <v>166</v>
      </c>
      <c r="AW483" s="15" t="s">
        <v>34</v>
      </c>
      <c r="AX483" s="15" t="s">
        <v>79</v>
      </c>
      <c r="AY483" s="265" t="s">
        <v>158</v>
      </c>
    </row>
    <row r="484" s="2" customFormat="1" ht="44.25" customHeight="1">
      <c r="A484" s="41"/>
      <c r="B484" s="42"/>
      <c r="C484" s="215" t="s">
        <v>1083</v>
      </c>
      <c r="D484" s="215" t="s">
        <v>161</v>
      </c>
      <c r="E484" s="216" t="s">
        <v>1084</v>
      </c>
      <c r="F484" s="217" t="s">
        <v>1085</v>
      </c>
      <c r="G484" s="218" t="s">
        <v>216</v>
      </c>
      <c r="H484" s="219">
        <v>2.726</v>
      </c>
      <c r="I484" s="220"/>
      <c r="J484" s="221">
        <f>ROUND(I484*H484,2)</f>
        <v>0</v>
      </c>
      <c r="K484" s="217" t="s">
        <v>165</v>
      </c>
      <c r="L484" s="47"/>
      <c r="M484" s="222" t="s">
        <v>28</v>
      </c>
      <c r="N484" s="223" t="s">
        <v>43</v>
      </c>
      <c r="O484" s="87"/>
      <c r="P484" s="224">
        <f>O484*H484</f>
        <v>0</v>
      </c>
      <c r="Q484" s="224">
        <v>0</v>
      </c>
      <c r="R484" s="224">
        <f>Q484*H484</f>
        <v>0</v>
      </c>
      <c r="S484" s="224">
        <v>0</v>
      </c>
      <c r="T484" s="225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26" t="s">
        <v>251</v>
      </c>
      <c r="AT484" s="226" t="s">
        <v>161</v>
      </c>
      <c r="AU484" s="226" t="s">
        <v>81</v>
      </c>
      <c r="AY484" s="20" t="s">
        <v>158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20" t="s">
        <v>79</v>
      </c>
      <c r="BK484" s="227">
        <f>ROUND(I484*H484,2)</f>
        <v>0</v>
      </c>
      <c r="BL484" s="20" t="s">
        <v>251</v>
      </c>
      <c r="BM484" s="226" t="s">
        <v>1086</v>
      </c>
    </row>
    <row r="485" s="2" customFormat="1">
      <c r="A485" s="41"/>
      <c r="B485" s="42"/>
      <c r="C485" s="43"/>
      <c r="D485" s="228" t="s">
        <v>168</v>
      </c>
      <c r="E485" s="43"/>
      <c r="F485" s="229" t="s">
        <v>1087</v>
      </c>
      <c r="G485" s="43"/>
      <c r="H485" s="43"/>
      <c r="I485" s="230"/>
      <c r="J485" s="43"/>
      <c r="K485" s="43"/>
      <c r="L485" s="47"/>
      <c r="M485" s="231"/>
      <c r="N485" s="232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168</v>
      </c>
      <c r="AU485" s="20" t="s">
        <v>81</v>
      </c>
    </row>
    <row r="486" s="2" customFormat="1" ht="49.05" customHeight="1">
      <c r="A486" s="41"/>
      <c r="B486" s="42"/>
      <c r="C486" s="215" t="s">
        <v>1088</v>
      </c>
      <c r="D486" s="215" t="s">
        <v>161</v>
      </c>
      <c r="E486" s="216" t="s">
        <v>1089</v>
      </c>
      <c r="F486" s="217" t="s">
        <v>1090</v>
      </c>
      <c r="G486" s="218" t="s">
        <v>216</v>
      </c>
      <c r="H486" s="219">
        <v>2.726</v>
      </c>
      <c r="I486" s="220"/>
      <c r="J486" s="221">
        <f>ROUND(I486*H486,2)</f>
        <v>0</v>
      </c>
      <c r="K486" s="217" t="s">
        <v>165</v>
      </c>
      <c r="L486" s="47"/>
      <c r="M486" s="222" t="s">
        <v>28</v>
      </c>
      <c r="N486" s="223" t="s">
        <v>43</v>
      </c>
      <c r="O486" s="87"/>
      <c r="P486" s="224">
        <f>O486*H486</f>
        <v>0</v>
      </c>
      <c r="Q486" s="224">
        <v>0</v>
      </c>
      <c r="R486" s="224">
        <f>Q486*H486</f>
        <v>0</v>
      </c>
      <c r="S486" s="224">
        <v>0</v>
      </c>
      <c r="T486" s="225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26" t="s">
        <v>251</v>
      </c>
      <c r="AT486" s="226" t="s">
        <v>161</v>
      </c>
      <c r="AU486" s="226" t="s">
        <v>81</v>
      </c>
      <c r="AY486" s="20" t="s">
        <v>158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20" t="s">
        <v>79</v>
      </c>
      <c r="BK486" s="227">
        <f>ROUND(I486*H486,2)</f>
        <v>0</v>
      </c>
      <c r="BL486" s="20" t="s">
        <v>251</v>
      </c>
      <c r="BM486" s="226" t="s">
        <v>1091</v>
      </c>
    </row>
    <row r="487" s="2" customFormat="1">
      <c r="A487" s="41"/>
      <c r="B487" s="42"/>
      <c r="C487" s="43"/>
      <c r="D487" s="228" t="s">
        <v>168</v>
      </c>
      <c r="E487" s="43"/>
      <c r="F487" s="229" t="s">
        <v>1092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168</v>
      </c>
      <c r="AU487" s="20" t="s">
        <v>81</v>
      </c>
    </row>
    <row r="488" s="12" customFormat="1" ht="22.8" customHeight="1">
      <c r="A488" s="12"/>
      <c r="B488" s="199"/>
      <c r="C488" s="200"/>
      <c r="D488" s="201" t="s">
        <v>71</v>
      </c>
      <c r="E488" s="213" t="s">
        <v>1093</v>
      </c>
      <c r="F488" s="213" t="s">
        <v>1094</v>
      </c>
      <c r="G488" s="200"/>
      <c r="H488" s="200"/>
      <c r="I488" s="203"/>
      <c r="J488" s="214">
        <f>BK488</f>
        <v>0</v>
      </c>
      <c r="K488" s="200"/>
      <c r="L488" s="205"/>
      <c r="M488" s="206"/>
      <c r="N488" s="207"/>
      <c r="O488" s="207"/>
      <c r="P488" s="208">
        <f>SUM(P489:P493)</f>
        <v>0</v>
      </c>
      <c r="Q488" s="207"/>
      <c r="R488" s="208">
        <f>SUM(R489:R493)</f>
        <v>0</v>
      </c>
      <c r="S488" s="207"/>
      <c r="T488" s="209">
        <f>SUM(T489:T493)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0" t="s">
        <v>81</v>
      </c>
      <c r="AT488" s="211" t="s">
        <v>71</v>
      </c>
      <c r="AU488" s="211" t="s">
        <v>79</v>
      </c>
      <c r="AY488" s="210" t="s">
        <v>158</v>
      </c>
      <c r="BK488" s="212">
        <f>SUM(BK489:BK493)</f>
        <v>0</v>
      </c>
    </row>
    <row r="489" s="2" customFormat="1" ht="37.8" customHeight="1">
      <c r="A489" s="41"/>
      <c r="B489" s="42"/>
      <c r="C489" s="215" t="s">
        <v>1095</v>
      </c>
      <c r="D489" s="215" t="s">
        <v>161</v>
      </c>
      <c r="E489" s="216" t="s">
        <v>1096</v>
      </c>
      <c r="F489" s="217" t="s">
        <v>1097</v>
      </c>
      <c r="G489" s="218" t="s">
        <v>300</v>
      </c>
      <c r="H489" s="219">
        <v>1</v>
      </c>
      <c r="I489" s="220"/>
      <c r="J489" s="221">
        <f>ROUND(I489*H489,2)</f>
        <v>0</v>
      </c>
      <c r="K489" s="217" t="s">
        <v>165</v>
      </c>
      <c r="L489" s="47"/>
      <c r="M489" s="222" t="s">
        <v>28</v>
      </c>
      <c r="N489" s="223" t="s">
        <v>43</v>
      </c>
      <c r="O489" s="87"/>
      <c r="P489" s="224">
        <f>O489*H489</f>
        <v>0</v>
      </c>
      <c r="Q489" s="224">
        <v>0</v>
      </c>
      <c r="R489" s="224">
        <f>Q489*H489</f>
        <v>0</v>
      </c>
      <c r="S489" s="224">
        <v>0</v>
      </c>
      <c r="T489" s="225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6" t="s">
        <v>251</v>
      </c>
      <c r="AT489" s="226" t="s">
        <v>161</v>
      </c>
      <c r="AU489" s="226" t="s">
        <v>81</v>
      </c>
      <c r="AY489" s="20" t="s">
        <v>158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20" t="s">
        <v>79</v>
      </c>
      <c r="BK489" s="227">
        <f>ROUND(I489*H489,2)</f>
        <v>0</v>
      </c>
      <c r="BL489" s="20" t="s">
        <v>251</v>
      </c>
      <c r="BM489" s="226" t="s">
        <v>1098</v>
      </c>
    </row>
    <row r="490" s="2" customFormat="1">
      <c r="A490" s="41"/>
      <c r="B490" s="42"/>
      <c r="C490" s="43"/>
      <c r="D490" s="228" t="s">
        <v>168</v>
      </c>
      <c r="E490" s="43"/>
      <c r="F490" s="229" t="s">
        <v>1099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168</v>
      </c>
      <c r="AU490" s="20" t="s">
        <v>81</v>
      </c>
    </row>
    <row r="491" s="13" customFormat="1">
      <c r="A491" s="13"/>
      <c r="B491" s="233"/>
      <c r="C491" s="234"/>
      <c r="D491" s="235" t="s">
        <v>179</v>
      </c>
      <c r="E491" s="236" t="s">
        <v>28</v>
      </c>
      <c r="F491" s="237" t="s">
        <v>1100</v>
      </c>
      <c r="G491" s="234"/>
      <c r="H491" s="236" t="s">
        <v>28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179</v>
      </c>
      <c r="AU491" s="243" t="s">
        <v>81</v>
      </c>
      <c r="AV491" s="13" t="s">
        <v>79</v>
      </c>
      <c r="AW491" s="13" t="s">
        <v>34</v>
      </c>
      <c r="AX491" s="13" t="s">
        <v>72</v>
      </c>
      <c r="AY491" s="243" t="s">
        <v>158</v>
      </c>
    </row>
    <row r="492" s="14" customFormat="1">
      <c r="A492" s="14"/>
      <c r="B492" s="244"/>
      <c r="C492" s="245"/>
      <c r="D492" s="235" t="s">
        <v>179</v>
      </c>
      <c r="E492" s="246" t="s">
        <v>28</v>
      </c>
      <c r="F492" s="247" t="s">
        <v>1101</v>
      </c>
      <c r="G492" s="245"/>
      <c r="H492" s="248">
        <v>1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179</v>
      </c>
      <c r="AU492" s="254" t="s">
        <v>81</v>
      </c>
      <c r="AV492" s="14" t="s">
        <v>81</v>
      </c>
      <c r="AW492" s="14" t="s">
        <v>34</v>
      </c>
      <c r="AX492" s="14" t="s">
        <v>79</v>
      </c>
      <c r="AY492" s="254" t="s">
        <v>158</v>
      </c>
    </row>
    <row r="493" s="2" customFormat="1" ht="24.15" customHeight="1">
      <c r="A493" s="41"/>
      <c r="B493" s="42"/>
      <c r="C493" s="270" t="s">
        <v>1102</v>
      </c>
      <c r="D493" s="270" t="s">
        <v>490</v>
      </c>
      <c r="E493" s="271" t="s">
        <v>1103</v>
      </c>
      <c r="F493" s="272" t="s">
        <v>1104</v>
      </c>
      <c r="G493" s="273" t="s">
        <v>300</v>
      </c>
      <c r="H493" s="274">
        <v>1</v>
      </c>
      <c r="I493" s="275"/>
      <c r="J493" s="276">
        <f>ROUND(I493*H493,2)</f>
        <v>0</v>
      </c>
      <c r="K493" s="272" t="s">
        <v>28</v>
      </c>
      <c r="L493" s="277"/>
      <c r="M493" s="278" t="s">
        <v>28</v>
      </c>
      <c r="N493" s="279" t="s">
        <v>43</v>
      </c>
      <c r="O493" s="87"/>
      <c r="P493" s="224">
        <f>O493*H493</f>
        <v>0</v>
      </c>
      <c r="Q493" s="224">
        <v>0</v>
      </c>
      <c r="R493" s="224">
        <f>Q493*H493</f>
        <v>0</v>
      </c>
      <c r="S493" s="224">
        <v>0</v>
      </c>
      <c r="T493" s="225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26" t="s">
        <v>609</v>
      </c>
      <c r="AT493" s="226" t="s">
        <v>490</v>
      </c>
      <c r="AU493" s="226" t="s">
        <v>81</v>
      </c>
      <c r="AY493" s="20" t="s">
        <v>158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20" t="s">
        <v>79</v>
      </c>
      <c r="BK493" s="227">
        <f>ROUND(I493*H493,2)</f>
        <v>0</v>
      </c>
      <c r="BL493" s="20" t="s">
        <v>251</v>
      </c>
      <c r="BM493" s="226" t="s">
        <v>1105</v>
      </c>
    </row>
    <row r="494" s="12" customFormat="1" ht="22.8" customHeight="1">
      <c r="A494" s="12"/>
      <c r="B494" s="199"/>
      <c r="C494" s="200"/>
      <c r="D494" s="201" t="s">
        <v>71</v>
      </c>
      <c r="E494" s="213" t="s">
        <v>359</v>
      </c>
      <c r="F494" s="213" t="s">
        <v>360</v>
      </c>
      <c r="G494" s="200"/>
      <c r="H494" s="200"/>
      <c r="I494" s="203"/>
      <c r="J494" s="214">
        <f>BK494</f>
        <v>0</v>
      </c>
      <c r="K494" s="200"/>
      <c r="L494" s="205"/>
      <c r="M494" s="206"/>
      <c r="N494" s="207"/>
      <c r="O494" s="207"/>
      <c r="P494" s="208">
        <f>SUM(P495:P530)</f>
        <v>0</v>
      </c>
      <c r="Q494" s="207"/>
      <c r="R494" s="208">
        <f>SUM(R495:R530)</f>
        <v>5.5484665500000006</v>
      </c>
      <c r="S494" s="207"/>
      <c r="T494" s="209">
        <f>SUM(T495:T530)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10" t="s">
        <v>81</v>
      </c>
      <c r="AT494" s="211" t="s">
        <v>71</v>
      </c>
      <c r="AU494" s="211" t="s">
        <v>79</v>
      </c>
      <c r="AY494" s="210" t="s">
        <v>158</v>
      </c>
      <c r="BK494" s="212">
        <f>SUM(BK495:BK530)</f>
        <v>0</v>
      </c>
    </row>
    <row r="495" s="2" customFormat="1" ht="37.8" customHeight="1">
      <c r="A495" s="41"/>
      <c r="B495" s="42"/>
      <c r="C495" s="215" t="s">
        <v>1106</v>
      </c>
      <c r="D495" s="215" t="s">
        <v>161</v>
      </c>
      <c r="E495" s="216" t="s">
        <v>1107</v>
      </c>
      <c r="F495" s="217" t="s">
        <v>1108</v>
      </c>
      <c r="G495" s="218" t="s">
        <v>164</v>
      </c>
      <c r="H495" s="219">
        <v>54</v>
      </c>
      <c r="I495" s="220"/>
      <c r="J495" s="221">
        <f>ROUND(I495*H495,2)</f>
        <v>0</v>
      </c>
      <c r="K495" s="217" t="s">
        <v>165</v>
      </c>
      <c r="L495" s="47"/>
      <c r="M495" s="222" t="s">
        <v>28</v>
      </c>
      <c r="N495" s="223" t="s">
        <v>43</v>
      </c>
      <c r="O495" s="87"/>
      <c r="P495" s="224">
        <f>O495*H495</f>
        <v>0</v>
      </c>
      <c r="Q495" s="224">
        <v>0.0012149999999999999</v>
      </c>
      <c r="R495" s="224">
        <f>Q495*H495</f>
        <v>0.065610000000000002</v>
      </c>
      <c r="S495" s="224">
        <v>0</v>
      </c>
      <c r="T495" s="225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6" t="s">
        <v>251</v>
      </c>
      <c r="AT495" s="226" t="s">
        <v>161</v>
      </c>
      <c r="AU495" s="226" t="s">
        <v>81</v>
      </c>
      <c r="AY495" s="20" t="s">
        <v>158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20" t="s">
        <v>79</v>
      </c>
      <c r="BK495" s="227">
        <f>ROUND(I495*H495,2)</f>
        <v>0</v>
      </c>
      <c r="BL495" s="20" t="s">
        <v>251</v>
      </c>
      <c r="BM495" s="226" t="s">
        <v>1109</v>
      </c>
    </row>
    <row r="496" s="2" customFormat="1">
      <c r="A496" s="41"/>
      <c r="B496" s="42"/>
      <c r="C496" s="43"/>
      <c r="D496" s="228" t="s">
        <v>168</v>
      </c>
      <c r="E496" s="43"/>
      <c r="F496" s="229" t="s">
        <v>1110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168</v>
      </c>
      <c r="AU496" s="20" t="s">
        <v>81</v>
      </c>
    </row>
    <row r="497" s="2" customFormat="1" ht="55.5" customHeight="1">
      <c r="A497" s="41"/>
      <c r="B497" s="42"/>
      <c r="C497" s="215" t="s">
        <v>1111</v>
      </c>
      <c r="D497" s="215" t="s">
        <v>161</v>
      </c>
      <c r="E497" s="216" t="s">
        <v>1112</v>
      </c>
      <c r="F497" s="217" t="s">
        <v>1113</v>
      </c>
      <c r="G497" s="218" t="s">
        <v>200</v>
      </c>
      <c r="H497" s="219">
        <v>40.310000000000002</v>
      </c>
      <c r="I497" s="220"/>
      <c r="J497" s="221">
        <f>ROUND(I497*H497,2)</f>
        <v>0</v>
      </c>
      <c r="K497" s="217" t="s">
        <v>165</v>
      </c>
      <c r="L497" s="47"/>
      <c r="M497" s="222" t="s">
        <v>28</v>
      </c>
      <c r="N497" s="223" t="s">
        <v>43</v>
      </c>
      <c r="O497" s="87"/>
      <c r="P497" s="224">
        <f>O497*H497</f>
        <v>0</v>
      </c>
      <c r="Q497" s="224">
        <v>0</v>
      </c>
      <c r="R497" s="224">
        <f>Q497*H497</f>
        <v>0</v>
      </c>
      <c r="S497" s="224">
        <v>0</v>
      </c>
      <c r="T497" s="225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26" t="s">
        <v>251</v>
      </c>
      <c r="AT497" s="226" t="s">
        <v>161</v>
      </c>
      <c r="AU497" s="226" t="s">
        <v>81</v>
      </c>
      <c r="AY497" s="20" t="s">
        <v>158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20" t="s">
        <v>79</v>
      </c>
      <c r="BK497" s="227">
        <f>ROUND(I497*H497,2)</f>
        <v>0</v>
      </c>
      <c r="BL497" s="20" t="s">
        <v>251</v>
      </c>
      <c r="BM497" s="226" t="s">
        <v>1114</v>
      </c>
    </row>
    <row r="498" s="2" customFormat="1">
      <c r="A498" s="41"/>
      <c r="B498" s="42"/>
      <c r="C498" s="43"/>
      <c r="D498" s="228" t="s">
        <v>168</v>
      </c>
      <c r="E498" s="43"/>
      <c r="F498" s="229" t="s">
        <v>1115</v>
      </c>
      <c r="G498" s="43"/>
      <c r="H498" s="43"/>
      <c r="I498" s="230"/>
      <c r="J498" s="43"/>
      <c r="K498" s="43"/>
      <c r="L498" s="47"/>
      <c r="M498" s="231"/>
      <c r="N498" s="232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168</v>
      </c>
      <c r="AU498" s="20" t="s">
        <v>81</v>
      </c>
    </row>
    <row r="499" s="2" customFormat="1" ht="21.75" customHeight="1">
      <c r="A499" s="41"/>
      <c r="B499" s="42"/>
      <c r="C499" s="270" t="s">
        <v>1116</v>
      </c>
      <c r="D499" s="270" t="s">
        <v>490</v>
      </c>
      <c r="E499" s="271" t="s">
        <v>1117</v>
      </c>
      <c r="F499" s="272" t="s">
        <v>1118</v>
      </c>
      <c r="G499" s="273" t="s">
        <v>164</v>
      </c>
      <c r="H499" s="274">
        <v>1.095</v>
      </c>
      <c r="I499" s="275"/>
      <c r="J499" s="276">
        <f>ROUND(I499*H499,2)</f>
        <v>0</v>
      </c>
      <c r="K499" s="272" t="s">
        <v>454</v>
      </c>
      <c r="L499" s="277"/>
      <c r="M499" s="278" t="s">
        <v>28</v>
      </c>
      <c r="N499" s="279" t="s">
        <v>43</v>
      </c>
      <c r="O499" s="87"/>
      <c r="P499" s="224">
        <f>O499*H499</f>
        <v>0</v>
      </c>
      <c r="Q499" s="224">
        <v>0.55000000000000004</v>
      </c>
      <c r="R499" s="224">
        <f>Q499*H499</f>
        <v>0.60225000000000006</v>
      </c>
      <c r="S499" s="224">
        <v>0</v>
      </c>
      <c r="T499" s="225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6" t="s">
        <v>609</v>
      </c>
      <c r="AT499" s="226" t="s">
        <v>490</v>
      </c>
      <c r="AU499" s="226" t="s">
        <v>81</v>
      </c>
      <c r="AY499" s="20" t="s">
        <v>158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20" t="s">
        <v>79</v>
      </c>
      <c r="BK499" s="227">
        <f>ROUND(I499*H499,2)</f>
        <v>0</v>
      </c>
      <c r="BL499" s="20" t="s">
        <v>251</v>
      </c>
      <c r="BM499" s="226" t="s">
        <v>1119</v>
      </c>
    </row>
    <row r="500" s="14" customFormat="1">
      <c r="A500" s="14"/>
      <c r="B500" s="244"/>
      <c r="C500" s="245"/>
      <c r="D500" s="235" t="s">
        <v>179</v>
      </c>
      <c r="E500" s="246" t="s">
        <v>28</v>
      </c>
      <c r="F500" s="247" t="s">
        <v>1120</v>
      </c>
      <c r="G500" s="245"/>
      <c r="H500" s="248">
        <v>1.095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179</v>
      </c>
      <c r="AU500" s="254" t="s">
        <v>81</v>
      </c>
      <c r="AV500" s="14" t="s">
        <v>81</v>
      </c>
      <c r="AW500" s="14" t="s">
        <v>34</v>
      </c>
      <c r="AX500" s="14" t="s">
        <v>72</v>
      </c>
      <c r="AY500" s="254" t="s">
        <v>158</v>
      </c>
    </row>
    <row r="501" s="15" customFormat="1">
      <c r="A501" s="15"/>
      <c r="B501" s="255"/>
      <c r="C501" s="256"/>
      <c r="D501" s="235" t="s">
        <v>179</v>
      </c>
      <c r="E501" s="257" t="s">
        <v>28</v>
      </c>
      <c r="F501" s="258" t="s">
        <v>184</v>
      </c>
      <c r="G501" s="256"/>
      <c r="H501" s="259">
        <v>1.095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5" t="s">
        <v>179</v>
      </c>
      <c r="AU501" s="265" t="s">
        <v>81</v>
      </c>
      <c r="AV501" s="15" t="s">
        <v>166</v>
      </c>
      <c r="AW501" s="15" t="s">
        <v>34</v>
      </c>
      <c r="AX501" s="15" t="s">
        <v>79</v>
      </c>
      <c r="AY501" s="265" t="s">
        <v>158</v>
      </c>
    </row>
    <row r="502" s="2" customFormat="1" ht="33" customHeight="1">
      <c r="A502" s="41"/>
      <c r="B502" s="42"/>
      <c r="C502" s="215" t="s">
        <v>1121</v>
      </c>
      <c r="D502" s="215" t="s">
        <v>161</v>
      </c>
      <c r="E502" s="216" t="s">
        <v>1122</v>
      </c>
      <c r="F502" s="217" t="s">
        <v>1123</v>
      </c>
      <c r="G502" s="218" t="s">
        <v>193</v>
      </c>
      <c r="H502" s="219">
        <v>62.450000000000003</v>
      </c>
      <c r="I502" s="220"/>
      <c r="J502" s="221">
        <f>ROUND(I502*H502,2)</f>
        <v>0</v>
      </c>
      <c r="K502" s="217" t="s">
        <v>165</v>
      </c>
      <c r="L502" s="47"/>
      <c r="M502" s="222" t="s">
        <v>28</v>
      </c>
      <c r="N502" s="223" t="s">
        <v>43</v>
      </c>
      <c r="O502" s="87"/>
      <c r="P502" s="224">
        <f>O502*H502</f>
        <v>0</v>
      </c>
      <c r="Q502" s="224">
        <v>0</v>
      </c>
      <c r="R502" s="224">
        <f>Q502*H502</f>
        <v>0</v>
      </c>
      <c r="S502" s="224">
        <v>0</v>
      </c>
      <c r="T502" s="225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26" t="s">
        <v>251</v>
      </c>
      <c r="AT502" s="226" t="s">
        <v>161</v>
      </c>
      <c r="AU502" s="226" t="s">
        <v>81</v>
      </c>
      <c r="AY502" s="20" t="s">
        <v>158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20" t="s">
        <v>79</v>
      </c>
      <c r="BK502" s="227">
        <f>ROUND(I502*H502,2)</f>
        <v>0</v>
      </c>
      <c r="BL502" s="20" t="s">
        <v>251</v>
      </c>
      <c r="BM502" s="226" t="s">
        <v>1124</v>
      </c>
    </row>
    <row r="503" s="2" customFormat="1">
      <c r="A503" s="41"/>
      <c r="B503" s="42"/>
      <c r="C503" s="43"/>
      <c r="D503" s="228" t="s">
        <v>168</v>
      </c>
      <c r="E503" s="43"/>
      <c r="F503" s="229" t="s">
        <v>1125</v>
      </c>
      <c r="G503" s="43"/>
      <c r="H503" s="43"/>
      <c r="I503" s="230"/>
      <c r="J503" s="43"/>
      <c r="K503" s="43"/>
      <c r="L503" s="47"/>
      <c r="M503" s="231"/>
      <c r="N503" s="232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168</v>
      </c>
      <c r="AU503" s="20" t="s">
        <v>81</v>
      </c>
    </row>
    <row r="504" s="2" customFormat="1" ht="16.5" customHeight="1">
      <c r="A504" s="41"/>
      <c r="B504" s="42"/>
      <c r="C504" s="270" t="s">
        <v>1126</v>
      </c>
      <c r="D504" s="270" t="s">
        <v>490</v>
      </c>
      <c r="E504" s="271" t="s">
        <v>1127</v>
      </c>
      <c r="F504" s="272" t="s">
        <v>1128</v>
      </c>
      <c r="G504" s="273" t="s">
        <v>164</v>
      </c>
      <c r="H504" s="274">
        <v>1.5</v>
      </c>
      <c r="I504" s="275"/>
      <c r="J504" s="276">
        <f>ROUND(I504*H504,2)</f>
        <v>0</v>
      </c>
      <c r="K504" s="272" t="s">
        <v>165</v>
      </c>
      <c r="L504" s="277"/>
      <c r="M504" s="278" t="s">
        <v>28</v>
      </c>
      <c r="N504" s="279" t="s">
        <v>43</v>
      </c>
      <c r="O504" s="87"/>
      <c r="P504" s="224">
        <f>O504*H504</f>
        <v>0</v>
      </c>
      <c r="Q504" s="224">
        <v>0.55000000000000004</v>
      </c>
      <c r="R504" s="224">
        <f>Q504*H504</f>
        <v>0.82500000000000007</v>
      </c>
      <c r="S504" s="224">
        <v>0</v>
      </c>
      <c r="T504" s="225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6" t="s">
        <v>609</v>
      </c>
      <c r="AT504" s="226" t="s">
        <v>490</v>
      </c>
      <c r="AU504" s="226" t="s">
        <v>81</v>
      </c>
      <c r="AY504" s="20" t="s">
        <v>158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20" t="s">
        <v>79</v>
      </c>
      <c r="BK504" s="227">
        <f>ROUND(I504*H504,2)</f>
        <v>0</v>
      </c>
      <c r="BL504" s="20" t="s">
        <v>251</v>
      </c>
      <c r="BM504" s="226" t="s">
        <v>1129</v>
      </c>
    </row>
    <row r="505" s="14" customFormat="1">
      <c r="A505" s="14"/>
      <c r="B505" s="244"/>
      <c r="C505" s="245"/>
      <c r="D505" s="235" t="s">
        <v>179</v>
      </c>
      <c r="E505" s="246" t="s">
        <v>28</v>
      </c>
      <c r="F505" s="247" t="s">
        <v>1130</v>
      </c>
      <c r="G505" s="245"/>
      <c r="H505" s="248">
        <v>1.5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179</v>
      </c>
      <c r="AU505" s="254" t="s">
        <v>81</v>
      </c>
      <c r="AV505" s="14" t="s">
        <v>81</v>
      </c>
      <c r="AW505" s="14" t="s">
        <v>34</v>
      </c>
      <c r="AX505" s="14" t="s">
        <v>72</v>
      </c>
      <c r="AY505" s="254" t="s">
        <v>158</v>
      </c>
    </row>
    <row r="506" s="15" customFormat="1">
      <c r="A506" s="15"/>
      <c r="B506" s="255"/>
      <c r="C506" s="256"/>
      <c r="D506" s="235" t="s">
        <v>179</v>
      </c>
      <c r="E506" s="257" t="s">
        <v>28</v>
      </c>
      <c r="F506" s="258" t="s">
        <v>184</v>
      </c>
      <c r="G506" s="256"/>
      <c r="H506" s="259">
        <v>1.5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5" t="s">
        <v>179</v>
      </c>
      <c r="AU506" s="265" t="s">
        <v>81</v>
      </c>
      <c r="AV506" s="15" t="s">
        <v>166</v>
      </c>
      <c r="AW506" s="15" t="s">
        <v>34</v>
      </c>
      <c r="AX506" s="15" t="s">
        <v>79</v>
      </c>
      <c r="AY506" s="265" t="s">
        <v>158</v>
      </c>
    </row>
    <row r="507" s="2" customFormat="1" ht="24.15" customHeight="1">
      <c r="A507" s="41"/>
      <c r="B507" s="42"/>
      <c r="C507" s="215" t="s">
        <v>1131</v>
      </c>
      <c r="D507" s="215" t="s">
        <v>161</v>
      </c>
      <c r="E507" s="216" t="s">
        <v>1132</v>
      </c>
      <c r="F507" s="217" t="s">
        <v>1133</v>
      </c>
      <c r="G507" s="218" t="s">
        <v>193</v>
      </c>
      <c r="H507" s="219">
        <v>113.70999999999999</v>
      </c>
      <c r="I507" s="220"/>
      <c r="J507" s="221">
        <f>ROUND(I507*H507,2)</f>
        <v>0</v>
      </c>
      <c r="K507" s="217" t="s">
        <v>165</v>
      </c>
      <c r="L507" s="47"/>
      <c r="M507" s="222" t="s">
        <v>28</v>
      </c>
      <c r="N507" s="223" t="s">
        <v>43</v>
      </c>
      <c r="O507" s="87"/>
      <c r="P507" s="224">
        <f>O507*H507</f>
        <v>0</v>
      </c>
      <c r="Q507" s="224">
        <v>0.000175</v>
      </c>
      <c r="R507" s="224">
        <f>Q507*H507</f>
        <v>0.01989925</v>
      </c>
      <c r="S507" s="224">
        <v>0</v>
      </c>
      <c r="T507" s="225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6" t="s">
        <v>251</v>
      </c>
      <c r="AT507" s="226" t="s">
        <v>161</v>
      </c>
      <c r="AU507" s="226" t="s">
        <v>81</v>
      </c>
      <c r="AY507" s="20" t="s">
        <v>158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20" t="s">
        <v>79</v>
      </c>
      <c r="BK507" s="227">
        <f>ROUND(I507*H507,2)</f>
        <v>0</v>
      </c>
      <c r="BL507" s="20" t="s">
        <v>251</v>
      </c>
      <c r="BM507" s="226" t="s">
        <v>1134</v>
      </c>
    </row>
    <row r="508" s="2" customFormat="1">
      <c r="A508" s="41"/>
      <c r="B508" s="42"/>
      <c r="C508" s="43"/>
      <c r="D508" s="228" t="s">
        <v>168</v>
      </c>
      <c r="E508" s="43"/>
      <c r="F508" s="229" t="s">
        <v>1135</v>
      </c>
      <c r="G508" s="43"/>
      <c r="H508" s="43"/>
      <c r="I508" s="230"/>
      <c r="J508" s="43"/>
      <c r="K508" s="43"/>
      <c r="L508" s="47"/>
      <c r="M508" s="231"/>
      <c r="N508" s="232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168</v>
      </c>
      <c r="AU508" s="20" t="s">
        <v>81</v>
      </c>
    </row>
    <row r="509" s="14" customFormat="1">
      <c r="A509" s="14"/>
      <c r="B509" s="244"/>
      <c r="C509" s="245"/>
      <c r="D509" s="235" t="s">
        <v>179</v>
      </c>
      <c r="E509" s="246" t="s">
        <v>28</v>
      </c>
      <c r="F509" s="247" t="s">
        <v>1136</v>
      </c>
      <c r="G509" s="245"/>
      <c r="H509" s="248">
        <v>113.70999999999999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179</v>
      </c>
      <c r="AU509" s="254" t="s">
        <v>81</v>
      </c>
      <c r="AV509" s="14" t="s">
        <v>81</v>
      </c>
      <c r="AW509" s="14" t="s">
        <v>34</v>
      </c>
      <c r="AX509" s="14" t="s">
        <v>72</v>
      </c>
      <c r="AY509" s="254" t="s">
        <v>158</v>
      </c>
    </row>
    <row r="510" s="15" customFormat="1">
      <c r="A510" s="15"/>
      <c r="B510" s="255"/>
      <c r="C510" s="256"/>
      <c r="D510" s="235" t="s">
        <v>179</v>
      </c>
      <c r="E510" s="257" t="s">
        <v>28</v>
      </c>
      <c r="F510" s="258" t="s">
        <v>184</v>
      </c>
      <c r="G510" s="256"/>
      <c r="H510" s="259">
        <v>113.70999999999999</v>
      </c>
      <c r="I510" s="260"/>
      <c r="J510" s="256"/>
      <c r="K510" s="256"/>
      <c r="L510" s="261"/>
      <c r="M510" s="262"/>
      <c r="N510" s="263"/>
      <c r="O510" s="263"/>
      <c r="P510" s="263"/>
      <c r="Q510" s="263"/>
      <c r="R510" s="263"/>
      <c r="S510" s="263"/>
      <c r="T510" s="264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5" t="s">
        <v>179</v>
      </c>
      <c r="AU510" s="265" t="s">
        <v>81</v>
      </c>
      <c r="AV510" s="15" t="s">
        <v>166</v>
      </c>
      <c r="AW510" s="15" t="s">
        <v>34</v>
      </c>
      <c r="AX510" s="15" t="s">
        <v>79</v>
      </c>
      <c r="AY510" s="265" t="s">
        <v>158</v>
      </c>
    </row>
    <row r="511" s="2" customFormat="1" ht="37.8" customHeight="1">
      <c r="A511" s="41"/>
      <c r="B511" s="42"/>
      <c r="C511" s="215" t="s">
        <v>1137</v>
      </c>
      <c r="D511" s="215" t="s">
        <v>161</v>
      </c>
      <c r="E511" s="216" t="s">
        <v>1138</v>
      </c>
      <c r="F511" s="217" t="s">
        <v>1139</v>
      </c>
      <c r="G511" s="218" t="s">
        <v>193</v>
      </c>
      <c r="H511" s="219">
        <v>188.03999999999999</v>
      </c>
      <c r="I511" s="220"/>
      <c r="J511" s="221">
        <f>ROUND(I511*H511,2)</f>
        <v>0</v>
      </c>
      <c r="K511" s="217" t="s">
        <v>165</v>
      </c>
      <c r="L511" s="47"/>
      <c r="M511" s="222" t="s">
        <v>28</v>
      </c>
      <c r="N511" s="223" t="s">
        <v>43</v>
      </c>
      <c r="O511" s="87"/>
      <c r="P511" s="224">
        <f>O511*H511</f>
        <v>0</v>
      </c>
      <c r="Q511" s="224">
        <v>0.0078600000000000007</v>
      </c>
      <c r="R511" s="224">
        <f>Q511*H511</f>
        <v>1.4779944</v>
      </c>
      <c r="S511" s="224">
        <v>0</v>
      </c>
      <c r="T511" s="225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26" t="s">
        <v>251</v>
      </c>
      <c r="AT511" s="226" t="s">
        <v>161</v>
      </c>
      <c r="AU511" s="226" t="s">
        <v>81</v>
      </c>
      <c r="AY511" s="20" t="s">
        <v>158</v>
      </c>
      <c r="BE511" s="227">
        <f>IF(N511="základní",J511,0)</f>
        <v>0</v>
      </c>
      <c r="BF511" s="227">
        <f>IF(N511="snížená",J511,0)</f>
        <v>0</v>
      </c>
      <c r="BG511" s="227">
        <f>IF(N511="zákl. přenesená",J511,0)</f>
        <v>0</v>
      </c>
      <c r="BH511" s="227">
        <f>IF(N511="sníž. přenesená",J511,0)</f>
        <v>0</v>
      </c>
      <c r="BI511" s="227">
        <f>IF(N511="nulová",J511,0)</f>
        <v>0</v>
      </c>
      <c r="BJ511" s="20" t="s">
        <v>79</v>
      </c>
      <c r="BK511" s="227">
        <f>ROUND(I511*H511,2)</f>
        <v>0</v>
      </c>
      <c r="BL511" s="20" t="s">
        <v>251</v>
      </c>
      <c r="BM511" s="226" t="s">
        <v>1140</v>
      </c>
    </row>
    <row r="512" s="2" customFormat="1">
      <c r="A512" s="41"/>
      <c r="B512" s="42"/>
      <c r="C512" s="43"/>
      <c r="D512" s="228" t="s">
        <v>168</v>
      </c>
      <c r="E512" s="43"/>
      <c r="F512" s="229" t="s">
        <v>1141</v>
      </c>
      <c r="G512" s="43"/>
      <c r="H512" s="43"/>
      <c r="I512" s="230"/>
      <c r="J512" s="43"/>
      <c r="K512" s="43"/>
      <c r="L512" s="47"/>
      <c r="M512" s="231"/>
      <c r="N512" s="232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168</v>
      </c>
      <c r="AU512" s="20" t="s">
        <v>81</v>
      </c>
    </row>
    <row r="513" s="2" customFormat="1" ht="37.8" customHeight="1">
      <c r="A513" s="41"/>
      <c r="B513" s="42"/>
      <c r="C513" s="215" t="s">
        <v>1142</v>
      </c>
      <c r="D513" s="215" t="s">
        <v>161</v>
      </c>
      <c r="E513" s="216" t="s">
        <v>1143</v>
      </c>
      <c r="F513" s="217" t="s">
        <v>1144</v>
      </c>
      <c r="G513" s="218" t="s">
        <v>193</v>
      </c>
      <c r="H513" s="219">
        <v>11</v>
      </c>
      <c r="I513" s="220"/>
      <c r="J513" s="221">
        <f>ROUND(I513*H513,2)</f>
        <v>0</v>
      </c>
      <c r="K513" s="217" t="s">
        <v>165</v>
      </c>
      <c r="L513" s="47"/>
      <c r="M513" s="222" t="s">
        <v>28</v>
      </c>
      <c r="N513" s="223" t="s">
        <v>43</v>
      </c>
      <c r="O513" s="87"/>
      <c r="P513" s="224">
        <f>O513*H513</f>
        <v>0</v>
      </c>
      <c r="Q513" s="224">
        <v>0.0098490000000000001</v>
      </c>
      <c r="R513" s="224">
        <f>Q513*H513</f>
        <v>0.10833900000000001</v>
      </c>
      <c r="S513" s="224">
        <v>0</v>
      </c>
      <c r="T513" s="225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6" t="s">
        <v>251</v>
      </c>
      <c r="AT513" s="226" t="s">
        <v>161</v>
      </c>
      <c r="AU513" s="226" t="s">
        <v>81</v>
      </c>
      <c r="AY513" s="20" t="s">
        <v>158</v>
      </c>
      <c r="BE513" s="227">
        <f>IF(N513="základní",J513,0)</f>
        <v>0</v>
      </c>
      <c r="BF513" s="227">
        <f>IF(N513="snížená",J513,0)</f>
        <v>0</v>
      </c>
      <c r="BG513" s="227">
        <f>IF(N513="zákl. přenesená",J513,0)</f>
        <v>0</v>
      </c>
      <c r="BH513" s="227">
        <f>IF(N513="sníž. přenesená",J513,0)</f>
        <v>0</v>
      </c>
      <c r="BI513" s="227">
        <f>IF(N513="nulová",J513,0)</f>
        <v>0</v>
      </c>
      <c r="BJ513" s="20" t="s">
        <v>79</v>
      </c>
      <c r="BK513" s="227">
        <f>ROUND(I513*H513,2)</f>
        <v>0</v>
      </c>
      <c r="BL513" s="20" t="s">
        <v>251</v>
      </c>
      <c r="BM513" s="226" t="s">
        <v>1145</v>
      </c>
    </row>
    <row r="514" s="2" customFormat="1">
      <c r="A514" s="41"/>
      <c r="B514" s="42"/>
      <c r="C514" s="43"/>
      <c r="D514" s="228" t="s">
        <v>168</v>
      </c>
      <c r="E514" s="43"/>
      <c r="F514" s="229" t="s">
        <v>1146</v>
      </c>
      <c r="G514" s="43"/>
      <c r="H514" s="43"/>
      <c r="I514" s="230"/>
      <c r="J514" s="43"/>
      <c r="K514" s="43"/>
      <c r="L514" s="47"/>
      <c r="M514" s="231"/>
      <c r="N514" s="232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168</v>
      </c>
      <c r="AU514" s="20" t="s">
        <v>81</v>
      </c>
    </row>
    <row r="515" s="2" customFormat="1" ht="37.8" customHeight="1">
      <c r="A515" s="41"/>
      <c r="B515" s="42"/>
      <c r="C515" s="215" t="s">
        <v>1147</v>
      </c>
      <c r="D515" s="215" t="s">
        <v>161</v>
      </c>
      <c r="E515" s="216" t="s">
        <v>1148</v>
      </c>
      <c r="F515" s="217" t="s">
        <v>1149</v>
      </c>
      <c r="G515" s="218" t="s">
        <v>193</v>
      </c>
      <c r="H515" s="219">
        <v>11</v>
      </c>
      <c r="I515" s="220"/>
      <c r="J515" s="221">
        <f>ROUND(I515*H515,2)</f>
        <v>0</v>
      </c>
      <c r="K515" s="217" t="s">
        <v>165</v>
      </c>
      <c r="L515" s="47"/>
      <c r="M515" s="222" t="s">
        <v>28</v>
      </c>
      <c r="N515" s="223" t="s">
        <v>43</v>
      </c>
      <c r="O515" s="87"/>
      <c r="P515" s="224">
        <f>O515*H515</f>
        <v>0</v>
      </c>
      <c r="Q515" s="224">
        <v>0.011361</v>
      </c>
      <c r="R515" s="224">
        <f>Q515*H515</f>
        <v>0.124971</v>
      </c>
      <c r="S515" s="224">
        <v>0</v>
      </c>
      <c r="T515" s="225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26" t="s">
        <v>251</v>
      </c>
      <c r="AT515" s="226" t="s">
        <v>161</v>
      </c>
      <c r="AU515" s="226" t="s">
        <v>81</v>
      </c>
      <c r="AY515" s="20" t="s">
        <v>158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20" t="s">
        <v>79</v>
      </c>
      <c r="BK515" s="227">
        <f>ROUND(I515*H515,2)</f>
        <v>0</v>
      </c>
      <c r="BL515" s="20" t="s">
        <v>251</v>
      </c>
      <c r="BM515" s="226" t="s">
        <v>1150</v>
      </c>
    </row>
    <row r="516" s="2" customFormat="1">
      <c r="A516" s="41"/>
      <c r="B516" s="42"/>
      <c r="C516" s="43"/>
      <c r="D516" s="228" t="s">
        <v>168</v>
      </c>
      <c r="E516" s="43"/>
      <c r="F516" s="229" t="s">
        <v>1151</v>
      </c>
      <c r="G516" s="43"/>
      <c r="H516" s="43"/>
      <c r="I516" s="230"/>
      <c r="J516" s="43"/>
      <c r="K516" s="43"/>
      <c r="L516" s="47"/>
      <c r="M516" s="231"/>
      <c r="N516" s="232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168</v>
      </c>
      <c r="AU516" s="20" t="s">
        <v>81</v>
      </c>
    </row>
    <row r="517" s="2" customFormat="1" ht="37.8" customHeight="1">
      <c r="A517" s="41"/>
      <c r="B517" s="42"/>
      <c r="C517" s="215" t="s">
        <v>1152</v>
      </c>
      <c r="D517" s="215" t="s">
        <v>161</v>
      </c>
      <c r="E517" s="216" t="s">
        <v>1153</v>
      </c>
      <c r="F517" s="217" t="s">
        <v>1154</v>
      </c>
      <c r="G517" s="218" t="s">
        <v>193</v>
      </c>
      <c r="H517" s="219">
        <v>115.51000000000001</v>
      </c>
      <c r="I517" s="220"/>
      <c r="J517" s="221">
        <f>ROUND(I517*H517,2)</f>
        <v>0</v>
      </c>
      <c r="K517" s="217" t="s">
        <v>165</v>
      </c>
      <c r="L517" s="47"/>
      <c r="M517" s="222" t="s">
        <v>28</v>
      </c>
      <c r="N517" s="223" t="s">
        <v>43</v>
      </c>
      <c r="O517" s="87"/>
      <c r="P517" s="224">
        <f>O517*H517</f>
        <v>0</v>
      </c>
      <c r="Q517" s="224">
        <v>0.015789999999999998</v>
      </c>
      <c r="R517" s="224">
        <f>Q517*H517</f>
        <v>1.8239029</v>
      </c>
      <c r="S517" s="224">
        <v>0</v>
      </c>
      <c r="T517" s="225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26" t="s">
        <v>251</v>
      </c>
      <c r="AT517" s="226" t="s">
        <v>161</v>
      </c>
      <c r="AU517" s="226" t="s">
        <v>81</v>
      </c>
      <c r="AY517" s="20" t="s">
        <v>158</v>
      </c>
      <c r="BE517" s="227">
        <f>IF(N517="základní",J517,0)</f>
        <v>0</v>
      </c>
      <c r="BF517" s="227">
        <f>IF(N517="snížená",J517,0)</f>
        <v>0</v>
      </c>
      <c r="BG517" s="227">
        <f>IF(N517="zákl. přenesená",J517,0)</f>
        <v>0</v>
      </c>
      <c r="BH517" s="227">
        <f>IF(N517="sníž. přenesená",J517,0)</f>
        <v>0</v>
      </c>
      <c r="BI517" s="227">
        <f>IF(N517="nulová",J517,0)</f>
        <v>0</v>
      </c>
      <c r="BJ517" s="20" t="s">
        <v>79</v>
      </c>
      <c r="BK517" s="227">
        <f>ROUND(I517*H517,2)</f>
        <v>0</v>
      </c>
      <c r="BL517" s="20" t="s">
        <v>251</v>
      </c>
      <c r="BM517" s="226" t="s">
        <v>1155</v>
      </c>
    </row>
    <row r="518" s="2" customFormat="1">
      <c r="A518" s="41"/>
      <c r="B518" s="42"/>
      <c r="C518" s="43"/>
      <c r="D518" s="228" t="s">
        <v>168</v>
      </c>
      <c r="E518" s="43"/>
      <c r="F518" s="229" t="s">
        <v>1156</v>
      </c>
      <c r="G518" s="43"/>
      <c r="H518" s="43"/>
      <c r="I518" s="230"/>
      <c r="J518" s="43"/>
      <c r="K518" s="43"/>
      <c r="L518" s="47"/>
      <c r="M518" s="231"/>
      <c r="N518" s="232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168</v>
      </c>
      <c r="AU518" s="20" t="s">
        <v>81</v>
      </c>
    </row>
    <row r="519" s="13" customFormat="1">
      <c r="A519" s="13"/>
      <c r="B519" s="233"/>
      <c r="C519" s="234"/>
      <c r="D519" s="235" t="s">
        <v>179</v>
      </c>
      <c r="E519" s="236" t="s">
        <v>28</v>
      </c>
      <c r="F519" s="237" t="s">
        <v>258</v>
      </c>
      <c r="G519" s="234"/>
      <c r="H519" s="236" t="s">
        <v>28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179</v>
      </c>
      <c r="AU519" s="243" t="s">
        <v>81</v>
      </c>
      <c r="AV519" s="13" t="s">
        <v>79</v>
      </c>
      <c r="AW519" s="13" t="s">
        <v>34</v>
      </c>
      <c r="AX519" s="13" t="s">
        <v>72</v>
      </c>
      <c r="AY519" s="243" t="s">
        <v>158</v>
      </c>
    </row>
    <row r="520" s="14" customFormat="1">
      <c r="A520" s="14"/>
      <c r="B520" s="244"/>
      <c r="C520" s="245"/>
      <c r="D520" s="235" t="s">
        <v>179</v>
      </c>
      <c r="E520" s="246" t="s">
        <v>28</v>
      </c>
      <c r="F520" s="247" t="s">
        <v>1157</v>
      </c>
      <c r="G520" s="245"/>
      <c r="H520" s="248">
        <v>115.51000000000001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179</v>
      </c>
      <c r="AU520" s="254" t="s">
        <v>81</v>
      </c>
      <c r="AV520" s="14" t="s">
        <v>81</v>
      </c>
      <c r="AW520" s="14" t="s">
        <v>34</v>
      </c>
      <c r="AX520" s="14" t="s">
        <v>72</v>
      </c>
      <c r="AY520" s="254" t="s">
        <v>158</v>
      </c>
    </row>
    <row r="521" s="15" customFormat="1">
      <c r="A521" s="15"/>
      <c r="B521" s="255"/>
      <c r="C521" s="256"/>
      <c r="D521" s="235" t="s">
        <v>179</v>
      </c>
      <c r="E521" s="257" t="s">
        <v>28</v>
      </c>
      <c r="F521" s="258" t="s">
        <v>184</v>
      </c>
      <c r="G521" s="256"/>
      <c r="H521" s="259">
        <v>115.51000000000001</v>
      </c>
      <c r="I521" s="260"/>
      <c r="J521" s="256"/>
      <c r="K521" s="256"/>
      <c r="L521" s="261"/>
      <c r="M521" s="262"/>
      <c r="N521" s="263"/>
      <c r="O521" s="263"/>
      <c r="P521" s="263"/>
      <c r="Q521" s="263"/>
      <c r="R521" s="263"/>
      <c r="S521" s="263"/>
      <c r="T521" s="264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5" t="s">
        <v>179</v>
      </c>
      <c r="AU521" s="265" t="s">
        <v>81</v>
      </c>
      <c r="AV521" s="15" t="s">
        <v>166</v>
      </c>
      <c r="AW521" s="15" t="s">
        <v>34</v>
      </c>
      <c r="AX521" s="15" t="s">
        <v>79</v>
      </c>
      <c r="AY521" s="265" t="s">
        <v>158</v>
      </c>
    </row>
    <row r="522" s="2" customFormat="1" ht="24.15" customHeight="1">
      <c r="A522" s="41"/>
      <c r="B522" s="42"/>
      <c r="C522" s="215" t="s">
        <v>1158</v>
      </c>
      <c r="D522" s="215" t="s">
        <v>161</v>
      </c>
      <c r="E522" s="216" t="s">
        <v>1159</v>
      </c>
      <c r="F522" s="217" t="s">
        <v>1160</v>
      </c>
      <c r="G522" s="218" t="s">
        <v>193</v>
      </c>
      <c r="H522" s="219">
        <v>113.70999999999999</v>
      </c>
      <c r="I522" s="220"/>
      <c r="J522" s="221">
        <f>ROUND(I522*H522,2)</f>
        <v>0</v>
      </c>
      <c r="K522" s="217" t="s">
        <v>165</v>
      </c>
      <c r="L522" s="47"/>
      <c r="M522" s="222" t="s">
        <v>28</v>
      </c>
      <c r="N522" s="223" t="s">
        <v>43</v>
      </c>
      <c r="O522" s="87"/>
      <c r="P522" s="224">
        <f>O522*H522</f>
        <v>0</v>
      </c>
      <c r="Q522" s="224">
        <v>0</v>
      </c>
      <c r="R522" s="224">
        <f>Q522*H522</f>
        <v>0</v>
      </c>
      <c r="S522" s="224">
        <v>0</v>
      </c>
      <c r="T522" s="225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26" t="s">
        <v>251</v>
      </c>
      <c r="AT522" s="226" t="s">
        <v>161</v>
      </c>
      <c r="AU522" s="226" t="s">
        <v>81</v>
      </c>
      <c r="AY522" s="20" t="s">
        <v>158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20" t="s">
        <v>79</v>
      </c>
      <c r="BK522" s="227">
        <f>ROUND(I522*H522,2)</f>
        <v>0</v>
      </c>
      <c r="BL522" s="20" t="s">
        <v>251</v>
      </c>
      <c r="BM522" s="226" t="s">
        <v>1161</v>
      </c>
    </row>
    <row r="523" s="2" customFormat="1">
      <c r="A523" s="41"/>
      <c r="B523" s="42"/>
      <c r="C523" s="43"/>
      <c r="D523" s="228" t="s">
        <v>168</v>
      </c>
      <c r="E523" s="43"/>
      <c r="F523" s="229" t="s">
        <v>1162</v>
      </c>
      <c r="G523" s="43"/>
      <c r="H523" s="43"/>
      <c r="I523" s="230"/>
      <c r="J523" s="43"/>
      <c r="K523" s="43"/>
      <c r="L523" s="47"/>
      <c r="M523" s="231"/>
      <c r="N523" s="232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168</v>
      </c>
      <c r="AU523" s="20" t="s">
        <v>81</v>
      </c>
    </row>
    <row r="524" s="2" customFormat="1" ht="24.15" customHeight="1">
      <c r="A524" s="41"/>
      <c r="B524" s="42"/>
      <c r="C524" s="270" t="s">
        <v>1163</v>
      </c>
      <c r="D524" s="270" t="s">
        <v>490</v>
      </c>
      <c r="E524" s="271" t="s">
        <v>1164</v>
      </c>
      <c r="F524" s="272" t="s">
        <v>1165</v>
      </c>
      <c r="G524" s="273" t="s">
        <v>164</v>
      </c>
      <c r="H524" s="274">
        <v>0.91000000000000003</v>
      </c>
      <c r="I524" s="275"/>
      <c r="J524" s="276">
        <f>ROUND(I524*H524,2)</f>
        <v>0</v>
      </c>
      <c r="K524" s="272" t="s">
        <v>165</v>
      </c>
      <c r="L524" s="277"/>
      <c r="M524" s="278" t="s">
        <v>28</v>
      </c>
      <c r="N524" s="279" t="s">
        <v>43</v>
      </c>
      <c r="O524" s="87"/>
      <c r="P524" s="224">
        <f>O524*H524</f>
        <v>0</v>
      </c>
      <c r="Q524" s="224">
        <v>0.55000000000000004</v>
      </c>
      <c r="R524" s="224">
        <f>Q524*H524</f>
        <v>0.50050000000000006</v>
      </c>
      <c r="S524" s="224">
        <v>0</v>
      </c>
      <c r="T524" s="225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26" t="s">
        <v>609</v>
      </c>
      <c r="AT524" s="226" t="s">
        <v>490</v>
      </c>
      <c r="AU524" s="226" t="s">
        <v>81</v>
      </c>
      <c r="AY524" s="20" t="s">
        <v>158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20" t="s">
        <v>79</v>
      </c>
      <c r="BK524" s="227">
        <f>ROUND(I524*H524,2)</f>
        <v>0</v>
      </c>
      <c r="BL524" s="20" t="s">
        <v>251</v>
      </c>
      <c r="BM524" s="226" t="s">
        <v>1166</v>
      </c>
    </row>
    <row r="525" s="14" customFormat="1">
      <c r="A525" s="14"/>
      <c r="B525" s="244"/>
      <c r="C525" s="245"/>
      <c r="D525" s="235" t="s">
        <v>179</v>
      </c>
      <c r="E525" s="246" t="s">
        <v>28</v>
      </c>
      <c r="F525" s="247" t="s">
        <v>1167</v>
      </c>
      <c r="G525" s="245"/>
      <c r="H525" s="248">
        <v>0.91000000000000003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179</v>
      </c>
      <c r="AU525" s="254" t="s">
        <v>81</v>
      </c>
      <c r="AV525" s="14" t="s">
        <v>81</v>
      </c>
      <c r="AW525" s="14" t="s">
        <v>34</v>
      </c>
      <c r="AX525" s="14" t="s">
        <v>72</v>
      </c>
      <c r="AY525" s="254" t="s">
        <v>158</v>
      </c>
    </row>
    <row r="526" s="15" customFormat="1">
      <c r="A526" s="15"/>
      <c r="B526" s="255"/>
      <c r="C526" s="256"/>
      <c r="D526" s="235" t="s">
        <v>179</v>
      </c>
      <c r="E526" s="257" t="s">
        <v>28</v>
      </c>
      <c r="F526" s="258" t="s">
        <v>184</v>
      </c>
      <c r="G526" s="256"/>
      <c r="H526" s="259">
        <v>0.91000000000000003</v>
      </c>
      <c r="I526" s="260"/>
      <c r="J526" s="256"/>
      <c r="K526" s="256"/>
      <c r="L526" s="261"/>
      <c r="M526" s="262"/>
      <c r="N526" s="263"/>
      <c r="O526" s="263"/>
      <c r="P526" s="263"/>
      <c r="Q526" s="263"/>
      <c r="R526" s="263"/>
      <c r="S526" s="263"/>
      <c r="T526" s="264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5" t="s">
        <v>179</v>
      </c>
      <c r="AU526" s="265" t="s">
        <v>81</v>
      </c>
      <c r="AV526" s="15" t="s">
        <v>166</v>
      </c>
      <c r="AW526" s="15" t="s">
        <v>34</v>
      </c>
      <c r="AX526" s="15" t="s">
        <v>79</v>
      </c>
      <c r="AY526" s="265" t="s">
        <v>158</v>
      </c>
    </row>
    <row r="527" s="2" customFormat="1" ht="49.05" customHeight="1">
      <c r="A527" s="41"/>
      <c r="B527" s="42"/>
      <c r="C527" s="215" t="s">
        <v>1168</v>
      </c>
      <c r="D527" s="215" t="s">
        <v>161</v>
      </c>
      <c r="E527" s="216" t="s">
        <v>1169</v>
      </c>
      <c r="F527" s="217" t="s">
        <v>1170</v>
      </c>
      <c r="G527" s="218" t="s">
        <v>216</v>
      </c>
      <c r="H527" s="219">
        <v>5.5229999999999997</v>
      </c>
      <c r="I527" s="220"/>
      <c r="J527" s="221">
        <f>ROUND(I527*H527,2)</f>
        <v>0</v>
      </c>
      <c r="K527" s="217" t="s">
        <v>165</v>
      </c>
      <c r="L527" s="47"/>
      <c r="M527" s="222" t="s">
        <v>28</v>
      </c>
      <c r="N527" s="223" t="s">
        <v>43</v>
      </c>
      <c r="O527" s="87"/>
      <c r="P527" s="224">
        <f>O527*H527</f>
        <v>0</v>
      </c>
      <c r="Q527" s="224">
        <v>0</v>
      </c>
      <c r="R527" s="224">
        <f>Q527*H527</f>
        <v>0</v>
      </c>
      <c r="S527" s="224">
        <v>0</v>
      </c>
      <c r="T527" s="225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6" t="s">
        <v>251</v>
      </c>
      <c r="AT527" s="226" t="s">
        <v>161</v>
      </c>
      <c r="AU527" s="226" t="s">
        <v>81</v>
      </c>
      <c r="AY527" s="20" t="s">
        <v>158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20" t="s">
        <v>79</v>
      </c>
      <c r="BK527" s="227">
        <f>ROUND(I527*H527,2)</f>
        <v>0</v>
      </c>
      <c r="BL527" s="20" t="s">
        <v>251</v>
      </c>
      <c r="BM527" s="226" t="s">
        <v>1171</v>
      </c>
    </row>
    <row r="528" s="2" customFormat="1">
      <c r="A528" s="41"/>
      <c r="B528" s="42"/>
      <c r="C528" s="43"/>
      <c r="D528" s="228" t="s">
        <v>168</v>
      </c>
      <c r="E528" s="43"/>
      <c r="F528" s="229" t="s">
        <v>1172</v>
      </c>
      <c r="G528" s="43"/>
      <c r="H528" s="43"/>
      <c r="I528" s="230"/>
      <c r="J528" s="43"/>
      <c r="K528" s="43"/>
      <c r="L528" s="47"/>
      <c r="M528" s="231"/>
      <c r="N528" s="232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168</v>
      </c>
      <c r="AU528" s="20" t="s">
        <v>81</v>
      </c>
    </row>
    <row r="529" s="2" customFormat="1" ht="49.05" customHeight="1">
      <c r="A529" s="41"/>
      <c r="B529" s="42"/>
      <c r="C529" s="215" t="s">
        <v>1173</v>
      </c>
      <c r="D529" s="215" t="s">
        <v>161</v>
      </c>
      <c r="E529" s="216" t="s">
        <v>1174</v>
      </c>
      <c r="F529" s="217" t="s">
        <v>1175</v>
      </c>
      <c r="G529" s="218" t="s">
        <v>216</v>
      </c>
      <c r="H529" s="219">
        <v>5.5229999999999997</v>
      </c>
      <c r="I529" s="220"/>
      <c r="J529" s="221">
        <f>ROUND(I529*H529,2)</f>
        <v>0</v>
      </c>
      <c r="K529" s="217" t="s">
        <v>165</v>
      </c>
      <c r="L529" s="47"/>
      <c r="M529" s="222" t="s">
        <v>28</v>
      </c>
      <c r="N529" s="223" t="s">
        <v>43</v>
      </c>
      <c r="O529" s="87"/>
      <c r="P529" s="224">
        <f>O529*H529</f>
        <v>0</v>
      </c>
      <c r="Q529" s="224">
        <v>0</v>
      </c>
      <c r="R529" s="224">
        <f>Q529*H529</f>
        <v>0</v>
      </c>
      <c r="S529" s="224">
        <v>0</v>
      </c>
      <c r="T529" s="225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26" t="s">
        <v>251</v>
      </c>
      <c r="AT529" s="226" t="s">
        <v>161</v>
      </c>
      <c r="AU529" s="226" t="s">
        <v>81</v>
      </c>
      <c r="AY529" s="20" t="s">
        <v>158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20" t="s">
        <v>79</v>
      </c>
      <c r="BK529" s="227">
        <f>ROUND(I529*H529,2)</f>
        <v>0</v>
      </c>
      <c r="BL529" s="20" t="s">
        <v>251</v>
      </c>
      <c r="BM529" s="226" t="s">
        <v>1176</v>
      </c>
    </row>
    <row r="530" s="2" customFormat="1">
      <c r="A530" s="41"/>
      <c r="B530" s="42"/>
      <c r="C530" s="43"/>
      <c r="D530" s="228" t="s">
        <v>168</v>
      </c>
      <c r="E530" s="43"/>
      <c r="F530" s="229" t="s">
        <v>1177</v>
      </c>
      <c r="G530" s="43"/>
      <c r="H530" s="43"/>
      <c r="I530" s="230"/>
      <c r="J530" s="43"/>
      <c r="K530" s="43"/>
      <c r="L530" s="47"/>
      <c r="M530" s="231"/>
      <c r="N530" s="232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168</v>
      </c>
      <c r="AU530" s="20" t="s">
        <v>81</v>
      </c>
    </row>
    <row r="531" s="12" customFormat="1" ht="22.8" customHeight="1">
      <c r="A531" s="12"/>
      <c r="B531" s="199"/>
      <c r="C531" s="200"/>
      <c r="D531" s="201" t="s">
        <v>71</v>
      </c>
      <c r="E531" s="213" t="s">
        <v>1178</v>
      </c>
      <c r="F531" s="213" t="s">
        <v>1179</v>
      </c>
      <c r="G531" s="200"/>
      <c r="H531" s="200"/>
      <c r="I531" s="203"/>
      <c r="J531" s="214">
        <f>BK531</f>
        <v>0</v>
      </c>
      <c r="K531" s="200"/>
      <c r="L531" s="205"/>
      <c r="M531" s="206"/>
      <c r="N531" s="207"/>
      <c r="O531" s="207"/>
      <c r="P531" s="208">
        <f>SUM(P532:P563)</f>
        <v>0</v>
      </c>
      <c r="Q531" s="207"/>
      <c r="R531" s="208">
        <f>SUM(R532:R563)</f>
        <v>3.408648448638</v>
      </c>
      <c r="S531" s="207"/>
      <c r="T531" s="209">
        <f>SUM(T532:T563)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10" t="s">
        <v>81</v>
      </c>
      <c r="AT531" s="211" t="s">
        <v>71</v>
      </c>
      <c r="AU531" s="211" t="s">
        <v>79</v>
      </c>
      <c r="AY531" s="210" t="s">
        <v>158</v>
      </c>
      <c r="BK531" s="212">
        <f>SUM(BK532:BK563)</f>
        <v>0</v>
      </c>
    </row>
    <row r="532" s="2" customFormat="1" ht="62.7" customHeight="1">
      <c r="A532" s="41"/>
      <c r="B532" s="42"/>
      <c r="C532" s="215" t="s">
        <v>1180</v>
      </c>
      <c r="D532" s="215" t="s">
        <v>161</v>
      </c>
      <c r="E532" s="216" t="s">
        <v>1181</v>
      </c>
      <c r="F532" s="217" t="s">
        <v>1182</v>
      </c>
      <c r="G532" s="218" t="s">
        <v>193</v>
      </c>
      <c r="H532" s="219">
        <v>24.155000000000001</v>
      </c>
      <c r="I532" s="220"/>
      <c r="J532" s="221">
        <f>ROUND(I532*H532,2)</f>
        <v>0</v>
      </c>
      <c r="K532" s="217" t="s">
        <v>165</v>
      </c>
      <c r="L532" s="47"/>
      <c r="M532" s="222" t="s">
        <v>28</v>
      </c>
      <c r="N532" s="223" t="s">
        <v>43</v>
      </c>
      <c r="O532" s="87"/>
      <c r="P532" s="224">
        <f>O532*H532</f>
        <v>0</v>
      </c>
      <c r="Q532" s="224">
        <v>0.026136900000000001</v>
      </c>
      <c r="R532" s="224">
        <f>Q532*H532</f>
        <v>0.63133681950000009</v>
      </c>
      <c r="S532" s="224">
        <v>0</v>
      </c>
      <c r="T532" s="225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6" t="s">
        <v>251</v>
      </c>
      <c r="AT532" s="226" t="s">
        <v>161</v>
      </c>
      <c r="AU532" s="226" t="s">
        <v>81</v>
      </c>
      <c r="AY532" s="20" t="s">
        <v>158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20" t="s">
        <v>79</v>
      </c>
      <c r="BK532" s="227">
        <f>ROUND(I532*H532,2)</f>
        <v>0</v>
      </c>
      <c r="BL532" s="20" t="s">
        <v>251</v>
      </c>
      <c r="BM532" s="226" t="s">
        <v>1183</v>
      </c>
    </row>
    <row r="533" s="2" customFormat="1">
      <c r="A533" s="41"/>
      <c r="B533" s="42"/>
      <c r="C533" s="43"/>
      <c r="D533" s="228" t="s">
        <v>168</v>
      </c>
      <c r="E533" s="43"/>
      <c r="F533" s="229" t="s">
        <v>1184</v>
      </c>
      <c r="G533" s="43"/>
      <c r="H533" s="43"/>
      <c r="I533" s="230"/>
      <c r="J533" s="43"/>
      <c r="K533" s="43"/>
      <c r="L533" s="47"/>
      <c r="M533" s="231"/>
      <c r="N533" s="232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168</v>
      </c>
      <c r="AU533" s="20" t="s">
        <v>81</v>
      </c>
    </row>
    <row r="534" s="2" customFormat="1" ht="62.7" customHeight="1">
      <c r="A534" s="41"/>
      <c r="B534" s="42"/>
      <c r="C534" s="215" t="s">
        <v>1185</v>
      </c>
      <c r="D534" s="215" t="s">
        <v>161</v>
      </c>
      <c r="E534" s="216" t="s">
        <v>1186</v>
      </c>
      <c r="F534" s="217" t="s">
        <v>1187</v>
      </c>
      <c r="G534" s="218" t="s">
        <v>193</v>
      </c>
      <c r="H534" s="219">
        <v>2.0590000000000002</v>
      </c>
      <c r="I534" s="220"/>
      <c r="J534" s="221">
        <f>ROUND(I534*H534,2)</f>
        <v>0</v>
      </c>
      <c r="K534" s="217" t="s">
        <v>165</v>
      </c>
      <c r="L534" s="47"/>
      <c r="M534" s="222" t="s">
        <v>28</v>
      </c>
      <c r="N534" s="223" t="s">
        <v>43</v>
      </c>
      <c r="O534" s="87"/>
      <c r="P534" s="224">
        <f>O534*H534</f>
        <v>0</v>
      </c>
      <c r="Q534" s="224">
        <v>0.026810899999999999</v>
      </c>
      <c r="R534" s="224">
        <f>Q534*H534</f>
        <v>0.055203643100000005</v>
      </c>
      <c r="S534" s="224">
        <v>0</v>
      </c>
      <c r="T534" s="225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26" t="s">
        <v>251</v>
      </c>
      <c r="AT534" s="226" t="s">
        <v>161</v>
      </c>
      <c r="AU534" s="226" t="s">
        <v>81</v>
      </c>
      <c r="AY534" s="20" t="s">
        <v>158</v>
      </c>
      <c r="BE534" s="227">
        <f>IF(N534="základní",J534,0)</f>
        <v>0</v>
      </c>
      <c r="BF534" s="227">
        <f>IF(N534="snížená",J534,0)</f>
        <v>0</v>
      </c>
      <c r="BG534" s="227">
        <f>IF(N534="zákl. přenesená",J534,0)</f>
        <v>0</v>
      </c>
      <c r="BH534" s="227">
        <f>IF(N534="sníž. přenesená",J534,0)</f>
        <v>0</v>
      </c>
      <c r="BI534" s="227">
        <f>IF(N534="nulová",J534,0)</f>
        <v>0</v>
      </c>
      <c r="BJ534" s="20" t="s">
        <v>79</v>
      </c>
      <c r="BK534" s="227">
        <f>ROUND(I534*H534,2)</f>
        <v>0</v>
      </c>
      <c r="BL534" s="20" t="s">
        <v>251</v>
      </c>
      <c r="BM534" s="226" t="s">
        <v>1188</v>
      </c>
    </row>
    <row r="535" s="2" customFormat="1">
      <c r="A535" s="41"/>
      <c r="B535" s="42"/>
      <c r="C535" s="43"/>
      <c r="D535" s="228" t="s">
        <v>168</v>
      </c>
      <c r="E535" s="43"/>
      <c r="F535" s="229" t="s">
        <v>1189</v>
      </c>
      <c r="G535" s="43"/>
      <c r="H535" s="43"/>
      <c r="I535" s="230"/>
      <c r="J535" s="43"/>
      <c r="K535" s="43"/>
      <c r="L535" s="47"/>
      <c r="M535" s="231"/>
      <c r="N535" s="232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168</v>
      </c>
      <c r="AU535" s="20" t="s">
        <v>81</v>
      </c>
    </row>
    <row r="536" s="2" customFormat="1" ht="62.7" customHeight="1">
      <c r="A536" s="41"/>
      <c r="B536" s="42"/>
      <c r="C536" s="215" t="s">
        <v>1190</v>
      </c>
      <c r="D536" s="215" t="s">
        <v>161</v>
      </c>
      <c r="E536" s="216" t="s">
        <v>1191</v>
      </c>
      <c r="F536" s="217" t="s">
        <v>1192</v>
      </c>
      <c r="G536" s="218" t="s">
        <v>193</v>
      </c>
      <c r="H536" s="219">
        <v>23.550999999999998</v>
      </c>
      <c r="I536" s="220"/>
      <c r="J536" s="221">
        <f>ROUND(I536*H536,2)</f>
        <v>0</v>
      </c>
      <c r="K536" s="217" t="s">
        <v>165</v>
      </c>
      <c r="L536" s="47"/>
      <c r="M536" s="222" t="s">
        <v>28</v>
      </c>
      <c r="N536" s="223" t="s">
        <v>43</v>
      </c>
      <c r="O536" s="87"/>
      <c r="P536" s="224">
        <f>O536*H536</f>
        <v>0</v>
      </c>
      <c r="Q536" s="224">
        <v>0.046963999999999999</v>
      </c>
      <c r="R536" s="224">
        <f>Q536*H536</f>
        <v>1.1060491639999999</v>
      </c>
      <c r="S536" s="224">
        <v>0</v>
      </c>
      <c r="T536" s="225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26" t="s">
        <v>251</v>
      </c>
      <c r="AT536" s="226" t="s">
        <v>161</v>
      </c>
      <c r="AU536" s="226" t="s">
        <v>81</v>
      </c>
      <c r="AY536" s="20" t="s">
        <v>158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20" t="s">
        <v>79</v>
      </c>
      <c r="BK536" s="227">
        <f>ROUND(I536*H536,2)</f>
        <v>0</v>
      </c>
      <c r="BL536" s="20" t="s">
        <v>251</v>
      </c>
      <c r="BM536" s="226" t="s">
        <v>1193</v>
      </c>
    </row>
    <row r="537" s="2" customFormat="1">
      <c r="A537" s="41"/>
      <c r="B537" s="42"/>
      <c r="C537" s="43"/>
      <c r="D537" s="228" t="s">
        <v>168</v>
      </c>
      <c r="E537" s="43"/>
      <c r="F537" s="229" t="s">
        <v>1194</v>
      </c>
      <c r="G537" s="43"/>
      <c r="H537" s="43"/>
      <c r="I537" s="230"/>
      <c r="J537" s="43"/>
      <c r="K537" s="43"/>
      <c r="L537" s="47"/>
      <c r="M537" s="231"/>
      <c r="N537" s="232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168</v>
      </c>
      <c r="AU537" s="20" t="s">
        <v>81</v>
      </c>
    </row>
    <row r="538" s="2" customFormat="1" ht="44.25" customHeight="1">
      <c r="A538" s="41"/>
      <c r="B538" s="42"/>
      <c r="C538" s="215" t="s">
        <v>1195</v>
      </c>
      <c r="D538" s="215" t="s">
        <v>161</v>
      </c>
      <c r="E538" s="216" t="s">
        <v>1196</v>
      </c>
      <c r="F538" s="217" t="s">
        <v>1197</v>
      </c>
      <c r="G538" s="218" t="s">
        <v>193</v>
      </c>
      <c r="H538" s="219">
        <v>49.765000000000001</v>
      </c>
      <c r="I538" s="220"/>
      <c r="J538" s="221">
        <f>ROUND(I538*H538,2)</f>
        <v>0</v>
      </c>
      <c r="K538" s="217" t="s">
        <v>165</v>
      </c>
      <c r="L538" s="47"/>
      <c r="M538" s="222" t="s">
        <v>28</v>
      </c>
      <c r="N538" s="223" t="s">
        <v>43</v>
      </c>
      <c r="O538" s="87"/>
      <c r="P538" s="224">
        <f>O538*H538</f>
        <v>0</v>
      </c>
      <c r="Q538" s="224">
        <v>0.00020000000000000001</v>
      </c>
      <c r="R538" s="224">
        <f>Q538*H538</f>
        <v>0.009953</v>
      </c>
      <c r="S538" s="224">
        <v>0</v>
      </c>
      <c r="T538" s="225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26" t="s">
        <v>251</v>
      </c>
      <c r="AT538" s="226" t="s">
        <v>161</v>
      </c>
      <c r="AU538" s="226" t="s">
        <v>81</v>
      </c>
      <c r="AY538" s="20" t="s">
        <v>158</v>
      </c>
      <c r="BE538" s="227">
        <f>IF(N538="základní",J538,0)</f>
        <v>0</v>
      </c>
      <c r="BF538" s="227">
        <f>IF(N538="snížená",J538,0)</f>
        <v>0</v>
      </c>
      <c r="BG538" s="227">
        <f>IF(N538="zákl. přenesená",J538,0)</f>
        <v>0</v>
      </c>
      <c r="BH538" s="227">
        <f>IF(N538="sníž. přenesená",J538,0)</f>
        <v>0</v>
      </c>
      <c r="BI538" s="227">
        <f>IF(N538="nulová",J538,0)</f>
        <v>0</v>
      </c>
      <c r="BJ538" s="20" t="s">
        <v>79</v>
      </c>
      <c r="BK538" s="227">
        <f>ROUND(I538*H538,2)</f>
        <v>0</v>
      </c>
      <c r="BL538" s="20" t="s">
        <v>251</v>
      </c>
      <c r="BM538" s="226" t="s">
        <v>1198</v>
      </c>
    </row>
    <row r="539" s="2" customFormat="1">
      <c r="A539" s="41"/>
      <c r="B539" s="42"/>
      <c r="C539" s="43"/>
      <c r="D539" s="228" t="s">
        <v>168</v>
      </c>
      <c r="E539" s="43"/>
      <c r="F539" s="229" t="s">
        <v>1199</v>
      </c>
      <c r="G539" s="43"/>
      <c r="H539" s="43"/>
      <c r="I539" s="230"/>
      <c r="J539" s="43"/>
      <c r="K539" s="43"/>
      <c r="L539" s="47"/>
      <c r="M539" s="231"/>
      <c r="N539" s="232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168</v>
      </c>
      <c r="AU539" s="20" t="s">
        <v>81</v>
      </c>
    </row>
    <row r="540" s="2" customFormat="1" ht="44.25" customHeight="1">
      <c r="A540" s="41"/>
      <c r="B540" s="42"/>
      <c r="C540" s="215" t="s">
        <v>1200</v>
      </c>
      <c r="D540" s="215" t="s">
        <v>161</v>
      </c>
      <c r="E540" s="216" t="s">
        <v>1201</v>
      </c>
      <c r="F540" s="217" t="s">
        <v>1202</v>
      </c>
      <c r="G540" s="218" t="s">
        <v>200</v>
      </c>
      <c r="H540" s="219">
        <v>60</v>
      </c>
      <c r="I540" s="220"/>
      <c r="J540" s="221">
        <f>ROUND(I540*H540,2)</f>
        <v>0</v>
      </c>
      <c r="K540" s="217" t="s">
        <v>165</v>
      </c>
      <c r="L540" s="47"/>
      <c r="M540" s="222" t="s">
        <v>28</v>
      </c>
      <c r="N540" s="223" t="s">
        <v>43</v>
      </c>
      <c r="O540" s="87"/>
      <c r="P540" s="224">
        <f>O540*H540</f>
        <v>0</v>
      </c>
      <c r="Q540" s="224">
        <v>0.0051865000000000001</v>
      </c>
      <c r="R540" s="224">
        <f>Q540*H540</f>
        <v>0.31119000000000002</v>
      </c>
      <c r="S540" s="224">
        <v>0</v>
      </c>
      <c r="T540" s="225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6" t="s">
        <v>251</v>
      </c>
      <c r="AT540" s="226" t="s">
        <v>161</v>
      </c>
      <c r="AU540" s="226" t="s">
        <v>81</v>
      </c>
      <c r="AY540" s="20" t="s">
        <v>158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20" t="s">
        <v>79</v>
      </c>
      <c r="BK540" s="227">
        <f>ROUND(I540*H540,2)</f>
        <v>0</v>
      </c>
      <c r="BL540" s="20" t="s">
        <v>251</v>
      </c>
      <c r="BM540" s="226" t="s">
        <v>1203</v>
      </c>
    </row>
    <row r="541" s="2" customFormat="1">
      <c r="A541" s="41"/>
      <c r="B541" s="42"/>
      <c r="C541" s="43"/>
      <c r="D541" s="228" t="s">
        <v>168</v>
      </c>
      <c r="E541" s="43"/>
      <c r="F541" s="229" t="s">
        <v>1204</v>
      </c>
      <c r="G541" s="43"/>
      <c r="H541" s="43"/>
      <c r="I541" s="230"/>
      <c r="J541" s="43"/>
      <c r="K541" s="43"/>
      <c r="L541" s="47"/>
      <c r="M541" s="231"/>
      <c r="N541" s="232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168</v>
      </c>
      <c r="AU541" s="20" t="s">
        <v>81</v>
      </c>
    </row>
    <row r="542" s="2" customFormat="1" ht="44.25" customHeight="1">
      <c r="A542" s="41"/>
      <c r="B542" s="42"/>
      <c r="C542" s="215" t="s">
        <v>1205</v>
      </c>
      <c r="D542" s="215" t="s">
        <v>161</v>
      </c>
      <c r="E542" s="216" t="s">
        <v>1206</v>
      </c>
      <c r="F542" s="217" t="s">
        <v>1207</v>
      </c>
      <c r="G542" s="218" t="s">
        <v>193</v>
      </c>
      <c r="H542" s="219">
        <v>49.765000000000001</v>
      </c>
      <c r="I542" s="220"/>
      <c r="J542" s="221">
        <f>ROUND(I542*H542,2)</f>
        <v>0</v>
      </c>
      <c r="K542" s="217" t="s">
        <v>165</v>
      </c>
      <c r="L542" s="47"/>
      <c r="M542" s="222" t="s">
        <v>28</v>
      </c>
      <c r="N542" s="223" t="s">
        <v>43</v>
      </c>
      <c r="O542" s="87"/>
      <c r="P542" s="224">
        <f>O542*H542</f>
        <v>0</v>
      </c>
      <c r="Q542" s="224">
        <v>0</v>
      </c>
      <c r="R542" s="224">
        <f>Q542*H542</f>
        <v>0</v>
      </c>
      <c r="S542" s="224">
        <v>0</v>
      </c>
      <c r="T542" s="225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26" t="s">
        <v>251</v>
      </c>
      <c r="AT542" s="226" t="s">
        <v>161</v>
      </c>
      <c r="AU542" s="226" t="s">
        <v>81</v>
      </c>
      <c r="AY542" s="20" t="s">
        <v>158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20" t="s">
        <v>79</v>
      </c>
      <c r="BK542" s="227">
        <f>ROUND(I542*H542,2)</f>
        <v>0</v>
      </c>
      <c r="BL542" s="20" t="s">
        <v>251</v>
      </c>
      <c r="BM542" s="226" t="s">
        <v>1208</v>
      </c>
    </row>
    <row r="543" s="2" customFormat="1">
      <c r="A543" s="41"/>
      <c r="B543" s="42"/>
      <c r="C543" s="43"/>
      <c r="D543" s="228" t="s">
        <v>168</v>
      </c>
      <c r="E543" s="43"/>
      <c r="F543" s="229" t="s">
        <v>1209</v>
      </c>
      <c r="G543" s="43"/>
      <c r="H543" s="43"/>
      <c r="I543" s="230"/>
      <c r="J543" s="43"/>
      <c r="K543" s="43"/>
      <c r="L543" s="47"/>
      <c r="M543" s="231"/>
      <c r="N543" s="232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168</v>
      </c>
      <c r="AU543" s="20" t="s">
        <v>81</v>
      </c>
    </row>
    <row r="544" s="2" customFormat="1" ht="24.15" customHeight="1">
      <c r="A544" s="41"/>
      <c r="B544" s="42"/>
      <c r="C544" s="270" t="s">
        <v>1210</v>
      </c>
      <c r="D544" s="270" t="s">
        <v>490</v>
      </c>
      <c r="E544" s="271" t="s">
        <v>1211</v>
      </c>
      <c r="F544" s="272" t="s">
        <v>1212</v>
      </c>
      <c r="G544" s="273" t="s">
        <v>193</v>
      </c>
      <c r="H544" s="274">
        <v>55.911000000000001</v>
      </c>
      <c r="I544" s="275"/>
      <c r="J544" s="276">
        <f>ROUND(I544*H544,2)</f>
        <v>0</v>
      </c>
      <c r="K544" s="272" t="s">
        <v>165</v>
      </c>
      <c r="L544" s="277"/>
      <c r="M544" s="278" t="s">
        <v>28</v>
      </c>
      <c r="N544" s="279" t="s">
        <v>43</v>
      </c>
      <c r="O544" s="87"/>
      <c r="P544" s="224">
        <f>O544*H544</f>
        <v>0</v>
      </c>
      <c r="Q544" s="224">
        <v>0.00013999999999999999</v>
      </c>
      <c r="R544" s="224">
        <f>Q544*H544</f>
        <v>0.0078275399999999992</v>
      </c>
      <c r="S544" s="224">
        <v>0</v>
      </c>
      <c r="T544" s="225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6" t="s">
        <v>609</v>
      </c>
      <c r="AT544" s="226" t="s">
        <v>490</v>
      </c>
      <c r="AU544" s="226" t="s">
        <v>81</v>
      </c>
      <c r="AY544" s="20" t="s">
        <v>158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20" t="s">
        <v>79</v>
      </c>
      <c r="BK544" s="227">
        <f>ROUND(I544*H544,2)</f>
        <v>0</v>
      </c>
      <c r="BL544" s="20" t="s">
        <v>251</v>
      </c>
      <c r="BM544" s="226" t="s">
        <v>1213</v>
      </c>
    </row>
    <row r="545" s="14" customFormat="1">
      <c r="A545" s="14"/>
      <c r="B545" s="244"/>
      <c r="C545" s="245"/>
      <c r="D545" s="235" t="s">
        <v>179</v>
      </c>
      <c r="E545" s="246" t="s">
        <v>28</v>
      </c>
      <c r="F545" s="247" t="s">
        <v>1214</v>
      </c>
      <c r="G545" s="245"/>
      <c r="H545" s="248">
        <v>55.911000000000001</v>
      </c>
      <c r="I545" s="249"/>
      <c r="J545" s="245"/>
      <c r="K545" s="245"/>
      <c r="L545" s="250"/>
      <c r="M545" s="251"/>
      <c r="N545" s="252"/>
      <c r="O545" s="252"/>
      <c r="P545" s="252"/>
      <c r="Q545" s="252"/>
      <c r="R545" s="252"/>
      <c r="S545" s="252"/>
      <c r="T545" s="25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4" t="s">
        <v>179</v>
      </c>
      <c r="AU545" s="254" t="s">
        <v>81</v>
      </c>
      <c r="AV545" s="14" t="s">
        <v>81</v>
      </c>
      <c r="AW545" s="14" t="s">
        <v>34</v>
      </c>
      <c r="AX545" s="14" t="s">
        <v>72</v>
      </c>
      <c r="AY545" s="254" t="s">
        <v>158</v>
      </c>
    </row>
    <row r="546" s="15" customFormat="1">
      <c r="A546" s="15"/>
      <c r="B546" s="255"/>
      <c r="C546" s="256"/>
      <c r="D546" s="235" t="s">
        <v>179</v>
      </c>
      <c r="E546" s="257" t="s">
        <v>28</v>
      </c>
      <c r="F546" s="258" t="s">
        <v>184</v>
      </c>
      <c r="G546" s="256"/>
      <c r="H546" s="259">
        <v>55.911000000000001</v>
      </c>
      <c r="I546" s="260"/>
      <c r="J546" s="256"/>
      <c r="K546" s="256"/>
      <c r="L546" s="261"/>
      <c r="M546" s="262"/>
      <c r="N546" s="263"/>
      <c r="O546" s="263"/>
      <c r="P546" s="263"/>
      <c r="Q546" s="263"/>
      <c r="R546" s="263"/>
      <c r="S546" s="263"/>
      <c r="T546" s="264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5" t="s">
        <v>179</v>
      </c>
      <c r="AU546" s="265" t="s">
        <v>81</v>
      </c>
      <c r="AV546" s="15" t="s">
        <v>166</v>
      </c>
      <c r="AW546" s="15" t="s">
        <v>34</v>
      </c>
      <c r="AX546" s="15" t="s">
        <v>79</v>
      </c>
      <c r="AY546" s="265" t="s">
        <v>158</v>
      </c>
    </row>
    <row r="547" s="2" customFormat="1" ht="49.05" customHeight="1">
      <c r="A547" s="41"/>
      <c r="B547" s="42"/>
      <c r="C547" s="215" t="s">
        <v>1215</v>
      </c>
      <c r="D547" s="215" t="s">
        <v>161</v>
      </c>
      <c r="E547" s="216" t="s">
        <v>1216</v>
      </c>
      <c r="F547" s="217" t="s">
        <v>1217</v>
      </c>
      <c r="G547" s="218" t="s">
        <v>193</v>
      </c>
      <c r="H547" s="219">
        <v>95.819999999999993</v>
      </c>
      <c r="I547" s="220"/>
      <c r="J547" s="221">
        <f>ROUND(I547*H547,2)</f>
        <v>0</v>
      </c>
      <c r="K547" s="217" t="s">
        <v>165</v>
      </c>
      <c r="L547" s="47"/>
      <c r="M547" s="222" t="s">
        <v>28</v>
      </c>
      <c r="N547" s="223" t="s">
        <v>43</v>
      </c>
      <c r="O547" s="87"/>
      <c r="P547" s="224">
        <f>O547*H547</f>
        <v>0</v>
      </c>
      <c r="Q547" s="224">
        <v>0.012201490900000001</v>
      </c>
      <c r="R547" s="224">
        <f>Q547*H547</f>
        <v>1.169146858038</v>
      </c>
      <c r="S547" s="224">
        <v>0</v>
      </c>
      <c r="T547" s="225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6" t="s">
        <v>251</v>
      </c>
      <c r="AT547" s="226" t="s">
        <v>161</v>
      </c>
      <c r="AU547" s="226" t="s">
        <v>81</v>
      </c>
      <c r="AY547" s="20" t="s">
        <v>158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20" t="s">
        <v>79</v>
      </c>
      <c r="BK547" s="227">
        <f>ROUND(I547*H547,2)</f>
        <v>0</v>
      </c>
      <c r="BL547" s="20" t="s">
        <v>251</v>
      </c>
      <c r="BM547" s="226" t="s">
        <v>1218</v>
      </c>
    </row>
    <row r="548" s="2" customFormat="1">
      <c r="A548" s="41"/>
      <c r="B548" s="42"/>
      <c r="C548" s="43"/>
      <c r="D548" s="228" t="s">
        <v>168</v>
      </c>
      <c r="E548" s="43"/>
      <c r="F548" s="229" t="s">
        <v>1219</v>
      </c>
      <c r="G548" s="43"/>
      <c r="H548" s="43"/>
      <c r="I548" s="230"/>
      <c r="J548" s="43"/>
      <c r="K548" s="43"/>
      <c r="L548" s="47"/>
      <c r="M548" s="231"/>
      <c r="N548" s="232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168</v>
      </c>
      <c r="AU548" s="20" t="s">
        <v>81</v>
      </c>
    </row>
    <row r="549" s="2" customFormat="1" ht="49.05" customHeight="1">
      <c r="A549" s="41"/>
      <c r="B549" s="42"/>
      <c r="C549" s="215" t="s">
        <v>1220</v>
      </c>
      <c r="D549" s="215" t="s">
        <v>161</v>
      </c>
      <c r="E549" s="216" t="s">
        <v>1221</v>
      </c>
      <c r="F549" s="217" t="s">
        <v>1222</v>
      </c>
      <c r="G549" s="218" t="s">
        <v>193</v>
      </c>
      <c r="H549" s="219">
        <v>9.1999999999999993</v>
      </c>
      <c r="I549" s="220"/>
      <c r="J549" s="221">
        <f>ROUND(I549*H549,2)</f>
        <v>0</v>
      </c>
      <c r="K549" s="217" t="s">
        <v>165</v>
      </c>
      <c r="L549" s="47"/>
      <c r="M549" s="222" t="s">
        <v>28</v>
      </c>
      <c r="N549" s="223" t="s">
        <v>43</v>
      </c>
      <c r="O549" s="87"/>
      <c r="P549" s="224">
        <f>O549*H549</f>
        <v>0</v>
      </c>
      <c r="Q549" s="224">
        <v>0.012588719999999999</v>
      </c>
      <c r="R549" s="224">
        <f>Q549*H549</f>
        <v>0.11581622399999998</v>
      </c>
      <c r="S549" s="224">
        <v>0</v>
      </c>
      <c r="T549" s="225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6" t="s">
        <v>251</v>
      </c>
      <c r="AT549" s="226" t="s">
        <v>161</v>
      </c>
      <c r="AU549" s="226" t="s">
        <v>81</v>
      </c>
      <c r="AY549" s="20" t="s">
        <v>158</v>
      </c>
      <c r="BE549" s="227">
        <f>IF(N549="základní",J549,0)</f>
        <v>0</v>
      </c>
      <c r="BF549" s="227">
        <f>IF(N549="snížená",J549,0)</f>
        <v>0</v>
      </c>
      <c r="BG549" s="227">
        <f>IF(N549="zákl. přenesená",J549,0)</f>
        <v>0</v>
      </c>
      <c r="BH549" s="227">
        <f>IF(N549="sníž. přenesená",J549,0)</f>
        <v>0</v>
      </c>
      <c r="BI549" s="227">
        <f>IF(N549="nulová",J549,0)</f>
        <v>0</v>
      </c>
      <c r="BJ549" s="20" t="s">
        <v>79</v>
      </c>
      <c r="BK549" s="227">
        <f>ROUND(I549*H549,2)</f>
        <v>0</v>
      </c>
      <c r="BL549" s="20" t="s">
        <v>251</v>
      </c>
      <c r="BM549" s="226" t="s">
        <v>1223</v>
      </c>
    </row>
    <row r="550" s="2" customFormat="1">
      <c r="A550" s="41"/>
      <c r="B550" s="42"/>
      <c r="C550" s="43"/>
      <c r="D550" s="228" t="s">
        <v>168</v>
      </c>
      <c r="E550" s="43"/>
      <c r="F550" s="229" t="s">
        <v>1224</v>
      </c>
      <c r="G550" s="43"/>
      <c r="H550" s="43"/>
      <c r="I550" s="230"/>
      <c r="J550" s="43"/>
      <c r="K550" s="43"/>
      <c r="L550" s="47"/>
      <c r="M550" s="231"/>
      <c r="N550" s="232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168</v>
      </c>
      <c r="AU550" s="20" t="s">
        <v>81</v>
      </c>
    </row>
    <row r="551" s="2" customFormat="1" ht="44.25" customHeight="1">
      <c r="A551" s="41"/>
      <c r="B551" s="42"/>
      <c r="C551" s="215" t="s">
        <v>1225</v>
      </c>
      <c r="D551" s="215" t="s">
        <v>161</v>
      </c>
      <c r="E551" s="216" t="s">
        <v>1226</v>
      </c>
      <c r="F551" s="217" t="s">
        <v>1227</v>
      </c>
      <c r="G551" s="218" t="s">
        <v>193</v>
      </c>
      <c r="H551" s="219">
        <v>9.6600000000000001</v>
      </c>
      <c r="I551" s="220"/>
      <c r="J551" s="221">
        <f>ROUND(I551*H551,2)</f>
        <v>0</v>
      </c>
      <c r="K551" s="217" t="s">
        <v>165</v>
      </c>
      <c r="L551" s="47"/>
      <c r="M551" s="222" t="s">
        <v>28</v>
      </c>
      <c r="N551" s="223" t="s">
        <v>43</v>
      </c>
      <c r="O551" s="87"/>
      <c r="P551" s="224">
        <f>O551*H551</f>
        <v>0</v>
      </c>
      <c r="Q551" s="224">
        <v>0</v>
      </c>
      <c r="R551" s="224">
        <f>Q551*H551</f>
        <v>0</v>
      </c>
      <c r="S551" s="224">
        <v>0</v>
      </c>
      <c r="T551" s="225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26" t="s">
        <v>251</v>
      </c>
      <c r="AT551" s="226" t="s">
        <v>161</v>
      </c>
      <c r="AU551" s="226" t="s">
        <v>81</v>
      </c>
      <c r="AY551" s="20" t="s">
        <v>158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20" t="s">
        <v>79</v>
      </c>
      <c r="BK551" s="227">
        <f>ROUND(I551*H551,2)</f>
        <v>0</v>
      </c>
      <c r="BL551" s="20" t="s">
        <v>251</v>
      </c>
      <c r="BM551" s="226" t="s">
        <v>1228</v>
      </c>
    </row>
    <row r="552" s="2" customFormat="1">
      <c r="A552" s="41"/>
      <c r="B552" s="42"/>
      <c r="C552" s="43"/>
      <c r="D552" s="228" t="s">
        <v>168</v>
      </c>
      <c r="E552" s="43"/>
      <c r="F552" s="229" t="s">
        <v>1229</v>
      </c>
      <c r="G552" s="43"/>
      <c r="H552" s="43"/>
      <c r="I552" s="230"/>
      <c r="J552" s="43"/>
      <c r="K552" s="43"/>
      <c r="L552" s="47"/>
      <c r="M552" s="231"/>
      <c r="N552" s="232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168</v>
      </c>
      <c r="AU552" s="20" t="s">
        <v>81</v>
      </c>
    </row>
    <row r="553" s="14" customFormat="1">
      <c r="A553" s="14"/>
      <c r="B553" s="244"/>
      <c r="C553" s="245"/>
      <c r="D553" s="235" t="s">
        <v>179</v>
      </c>
      <c r="E553" s="246" t="s">
        <v>28</v>
      </c>
      <c r="F553" s="247" t="s">
        <v>1230</v>
      </c>
      <c r="G553" s="245"/>
      <c r="H553" s="248">
        <v>9.6600000000000001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4" t="s">
        <v>179</v>
      </c>
      <c r="AU553" s="254" t="s">
        <v>81</v>
      </c>
      <c r="AV553" s="14" t="s">
        <v>81</v>
      </c>
      <c r="AW553" s="14" t="s">
        <v>34</v>
      </c>
      <c r="AX553" s="14" t="s">
        <v>72</v>
      </c>
      <c r="AY553" s="254" t="s">
        <v>158</v>
      </c>
    </row>
    <row r="554" s="15" customFormat="1">
      <c r="A554" s="15"/>
      <c r="B554" s="255"/>
      <c r="C554" s="256"/>
      <c r="D554" s="235" t="s">
        <v>179</v>
      </c>
      <c r="E554" s="257" t="s">
        <v>28</v>
      </c>
      <c r="F554" s="258" t="s">
        <v>184</v>
      </c>
      <c r="G554" s="256"/>
      <c r="H554" s="259">
        <v>9.6600000000000001</v>
      </c>
      <c r="I554" s="260"/>
      <c r="J554" s="256"/>
      <c r="K554" s="256"/>
      <c r="L554" s="261"/>
      <c r="M554" s="262"/>
      <c r="N554" s="263"/>
      <c r="O554" s="263"/>
      <c r="P554" s="263"/>
      <c r="Q554" s="263"/>
      <c r="R554" s="263"/>
      <c r="S554" s="263"/>
      <c r="T554" s="264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5" t="s">
        <v>179</v>
      </c>
      <c r="AU554" s="265" t="s">
        <v>81</v>
      </c>
      <c r="AV554" s="15" t="s">
        <v>166</v>
      </c>
      <c r="AW554" s="15" t="s">
        <v>34</v>
      </c>
      <c r="AX554" s="15" t="s">
        <v>79</v>
      </c>
      <c r="AY554" s="265" t="s">
        <v>158</v>
      </c>
    </row>
    <row r="555" s="2" customFormat="1" ht="33" customHeight="1">
      <c r="A555" s="41"/>
      <c r="B555" s="42"/>
      <c r="C555" s="270" t="s">
        <v>1231</v>
      </c>
      <c r="D555" s="270" t="s">
        <v>490</v>
      </c>
      <c r="E555" s="271" t="s">
        <v>1232</v>
      </c>
      <c r="F555" s="272" t="s">
        <v>1233</v>
      </c>
      <c r="G555" s="273" t="s">
        <v>193</v>
      </c>
      <c r="H555" s="274">
        <v>10.625999999999999</v>
      </c>
      <c r="I555" s="275"/>
      <c r="J555" s="276">
        <f>ROUND(I555*H555,2)</f>
        <v>0</v>
      </c>
      <c r="K555" s="272" t="s">
        <v>165</v>
      </c>
      <c r="L555" s="277"/>
      <c r="M555" s="278" t="s">
        <v>28</v>
      </c>
      <c r="N555" s="279" t="s">
        <v>43</v>
      </c>
      <c r="O555" s="87"/>
      <c r="P555" s="224">
        <f>O555*H555</f>
        <v>0</v>
      </c>
      <c r="Q555" s="224">
        <v>0.00020000000000000001</v>
      </c>
      <c r="R555" s="224">
        <f>Q555*H555</f>
        <v>0.0021251999999999998</v>
      </c>
      <c r="S555" s="224">
        <v>0</v>
      </c>
      <c r="T555" s="225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6" t="s">
        <v>609</v>
      </c>
      <c r="AT555" s="226" t="s">
        <v>490</v>
      </c>
      <c r="AU555" s="226" t="s">
        <v>81</v>
      </c>
      <c r="AY555" s="20" t="s">
        <v>158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20" t="s">
        <v>79</v>
      </c>
      <c r="BK555" s="227">
        <f>ROUND(I555*H555,2)</f>
        <v>0</v>
      </c>
      <c r="BL555" s="20" t="s">
        <v>251</v>
      </c>
      <c r="BM555" s="226" t="s">
        <v>1234</v>
      </c>
    </row>
    <row r="556" s="14" customFormat="1">
      <c r="A556" s="14"/>
      <c r="B556" s="244"/>
      <c r="C556" s="245"/>
      <c r="D556" s="235" t="s">
        <v>179</v>
      </c>
      <c r="E556" s="246" t="s">
        <v>28</v>
      </c>
      <c r="F556" s="247" t="s">
        <v>1235</v>
      </c>
      <c r="G556" s="245"/>
      <c r="H556" s="248">
        <v>10.625999999999999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179</v>
      </c>
      <c r="AU556" s="254" t="s">
        <v>81</v>
      </c>
      <c r="AV556" s="14" t="s">
        <v>81</v>
      </c>
      <c r="AW556" s="14" t="s">
        <v>34</v>
      </c>
      <c r="AX556" s="14" t="s">
        <v>72</v>
      </c>
      <c r="AY556" s="254" t="s">
        <v>158</v>
      </c>
    </row>
    <row r="557" s="15" customFormat="1">
      <c r="A557" s="15"/>
      <c r="B557" s="255"/>
      <c r="C557" s="256"/>
      <c r="D557" s="235" t="s">
        <v>179</v>
      </c>
      <c r="E557" s="257" t="s">
        <v>28</v>
      </c>
      <c r="F557" s="258" t="s">
        <v>184</v>
      </c>
      <c r="G557" s="256"/>
      <c r="H557" s="259">
        <v>10.625999999999999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179</v>
      </c>
      <c r="AU557" s="265" t="s">
        <v>81</v>
      </c>
      <c r="AV557" s="15" t="s">
        <v>166</v>
      </c>
      <c r="AW557" s="15" t="s">
        <v>34</v>
      </c>
      <c r="AX557" s="15" t="s">
        <v>79</v>
      </c>
      <c r="AY557" s="265" t="s">
        <v>158</v>
      </c>
    </row>
    <row r="558" s="2" customFormat="1" ht="24.15" customHeight="1">
      <c r="A558" s="41"/>
      <c r="B558" s="42"/>
      <c r="C558" s="215" t="s">
        <v>1236</v>
      </c>
      <c r="D558" s="215" t="s">
        <v>161</v>
      </c>
      <c r="E558" s="216" t="s">
        <v>1237</v>
      </c>
      <c r="F558" s="217" t="s">
        <v>1238</v>
      </c>
      <c r="G558" s="218" t="s">
        <v>193</v>
      </c>
      <c r="H558" s="219">
        <v>7.5700000000000003</v>
      </c>
      <c r="I558" s="220"/>
      <c r="J558" s="221">
        <f>ROUND(I558*H558,2)</f>
        <v>0</v>
      </c>
      <c r="K558" s="217" t="s">
        <v>165</v>
      </c>
      <c r="L558" s="47"/>
      <c r="M558" s="222" t="s">
        <v>28</v>
      </c>
      <c r="N558" s="223" t="s">
        <v>43</v>
      </c>
      <c r="O558" s="87"/>
      <c r="P558" s="224">
        <f>O558*H558</f>
        <v>0</v>
      </c>
      <c r="Q558" s="224">
        <v>0</v>
      </c>
      <c r="R558" s="224">
        <f>Q558*H558</f>
        <v>0</v>
      </c>
      <c r="S558" s="224">
        <v>0</v>
      </c>
      <c r="T558" s="225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26" t="s">
        <v>251</v>
      </c>
      <c r="AT558" s="226" t="s">
        <v>161</v>
      </c>
      <c r="AU558" s="226" t="s">
        <v>81</v>
      </c>
      <c r="AY558" s="20" t="s">
        <v>158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20" t="s">
        <v>79</v>
      </c>
      <c r="BK558" s="227">
        <f>ROUND(I558*H558,2)</f>
        <v>0</v>
      </c>
      <c r="BL558" s="20" t="s">
        <v>251</v>
      </c>
      <c r="BM558" s="226" t="s">
        <v>1239</v>
      </c>
    </row>
    <row r="559" s="2" customFormat="1">
      <c r="A559" s="41"/>
      <c r="B559" s="42"/>
      <c r="C559" s="43"/>
      <c r="D559" s="228" t="s">
        <v>168</v>
      </c>
      <c r="E559" s="43"/>
      <c r="F559" s="229" t="s">
        <v>1240</v>
      </c>
      <c r="G559" s="43"/>
      <c r="H559" s="43"/>
      <c r="I559" s="230"/>
      <c r="J559" s="43"/>
      <c r="K559" s="43"/>
      <c r="L559" s="47"/>
      <c r="M559" s="231"/>
      <c r="N559" s="232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168</v>
      </c>
      <c r="AU559" s="20" t="s">
        <v>81</v>
      </c>
    </row>
    <row r="560" s="2" customFormat="1" ht="66.75" customHeight="1">
      <c r="A560" s="41"/>
      <c r="B560" s="42"/>
      <c r="C560" s="215" t="s">
        <v>1241</v>
      </c>
      <c r="D560" s="215" t="s">
        <v>161</v>
      </c>
      <c r="E560" s="216" t="s">
        <v>1242</v>
      </c>
      <c r="F560" s="217" t="s">
        <v>1243</v>
      </c>
      <c r="G560" s="218" t="s">
        <v>216</v>
      </c>
      <c r="H560" s="219">
        <v>3.4089999999999998</v>
      </c>
      <c r="I560" s="220"/>
      <c r="J560" s="221">
        <f>ROUND(I560*H560,2)</f>
        <v>0</v>
      </c>
      <c r="K560" s="217" t="s">
        <v>165</v>
      </c>
      <c r="L560" s="47"/>
      <c r="M560" s="222" t="s">
        <v>28</v>
      </c>
      <c r="N560" s="223" t="s">
        <v>43</v>
      </c>
      <c r="O560" s="87"/>
      <c r="P560" s="224">
        <f>O560*H560</f>
        <v>0</v>
      </c>
      <c r="Q560" s="224">
        <v>0</v>
      </c>
      <c r="R560" s="224">
        <f>Q560*H560</f>
        <v>0</v>
      </c>
      <c r="S560" s="224">
        <v>0</v>
      </c>
      <c r="T560" s="225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26" t="s">
        <v>251</v>
      </c>
      <c r="AT560" s="226" t="s">
        <v>161</v>
      </c>
      <c r="AU560" s="226" t="s">
        <v>81</v>
      </c>
      <c r="AY560" s="20" t="s">
        <v>158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20" t="s">
        <v>79</v>
      </c>
      <c r="BK560" s="227">
        <f>ROUND(I560*H560,2)</f>
        <v>0</v>
      </c>
      <c r="BL560" s="20" t="s">
        <v>251</v>
      </c>
      <c r="BM560" s="226" t="s">
        <v>1244</v>
      </c>
    </row>
    <row r="561" s="2" customFormat="1">
      <c r="A561" s="41"/>
      <c r="B561" s="42"/>
      <c r="C561" s="43"/>
      <c r="D561" s="228" t="s">
        <v>168</v>
      </c>
      <c r="E561" s="43"/>
      <c r="F561" s="229" t="s">
        <v>1245</v>
      </c>
      <c r="G561" s="43"/>
      <c r="H561" s="43"/>
      <c r="I561" s="230"/>
      <c r="J561" s="43"/>
      <c r="K561" s="43"/>
      <c r="L561" s="47"/>
      <c r="M561" s="231"/>
      <c r="N561" s="232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168</v>
      </c>
      <c r="AU561" s="20" t="s">
        <v>81</v>
      </c>
    </row>
    <row r="562" s="2" customFormat="1" ht="62.7" customHeight="1">
      <c r="A562" s="41"/>
      <c r="B562" s="42"/>
      <c r="C562" s="215" t="s">
        <v>1246</v>
      </c>
      <c r="D562" s="215" t="s">
        <v>161</v>
      </c>
      <c r="E562" s="216" t="s">
        <v>1247</v>
      </c>
      <c r="F562" s="217" t="s">
        <v>1248</v>
      </c>
      <c r="G562" s="218" t="s">
        <v>216</v>
      </c>
      <c r="H562" s="219">
        <v>3.4089999999999998</v>
      </c>
      <c r="I562" s="220"/>
      <c r="J562" s="221">
        <f>ROUND(I562*H562,2)</f>
        <v>0</v>
      </c>
      <c r="K562" s="217" t="s">
        <v>165</v>
      </c>
      <c r="L562" s="47"/>
      <c r="M562" s="222" t="s">
        <v>28</v>
      </c>
      <c r="N562" s="223" t="s">
        <v>43</v>
      </c>
      <c r="O562" s="87"/>
      <c r="P562" s="224">
        <f>O562*H562</f>
        <v>0</v>
      </c>
      <c r="Q562" s="224">
        <v>0</v>
      </c>
      <c r="R562" s="224">
        <f>Q562*H562</f>
        <v>0</v>
      </c>
      <c r="S562" s="224">
        <v>0</v>
      </c>
      <c r="T562" s="225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26" t="s">
        <v>251</v>
      </c>
      <c r="AT562" s="226" t="s">
        <v>161</v>
      </c>
      <c r="AU562" s="226" t="s">
        <v>81</v>
      </c>
      <c r="AY562" s="20" t="s">
        <v>158</v>
      </c>
      <c r="BE562" s="227">
        <f>IF(N562="základní",J562,0)</f>
        <v>0</v>
      </c>
      <c r="BF562" s="227">
        <f>IF(N562="snížená",J562,0)</f>
        <v>0</v>
      </c>
      <c r="BG562" s="227">
        <f>IF(N562="zákl. přenesená",J562,0)</f>
        <v>0</v>
      </c>
      <c r="BH562" s="227">
        <f>IF(N562="sníž. přenesená",J562,0)</f>
        <v>0</v>
      </c>
      <c r="BI562" s="227">
        <f>IF(N562="nulová",J562,0)</f>
        <v>0</v>
      </c>
      <c r="BJ562" s="20" t="s">
        <v>79</v>
      </c>
      <c r="BK562" s="227">
        <f>ROUND(I562*H562,2)</f>
        <v>0</v>
      </c>
      <c r="BL562" s="20" t="s">
        <v>251</v>
      </c>
      <c r="BM562" s="226" t="s">
        <v>1249</v>
      </c>
    </row>
    <row r="563" s="2" customFormat="1">
      <c r="A563" s="41"/>
      <c r="B563" s="42"/>
      <c r="C563" s="43"/>
      <c r="D563" s="228" t="s">
        <v>168</v>
      </c>
      <c r="E563" s="43"/>
      <c r="F563" s="229" t="s">
        <v>1250</v>
      </c>
      <c r="G563" s="43"/>
      <c r="H563" s="43"/>
      <c r="I563" s="230"/>
      <c r="J563" s="43"/>
      <c r="K563" s="43"/>
      <c r="L563" s="47"/>
      <c r="M563" s="231"/>
      <c r="N563" s="232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168</v>
      </c>
      <c r="AU563" s="20" t="s">
        <v>81</v>
      </c>
    </row>
    <row r="564" s="12" customFormat="1" ht="22.8" customHeight="1">
      <c r="A564" s="12"/>
      <c r="B564" s="199"/>
      <c r="C564" s="200"/>
      <c r="D564" s="201" t="s">
        <v>71</v>
      </c>
      <c r="E564" s="213" t="s">
        <v>376</v>
      </c>
      <c r="F564" s="213" t="s">
        <v>377</v>
      </c>
      <c r="G564" s="200"/>
      <c r="H564" s="200"/>
      <c r="I564" s="203"/>
      <c r="J564" s="214">
        <f>BK564</f>
        <v>0</v>
      </c>
      <c r="K564" s="200"/>
      <c r="L564" s="205"/>
      <c r="M564" s="206"/>
      <c r="N564" s="207"/>
      <c r="O564" s="207"/>
      <c r="P564" s="208">
        <f>SUM(P565:P606)</f>
        <v>0</v>
      </c>
      <c r="Q564" s="207"/>
      <c r="R564" s="208">
        <f>SUM(R565:R606)</f>
        <v>1.9079658737199998</v>
      </c>
      <c r="S564" s="207"/>
      <c r="T564" s="209">
        <f>SUM(T565:T606)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0" t="s">
        <v>81</v>
      </c>
      <c r="AT564" s="211" t="s">
        <v>71</v>
      </c>
      <c r="AU564" s="211" t="s">
        <v>79</v>
      </c>
      <c r="AY564" s="210" t="s">
        <v>158</v>
      </c>
      <c r="BK564" s="212">
        <f>SUM(BK565:BK606)</f>
        <v>0</v>
      </c>
    </row>
    <row r="565" s="2" customFormat="1" ht="33" customHeight="1">
      <c r="A565" s="41"/>
      <c r="B565" s="42"/>
      <c r="C565" s="215" t="s">
        <v>1251</v>
      </c>
      <c r="D565" s="215" t="s">
        <v>161</v>
      </c>
      <c r="E565" s="216" t="s">
        <v>1252</v>
      </c>
      <c r="F565" s="217" t="s">
        <v>1253</v>
      </c>
      <c r="G565" s="218" t="s">
        <v>193</v>
      </c>
      <c r="H565" s="219">
        <v>16.292999999999999</v>
      </c>
      <c r="I565" s="220"/>
      <c r="J565" s="221">
        <f>ROUND(I565*H565,2)</f>
        <v>0</v>
      </c>
      <c r="K565" s="217" t="s">
        <v>381</v>
      </c>
      <c r="L565" s="47"/>
      <c r="M565" s="222" t="s">
        <v>28</v>
      </c>
      <c r="N565" s="223" t="s">
        <v>43</v>
      </c>
      <c r="O565" s="87"/>
      <c r="P565" s="224">
        <f>O565*H565</f>
        <v>0</v>
      </c>
      <c r="Q565" s="224">
        <v>0</v>
      </c>
      <c r="R565" s="224">
        <f>Q565*H565</f>
        <v>0</v>
      </c>
      <c r="S565" s="224">
        <v>0</v>
      </c>
      <c r="T565" s="225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6" t="s">
        <v>251</v>
      </c>
      <c r="AT565" s="226" t="s">
        <v>161</v>
      </c>
      <c r="AU565" s="226" t="s">
        <v>81</v>
      </c>
      <c r="AY565" s="20" t="s">
        <v>158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20" t="s">
        <v>79</v>
      </c>
      <c r="BK565" s="227">
        <f>ROUND(I565*H565,2)</f>
        <v>0</v>
      </c>
      <c r="BL565" s="20" t="s">
        <v>251</v>
      </c>
      <c r="BM565" s="226" t="s">
        <v>1254</v>
      </c>
    </row>
    <row r="566" s="13" customFormat="1">
      <c r="A566" s="13"/>
      <c r="B566" s="233"/>
      <c r="C566" s="234"/>
      <c r="D566" s="235" t="s">
        <v>179</v>
      </c>
      <c r="E566" s="236" t="s">
        <v>28</v>
      </c>
      <c r="F566" s="237" t="s">
        <v>1255</v>
      </c>
      <c r="G566" s="234"/>
      <c r="H566" s="236" t="s">
        <v>28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179</v>
      </c>
      <c r="AU566" s="243" t="s">
        <v>81</v>
      </c>
      <c r="AV566" s="13" t="s">
        <v>79</v>
      </c>
      <c r="AW566" s="13" t="s">
        <v>34</v>
      </c>
      <c r="AX566" s="13" t="s">
        <v>72</v>
      </c>
      <c r="AY566" s="243" t="s">
        <v>158</v>
      </c>
    </row>
    <row r="567" s="14" customFormat="1">
      <c r="A567" s="14"/>
      <c r="B567" s="244"/>
      <c r="C567" s="245"/>
      <c r="D567" s="235" t="s">
        <v>179</v>
      </c>
      <c r="E567" s="246" t="s">
        <v>28</v>
      </c>
      <c r="F567" s="247" t="s">
        <v>1256</v>
      </c>
      <c r="G567" s="245"/>
      <c r="H567" s="248">
        <v>16.292999999999999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4" t="s">
        <v>179</v>
      </c>
      <c r="AU567" s="254" t="s">
        <v>81</v>
      </c>
      <c r="AV567" s="14" t="s">
        <v>81</v>
      </c>
      <c r="AW567" s="14" t="s">
        <v>34</v>
      </c>
      <c r="AX567" s="14" t="s">
        <v>72</v>
      </c>
      <c r="AY567" s="254" t="s">
        <v>158</v>
      </c>
    </row>
    <row r="568" s="15" customFormat="1">
      <c r="A568" s="15"/>
      <c r="B568" s="255"/>
      <c r="C568" s="256"/>
      <c r="D568" s="235" t="s">
        <v>179</v>
      </c>
      <c r="E568" s="257" t="s">
        <v>28</v>
      </c>
      <c r="F568" s="258" t="s">
        <v>184</v>
      </c>
      <c r="G568" s="256"/>
      <c r="H568" s="259">
        <v>16.292999999999999</v>
      </c>
      <c r="I568" s="260"/>
      <c r="J568" s="256"/>
      <c r="K568" s="256"/>
      <c r="L568" s="261"/>
      <c r="M568" s="262"/>
      <c r="N568" s="263"/>
      <c r="O568" s="263"/>
      <c r="P568" s="263"/>
      <c r="Q568" s="263"/>
      <c r="R568" s="263"/>
      <c r="S568" s="263"/>
      <c r="T568" s="264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5" t="s">
        <v>179</v>
      </c>
      <c r="AU568" s="265" t="s">
        <v>81</v>
      </c>
      <c r="AV568" s="15" t="s">
        <v>166</v>
      </c>
      <c r="AW568" s="15" t="s">
        <v>34</v>
      </c>
      <c r="AX568" s="15" t="s">
        <v>79</v>
      </c>
      <c r="AY568" s="265" t="s">
        <v>158</v>
      </c>
    </row>
    <row r="569" s="2" customFormat="1" ht="55.5" customHeight="1">
      <c r="A569" s="41"/>
      <c r="B569" s="42"/>
      <c r="C569" s="215" t="s">
        <v>1257</v>
      </c>
      <c r="D569" s="215" t="s">
        <v>161</v>
      </c>
      <c r="E569" s="216" t="s">
        <v>1258</v>
      </c>
      <c r="F569" s="217" t="s">
        <v>1259</v>
      </c>
      <c r="G569" s="218" t="s">
        <v>193</v>
      </c>
      <c r="H569" s="219">
        <v>28.632000000000001</v>
      </c>
      <c r="I569" s="220"/>
      <c r="J569" s="221">
        <f>ROUND(I569*H569,2)</f>
        <v>0</v>
      </c>
      <c r="K569" s="217" t="s">
        <v>165</v>
      </c>
      <c r="L569" s="47"/>
      <c r="M569" s="222" t="s">
        <v>28</v>
      </c>
      <c r="N569" s="223" t="s">
        <v>43</v>
      </c>
      <c r="O569" s="87"/>
      <c r="P569" s="224">
        <f>O569*H569</f>
        <v>0</v>
      </c>
      <c r="Q569" s="224">
        <v>0.0066</v>
      </c>
      <c r="R569" s="224">
        <f>Q569*H569</f>
        <v>0.18897120000000001</v>
      </c>
      <c r="S569" s="224">
        <v>0</v>
      </c>
      <c r="T569" s="225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6" t="s">
        <v>251</v>
      </c>
      <c r="AT569" s="226" t="s">
        <v>161</v>
      </c>
      <c r="AU569" s="226" t="s">
        <v>81</v>
      </c>
      <c r="AY569" s="20" t="s">
        <v>158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20" t="s">
        <v>79</v>
      </c>
      <c r="BK569" s="227">
        <f>ROUND(I569*H569,2)</f>
        <v>0</v>
      </c>
      <c r="BL569" s="20" t="s">
        <v>251</v>
      </c>
      <c r="BM569" s="226" t="s">
        <v>1260</v>
      </c>
    </row>
    <row r="570" s="2" customFormat="1">
      <c r="A570" s="41"/>
      <c r="B570" s="42"/>
      <c r="C570" s="43"/>
      <c r="D570" s="228" t="s">
        <v>168</v>
      </c>
      <c r="E570" s="43"/>
      <c r="F570" s="229" t="s">
        <v>1261</v>
      </c>
      <c r="G570" s="43"/>
      <c r="H570" s="43"/>
      <c r="I570" s="230"/>
      <c r="J570" s="43"/>
      <c r="K570" s="43"/>
      <c r="L570" s="47"/>
      <c r="M570" s="231"/>
      <c r="N570" s="232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168</v>
      </c>
      <c r="AU570" s="20" t="s">
        <v>81</v>
      </c>
    </row>
    <row r="571" s="2" customFormat="1" ht="33" customHeight="1">
      <c r="A571" s="41"/>
      <c r="B571" s="42"/>
      <c r="C571" s="215" t="s">
        <v>1262</v>
      </c>
      <c r="D571" s="215" t="s">
        <v>161</v>
      </c>
      <c r="E571" s="216" t="s">
        <v>1263</v>
      </c>
      <c r="F571" s="217" t="s">
        <v>1264</v>
      </c>
      <c r="G571" s="218" t="s">
        <v>300</v>
      </c>
      <c r="H571" s="219">
        <v>3</v>
      </c>
      <c r="I571" s="220"/>
      <c r="J571" s="221">
        <f>ROUND(I571*H571,2)</f>
        <v>0</v>
      </c>
      <c r="K571" s="217" t="s">
        <v>165</v>
      </c>
      <c r="L571" s="47"/>
      <c r="M571" s="222" t="s">
        <v>28</v>
      </c>
      <c r="N571" s="223" t="s">
        <v>43</v>
      </c>
      <c r="O571" s="87"/>
      <c r="P571" s="224">
        <f>O571*H571</f>
        <v>0</v>
      </c>
      <c r="Q571" s="224">
        <v>0</v>
      </c>
      <c r="R571" s="224">
        <f>Q571*H571</f>
        <v>0</v>
      </c>
      <c r="S571" s="224">
        <v>0</v>
      </c>
      <c r="T571" s="225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26" t="s">
        <v>251</v>
      </c>
      <c r="AT571" s="226" t="s">
        <v>161</v>
      </c>
      <c r="AU571" s="226" t="s">
        <v>81</v>
      </c>
      <c r="AY571" s="20" t="s">
        <v>158</v>
      </c>
      <c r="BE571" s="227">
        <f>IF(N571="základní",J571,0)</f>
        <v>0</v>
      </c>
      <c r="BF571" s="227">
        <f>IF(N571="snížená",J571,0)</f>
        <v>0</v>
      </c>
      <c r="BG571" s="227">
        <f>IF(N571="zákl. přenesená",J571,0)</f>
        <v>0</v>
      </c>
      <c r="BH571" s="227">
        <f>IF(N571="sníž. přenesená",J571,0)</f>
        <v>0</v>
      </c>
      <c r="BI571" s="227">
        <f>IF(N571="nulová",J571,0)</f>
        <v>0</v>
      </c>
      <c r="BJ571" s="20" t="s">
        <v>79</v>
      </c>
      <c r="BK571" s="227">
        <f>ROUND(I571*H571,2)</f>
        <v>0</v>
      </c>
      <c r="BL571" s="20" t="s">
        <v>251</v>
      </c>
      <c r="BM571" s="226" t="s">
        <v>1265</v>
      </c>
    </row>
    <row r="572" s="2" customFormat="1">
      <c r="A572" s="41"/>
      <c r="B572" s="42"/>
      <c r="C572" s="43"/>
      <c r="D572" s="228" t="s">
        <v>168</v>
      </c>
      <c r="E572" s="43"/>
      <c r="F572" s="229" t="s">
        <v>1266</v>
      </c>
      <c r="G572" s="43"/>
      <c r="H572" s="43"/>
      <c r="I572" s="230"/>
      <c r="J572" s="43"/>
      <c r="K572" s="43"/>
      <c r="L572" s="47"/>
      <c r="M572" s="231"/>
      <c r="N572" s="232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168</v>
      </c>
      <c r="AU572" s="20" t="s">
        <v>81</v>
      </c>
    </row>
    <row r="573" s="2" customFormat="1" ht="24.15" customHeight="1">
      <c r="A573" s="41"/>
      <c r="B573" s="42"/>
      <c r="C573" s="270" t="s">
        <v>1267</v>
      </c>
      <c r="D573" s="270" t="s">
        <v>490</v>
      </c>
      <c r="E573" s="271" t="s">
        <v>1268</v>
      </c>
      <c r="F573" s="272" t="s">
        <v>1269</v>
      </c>
      <c r="G573" s="273" t="s">
        <v>300</v>
      </c>
      <c r="H573" s="274">
        <v>3</v>
      </c>
      <c r="I573" s="275"/>
      <c r="J573" s="276">
        <f>ROUND(I573*H573,2)</f>
        <v>0</v>
      </c>
      <c r="K573" s="272" t="s">
        <v>165</v>
      </c>
      <c r="L573" s="277"/>
      <c r="M573" s="278" t="s">
        <v>28</v>
      </c>
      <c r="N573" s="279" t="s">
        <v>43</v>
      </c>
      <c r="O573" s="87"/>
      <c r="P573" s="224">
        <f>O573*H573</f>
        <v>0</v>
      </c>
      <c r="Q573" s="224">
        <v>0.00080000000000000004</v>
      </c>
      <c r="R573" s="224">
        <f>Q573*H573</f>
        <v>0.0024000000000000002</v>
      </c>
      <c r="S573" s="224">
        <v>0</v>
      </c>
      <c r="T573" s="225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26" t="s">
        <v>609</v>
      </c>
      <c r="AT573" s="226" t="s">
        <v>490</v>
      </c>
      <c r="AU573" s="226" t="s">
        <v>81</v>
      </c>
      <c r="AY573" s="20" t="s">
        <v>158</v>
      </c>
      <c r="BE573" s="227">
        <f>IF(N573="základní",J573,0)</f>
        <v>0</v>
      </c>
      <c r="BF573" s="227">
        <f>IF(N573="snížená",J573,0)</f>
        <v>0</v>
      </c>
      <c r="BG573" s="227">
        <f>IF(N573="zákl. přenesená",J573,0)</f>
        <v>0</v>
      </c>
      <c r="BH573" s="227">
        <f>IF(N573="sníž. přenesená",J573,0)</f>
        <v>0</v>
      </c>
      <c r="BI573" s="227">
        <f>IF(N573="nulová",J573,0)</f>
        <v>0</v>
      </c>
      <c r="BJ573" s="20" t="s">
        <v>79</v>
      </c>
      <c r="BK573" s="227">
        <f>ROUND(I573*H573,2)</f>
        <v>0</v>
      </c>
      <c r="BL573" s="20" t="s">
        <v>251</v>
      </c>
      <c r="BM573" s="226" t="s">
        <v>1270</v>
      </c>
    </row>
    <row r="574" s="2" customFormat="1" ht="37.8" customHeight="1">
      <c r="A574" s="41"/>
      <c r="B574" s="42"/>
      <c r="C574" s="215" t="s">
        <v>1271</v>
      </c>
      <c r="D574" s="215" t="s">
        <v>161</v>
      </c>
      <c r="E574" s="216" t="s">
        <v>1272</v>
      </c>
      <c r="F574" s="217" t="s">
        <v>1273</v>
      </c>
      <c r="G574" s="218" t="s">
        <v>200</v>
      </c>
      <c r="H574" s="219">
        <v>42.659999999999997</v>
      </c>
      <c r="I574" s="220"/>
      <c r="J574" s="221">
        <f>ROUND(I574*H574,2)</f>
        <v>0</v>
      </c>
      <c r="K574" s="217" t="s">
        <v>165</v>
      </c>
      <c r="L574" s="47"/>
      <c r="M574" s="222" t="s">
        <v>28</v>
      </c>
      <c r="N574" s="223" t="s">
        <v>43</v>
      </c>
      <c r="O574" s="87"/>
      <c r="P574" s="224">
        <f>O574*H574</f>
        <v>0</v>
      </c>
      <c r="Q574" s="224">
        <v>0.0029739499999999999</v>
      </c>
      <c r="R574" s="224">
        <f>Q574*H574</f>
        <v>0.126868707</v>
      </c>
      <c r="S574" s="224">
        <v>0</v>
      </c>
      <c r="T574" s="225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6" t="s">
        <v>251</v>
      </c>
      <c r="AT574" s="226" t="s">
        <v>161</v>
      </c>
      <c r="AU574" s="226" t="s">
        <v>81</v>
      </c>
      <c r="AY574" s="20" t="s">
        <v>158</v>
      </c>
      <c r="BE574" s="227">
        <f>IF(N574="základní",J574,0)</f>
        <v>0</v>
      </c>
      <c r="BF574" s="227">
        <f>IF(N574="snížená",J574,0)</f>
        <v>0</v>
      </c>
      <c r="BG574" s="227">
        <f>IF(N574="zákl. přenesená",J574,0)</f>
        <v>0</v>
      </c>
      <c r="BH574" s="227">
        <f>IF(N574="sníž. přenesená",J574,0)</f>
        <v>0</v>
      </c>
      <c r="BI574" s="227">
        <f>IF(N574="nulová",J574,0)</f>
        <v>0</v>
      </c>
      <c r="BJ574" s="20" t="s">
        <v>79</v>
      </c>
      <c r="BK574" s="227">
        <f>ROUND(I574*H574,2)</f>
        <v>0</v>
      </c>
      <c r="BL574" s="20" t="s">
        <v>251</v>
      </c>
      <c r="BM574" s="226" t="s">
        <v>1274</v>
      </c>
    </row>
    <row r="575" s="2" customFormat="1">
      <c r="A575" s="41"/>
      <c r="B575" s="42"/>
      <c r="C575" s="43"/>
      <c r="D575" s="228" t="s">
        <v>168</v>
      </c>
      <c r="E575" s="43"/>
      <c r="F575" s="229" t="s">
        <v>1275</v>
      </c>
      <c r="G575" s="43"/>
      <c r="H575" s="43"/>
      <c r="I575" s="230"/>
      <c r="J575" s="43"/>
      <c r="K575" s="43"/>
      <c r="L575" s="47"/>
      <c r="M575" s="231"/>
      <c r="N575" s="232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168</v>
      </c>
      <c r="AU575" s="20" t="s">
        <v>81</v>
      </c>
    </row>
    <row r="576" s="2" customFormat="1" ht="44.25" customHeight="1">
      <c r="A576" s="41"/>
      <c r="B576" s="42"/>
      <c r="C576" s="215" t="s">
        <v>1276</v>
      </c>
      <c r="D576" s="215" t="s">
        <v>161</v>
      </c>
      <c r="E576" s="216" t="s">
        <v>1277</v>
      </c>
      <c r="F576" s="217" t="s">
        <v>1278</v>
      </c>
      <c r="G576" s="218" t="s">
        <v>200</v>
      </c>
      <c r="H576" s="219">
        <v>44.299999999999997</v>
      </c>
      <c r="I576" s="220"/>
      <c r="J576" s="221">
        <f>ROUND(I576*H576,2)</f>
        <v>0</v>
      </c>
      <c r="K576" s="217" t="s">
        <v>165</v>
      </c>
      <c r="L576" s="47"/>
      <c r="M576" s="222" t="s">
        <v>28</v>
      </c>
      <c r="N576" s="223" t="s">
        <v>43</v>
      </c>
      <c r="O576" s="87"/>
      <c r="P576" s="224">
        <f>O576*H576</f>
        <v>0</v>
      </c>
      <c r="Q576" s="224">
        <v>0.0029140659999999999</v>
      </c>
      <c r="R576" s="224">
        <f>Q576*H576</f>
        <v>0.12909312379999999</v>
      </c>
      <c r="S576" s="224">
        <v>0</v>
      </c>
      <c r="T576" s="225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26" t="s">
        <v>251</v>
      </c>
      <c r="AT576" s="226" t="s">
        <v>161</v>
      </c>
      <c r="AU576" s="226" t="s">
        <v>81</v>
      </c>
      <c r="AY576" s="20" t="s">
        <v>158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20" t="s">
        <v>79</v>
      </c>
      <c r="BK576" s="227">
        <f>ROUND(I576*H576,2)</f>
        <v>0</v>
      </c>
      <c r="BL576" s="20" t="s">
        <v>251</v>
      </c>
      <c r="BM576" s="226" t="s">
        <v>1279</v>
      </c>
    </row>
    <row r="577" s="2" customFormat="1">
      <c r="A577" s="41"/>
      <c r="B577" s="42"/>
      <c r="C577" s="43"/>
      <c r="D577" s="228" t="s">
        <v>168</v>
      </c>
      <c r="E577" s="43"/>
      <c r="F577" s="229" t="s">
        <v>1280</v>
      </c>
      <c r="G577" s="43"/>
      <c r="H577" s="43"/>
      <c r="I577" s="230"/>
      <c r="J577" s="43"/>
      <c r="K577" s="43"/>
      <c r="L577" s="47"/>
      <c r="M577" s="231"/>
      <c r="N577" s="232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168</v>
      </c>
      <c r="AU577" s="20" t="s">
        <v>81</v>
      </c>
    </row>
    <row r="578" s="14" customFormat="1">
      <c r="A578" s="14"/>
      <c r="B578" s="244"/>
      <c r="C578" s="245"/>
      <c r="D578" s="235" t="s">
        <v>179</v>
      </c>
      <c r="E578" s="246" t="s">
        <v>28</v>
      </c>
      <c r="F578" s="247" t="s">
        <v>1281</v>
      </c>
      <c r="G578" s="245"/>
      <c r="H578" s="248">
        <v>44.299999999999997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179</v>
      </c>
      <c r="AU578" s="254" t="s">
        <v>81</v>
      </c>
      <c r="AV578" s="14" t="s">
        <v>81</v>
      </c>
      <c r="AW578" s="14" t="s">
        <v>34</v>
      </c>
      <c r="AX578" s="14" t="s">
        <v>79</v>
      </c>
      <c r="AY578" s="254" t="s">
        <v>158</v>
      </c>
    </row>
    <row r="579" s="2" customFormat="1" ht="37.8" customHeight="1">
      <c r="A579" s="41"/>
      <c r="B579" s="42"/>
      <c r="C579" s="215" t="s">
        <v>1282</v>
      </c>
      <c r="D579" s="215" t="s">
        <v>161</v>
      </c>
      <c r="E579" s="216" t="s">
        <v>1283</v>
      </c>
      <c r="F579" s="217" t="s">
        <v>1284</v>
      </c>
      <c r="G579" s="218" t="s">
        <v>200</v>
      </c>
      <c r="H579" s="219">
        <v>24.620000000000001</v>
      </c>
      <c r="I579" s="220"/>
      <c r="J579" s="221">
        <f>ROUND(I579*H579,2)</f>
        <v>0</v>
      </c>
      <c r="K579" s="217" t="s">
        <v>165</v>
      </c>
      <c r="L579" s="47"/>
      <c r="M579" s="222" t="s">
        <v>28</v>
      </c>
      <c r="N579" s="223" t="s">
        <v>43</v>
      </c>
      <c r="O579" s="87"/>
      <c r="P579" s="224">
        <f>O579*H579</f>
        <v>0</v>
      </c>
      <c r="Q579" s="224">
        <v>0.002691466</v>
      </c>
      <c r="R579" s="224">
        <f>Q579*H579</f>
        <v>0.066263892919999998</v>
      </c>
      <c r="S579" s="224">
        <v>0</v>
      </c>
      <c r="T579" s="225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26" t="s">
        <v>251</v>
      </c>
      <c r="AT579" s="226" t="s">
        <v>161</v>
      </c>
      <c r="AU579" s="226" t="s">
        <v>81</v>
      </c>
      <c r="AY579" s="20" t="s">
        <v>158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20" t="s">
        <v>79</v>
      </c>
      <c r="BK579" s="227">
        <f>ROUND(I579*H579,2)</f>
        <v>0</v>
      </c>
      <c r="BL579" s="20" t="s">
        <v>251</v>
      </c>
      <c r="BM579" s="226" t="s">
        <v>1285</v>
      </c>
    </row>
    <row r="580" s="2" customFormat="1">
      <c r="A580" s="41"/>
      <c r="B580" s="42"/>
      <c r="C580" s="43"/>
      <c r="D580" s="228" t="s">
        <v>168</v>
      </c>
      <c r="E580" s="43"/>
      <c r="F580" s="229" t="s">
        <v>1286</v>
      </c>
      <c r="G580" s="43"/>
      <c r="H580" s="43"/>
      <c r="I580" s="230"/>
      <c r="J580" s="43"/>
      <c r="K580" s="43"/>
      <c r="L580" s="47"/>
      <c r="M580" s="231"/>
      <c r="N580" s="232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168</v>
      </c>
      <c r="AU580" s="20" t="s">
        <v>81</v>
      </c>
    </row>
    <row r="581" s="2" customFormat="1" ht="24.15" customHeight="1">
      <c r="A581" s="41"/>
      <c r="B581" s="42"/>
      <c r="C581" s="215" t="s">
        <v>1287</v>
      </c>
      <c r="D581" s="215" t="s">
        <v>161</v>
      </c>
      <c r="E581" s="216" t="s">
        <v>1288</v>
      </c>
      <c r="F581" s="217" t="s">
        <v>1289</v>
      </c>
      <c r="G581" s="218" t="s">
        <v>193</v>
      </c>
      <c r="H581" s="219">
        <v>1</v>
      </c>
      <c r="I581" s="220"/>
      <c r="J581" s="221">
        <f>ROUND(I581*H581,2)</f>
        <v>0</v>
      </c>
      <c r="K581" s="217" t="s">
        <v>165</v>
      </c>
      <c r="L581" s="47"/>
      <c r="M581" s="222" t="s">
        <v>28</v>
      </c>
      <c r="N581" s="223" t="s">
        <v>43</v>
      </c>
      <c r="O581" s="87"/>
      <c r="P581" s="224">
        <f>O581*H581</f>
        <v>0</v>
      </c>
      <c r="Q581" s="224">
        <v>0</v>
      </c>
      <c r="R581" s="224">
        <f>Q581*H581</f>
        <v>0</v>
      </c>
      <c r="S581" s="224">
        <v>0</v>
      </c>
      <c r="T581" s="225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26" t="s">
        <v>251</v>
      </c>
      <c r="AT581" s="226" t="s">
        <v>161</v>
      </c>
      <c r="AU581" s="226" t="s">
        <v>81</v>
      </c>
      <c r="AY581" s="20" t="s">
        <v>158</v>
      </c>
      <c r="BE581" s="227">
        <f>IF(N581="základní",J581,0)</f>
        <v>0</v>
      </c>
      <c r="BF581" s="227">
        <f>IF(N581="snížená",J581,0)</f>
        <v>0</v>
      </c>
      <c r="BG581" s="227">
        <f>IF(N581="zákl. přenesená",J581,0)</f>
        <v>0</v>
      </c>
      <c r="BH581" s="227">
        <f>IF(N581="sníž. přenesená",J581,0)</f>
        <v>0</v>
      </c>
      <c r="BI581" s="227">
        <f>IF(N581="nulová",J581,0)</f>
        <v>0</v>
      </c>
      <c r="BJ581" s="20" t="s">
        <v>79</v>
      </c>
      <c r="BK581" s="227">
        <f>ROUND(I581*H581,2)</f>
        <v>0</v>
      </c>
      <c r="BL581" s="20" t="s">
        <v>251</v>
      </c>
      <c r="BM581" s="226" t="s">
        <v>1290</v>
      </c>
    </row>
    <row r="582" s="2" customFormat="1">
      <c r="A582" s="41"/>
      <c r="B582" s="42"/>
      <c r="C582" s="43"/>
      <c r="D582" s="228" t="s">
        <v>168</v>
      </c>
      <c r="E582" s="43"/>
      <c r="F582" s="229" t="s">
        <v>1291</v>
      </c>
      <c r="G582" s="43"/>
      <c r="H582" s="43"/>
      <c r="I582" s="230"/>
      <c r="J582" s="43"/>
      <c r="K582" s="43"/>
      <c r="L582" s="47"/>
      <c r="M582" s="231"/>
      <c r="N582" s="232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168</v>
      </c>
      <c r="AU582" s="20" t="s">
        <v>81</v>
      </c>
    </row>
    <row r="583" s="2" customFormat="1" ht="21.75" customHeight="1">
      <c r="A583" s="41"/>
      <c r="B583" s="42"/>
      <c r="C583" s="270" t="s">
        <v>1292</v>
      </c>
      <c r="D583" s="270" t="s">
        <v>490</v>
      </c>
      <c r="E583" s="271" t="s">
        <v>1293</v>
      </c>
      <c r="F583" s="272" t="s">
        <v>1294</v>
      </c>
      <c r="G583" s="273" t="s">
        <v>216</v>
      </c>
      <c r="H583" s="274">
        <v>1</v>
      </c>
      <c r="I583" s="275"/>
      <c r="J583" s="276">
        <f>ROUND(I583*H583,2)</f>
        <v>0</v>
      </c>
      <c r="K583" s="272" t="s">
        <v>165</v>
      </c>
      <c r="L583" s="277"/>
      <c r="M583" s="278" t="s">
        <v>28</v>
      </c>
      <c r="N583" s="279" t="s">
        <v>43</v>
      </c>
      <c r="O583" s="87"/>
      <c r="P583" s="224">
        <f>O583*H583</f>
        <v>0</v>
      </c>
      <c r="Q583" s="224">
        <v>1</v>
      </c>
      <c r="R583" s="224">
        <f>Q583*H583</f>
        <v>1</v>
      </c>
      <c r="S583" s="224">
        <v>0</v>
      </c>
      <c r="T583" s="225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6" t="s">
        <v>609</v>
      </c>
      <c r="AT583" s="226" t="s">
        <v>490</v>
      </c>
      <c r="AU583" s="226" t="s">
        <v>81</v>
      </c>
      <c r="AY583" s="20" t="s">
        <v>158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20" t="s">
        <v>79</v>
      </c>
      <c r="BK583" s="227">
        <f>ROUND(I583*H583,2)</f>
        <v>0</v>
      </c>
      <c r="BL583" s="20" t="s">
        <v>251</v>
      </c>
      <c r="BM583" s="226" t="s">
        <v>1295</v>
      </c>
    </row>
    <row r="584" s="2" customFormat="1" ht="44.25" customHeight="1">
      <c r="A584" s="41"/>
      <c r="B584" s="42"/>
      <c r="C584" s="215" t="s">
        <v>1296</v>
      </c>
      <c r="D584" s="215" t="s">
        <v>161</v>
      </c>
      <c r="E584" s="216" t="s">
        <v>1297</v>
      </c>
      <c r="F584" s="217" t="s">
        <v>1298</v>
      </c>
      <c r="G584" s="218" t="s">
        <v>200</v>
      </c>
      <c r="H584" s="219">
        <v>11.800000000000001</v>
      </c>
      <c r="I584" s="220"/>
      <c r="J584" s="221">
        <f>ROUND(I584*H584,2)</f>
        <v>0</v>
      </c>
      <c r="K584" s="217" t="s">
        <v>165</v>
      </c>
      <c r="L584" s="47"/>
      <c r="M584" s="222" t="s">
        <v>28</v>
      </c>
      <c r="N584" s="223" t="s">
        <v>43</v>
      </c>
      <c r="O584" s="87"/>
      <c r="P584" s="224">
        <f>O584*H584</f>
        <v>0</v>
      </c>
      <c r="Q584" s="224">
        <v>0.0058237499999999999</v>
      </c>
      <c r="R584" s="224">
        <f>Q584*H584</f>
        <v>0.068720249999999997</v>
      </c>
      <c r="S584" s="224">
        <v>0</v>
      </c>
      <c r="T584" s="225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26" t="s">
        <v>251</v>
      </c>
      <c r="AT584" s="226" t="s">
        <v>161</v>
      </c>
      <c r="AU584" s="226" t="s">
        <v>81</v>
      </c>
      <c r="AY584" s="20" t="s">
        <v>158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20" t="s">
        <v>79</v>
      </c>
      <c r="BK584" s="227">
        <f>ROUND(I584*H584,2)</f>
        <v>0</v>
      </c>
      <c r="BL584" s="20" t="s">
        <v>251</v>
      </c>
      <c r="BM584" s="226" t="s">
        <v>1299</v>
      </c>
    </row>
    <row r="585" s="2" customFormat="1">
      <c r="A585" s="41"/>
      <c r="B585" s="42"/>
      <c r="C585" s="43"/>
      <c r="D585" s="228" t="s">
        <v>168</v>
      </c>
      <c r="E585" s="43"/>
      <c r="F585" s="229" t="s">
        <v>1300</v>
      </c>
      <c r="G585" s="43"/>
      <c r="H585" s="43"/>
      <c r="I585" s="230"/>
      <c r="J585" s="43"/>
      <c r="K585" s="43"/>
      <c r="L585" s="47"/>
      <c r="M585" s="231"/>
      <c r="N585" s="232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168</v>
      </c>
      <c r="AU585" s="20" t="s">
        <v>81</v>
      </c>
    </row>
    <row r="586" s="2" customFormat="1" ht="16.5" customHeight="1">
      <c r="A586" s="41"/>
      <c r="B586" s="42"/>
      <c r="C586" s="215" t="s">
        <v>1301</v>
      </c>
      <c r="D586" s="215" t="s">
        <v>161</v>
      </c>
      <c r="E586" s="216" t="s">
        <v>1302</v>
      </c>
      <c r="F586" s="217" t="s">
        <v>1303</v>
      </c>
      <c r="G586" s="218" t="s">
        <v>300</v>
      </c>
      <c r="H586" s="219">
        <v>1</v>
      </c>
      <c r="I586" s="220"/>
      <c r="J586" s="221">
        <f>ROUND(I586*H586,2)</f>
        <v>0</v>
      </c>
      <c r="K586" s="217" t="s">
        <v>381</v>
      </c>
      <c r="L586" s="47"/>
      <c r="M586" s="222" t="s">
        <v>28</v>
      </c>
      <c r="N586" s="223" t="s">
        <v>43</v>
      </c>
      <c r="O586" s="87"/>
      <c r="P586" s="224">
        <f>O586*H586</f>
        <v>0</v>
      </c>
      <c r="Q586" s="224">
        <v>0</v>
      </c>
      <c r="R586" s="224">
        <f>Q586*H586</f>
        <v>0</v>
      </c>
      <c r="S586" s="224">
        <v>0</v>
      </c>
      <c r="T586" s="225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26" t="s">
        <v>251</v>
      </c>
      <c r="AT586" s="226" t="s">
        <v>161</v>
      </c>
      <c r="AU586" s="226" t="s">
        <v>81</v>
      </c>
      <c r="AY586" s="20" t="s">
        <v>158</v>
      </c>
      <c r="BE586" s="227">
        <f>IF(N586="základní",J586,0)</f>
        <v>0</v>
      </c>
      <c r="BF586" s="227">
        <f>IF(N586="snížená",J586,0)</f>
        <v>0</v>
      </c>
      <c r="BG586" s="227">
        <f>IF(N586="zákl. přenesená",J586,0)</f>
        <v>0</v>
      </c>
      <c r="BH586" s="227">
        <f>IF(N586="sníž. přenesená",J586,0)</f>
        <v>0</v>
      </c>
      <c r="BI586" s="227">
        <f>IF(N586="nulová",J586,0)</f>
        <v>0</v>
      </c>
      <c r="BJ586" s="20" t="s">
        <v>79</v>
      </c>
      <c r="BK586" s="227">
        <f>ROUND(I586*H586,2)</f>
        <v>0</v>
      </c>
      <c r="BL586" s="20" t="s">
        <v>251</v>
      </c>
      <c r="BM586" s="226" t="s">
        <v>1304</v>
      </c>
    </row>
    <row r="587" s="2" customFormat="1" ht="16.5" customHeight="1">
      <c r="A587" s="41"/>
      <c r="B587" s="42"/>
      <c r="C587" s="215" t="s">
        <v>1305</v>
      </c>
      <c r="D587" s="215" t="s">
        <v>161</v>
      </c>
      <c r="E587" s="216" t="s">
        <v>1306</v>
      </c>
      <c r="F587" s="217" t="s">
        <v>1307</v>
      </c>
      <c r="G587" s="218" t="s">
        <v>200</v>
      </c>
      <c r="H587" s="219">
        <v>15.199999999999999</v>
      </c>
      <c r="I587" s="220"/>
      <c r="J587" s="221">
        <f>ROUND(I587*H587,2)</f>
        <v>0</v>
      </c>
      <c r="K587" s="217" t="s">
        <v>165</v>
      </c>
      <c r="L587" s="47"/>
      <c r="M587" s="222" t="s">
        <v>28</v>
      </c>
      <c r="N587" s="223" t="s">
        <v>43</v>
      </c>
      <c r="O587" s="87"/>
      <c r="P587" s="224">
        <f>O587*H587</f>
        <v>0</v>
      </c>
      <c r="Q587" s="224">
        <v>0</v>
      </c>
      <c r="R587" s="224">
        <f>Q587*H587</f>
        <v>0</v>
      </c>
      <c r="S587" s="224">
        <v>0</v>
      </c>
      <c r="T587" s="225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26" t="s">
        <v>251</v>
      </c>
      <c r="AT587" s="226" t="s">
        <v>161</v>
      </c>
      <c r="AU587" s="226" t="s">
        <v>81</v>
      </c>
      <c r="AY587" s="20" t="s">
        <v>158</v>
      </c>
      <c r="BE587" s="227">
        <f>IF(N587="základní",J587,0)</f>
        <v>0</v>
      </c>
      <c r="BF587" s="227">
        <f>IF(N587="snížená",J587,0)</f>
        <v>0</v>
      </c>
      <c r="BG587" s="227">
        <f>IF(N587="zákl. přenesená",J587,0)</f>
        <v>0</v>
      </c>
      <c r="BH587" s="227">
        <f>IF(N587="sníž. přenesená",J587,0)</f>
        <v>0</v>
      </c>
      <c r="BI587" s="227">
        <f>IF(N587="nulová",J587,0)</f>
        <v>0</v>
      </c>
      <c r="BJ587" s="20" t="s">
        <v>79</v>
      </c>
      <c r="BK587" s="227">
        <f>ROUND(I587*H587,2)</f>
        <v>0</v>
      </c>
      <c r="BL587" s="20" t="s">
        <v>251</v>
      </c>
      <c r="BM587" s="226" t="s">
        <v>1308</v>
      </c>
    </row>
    <row r="588" s="2" customFormat="1">
      <c r="A588" s="41"/>
      <c r="B588" s="42"/>
      <c r="C588" s="43"/>
      <c r="D588" s="228" t="s">
        <v>168</v>
      </c>
      <c r="E588" s="43"/>
      <c r="F588" s="229" t="s">
        <v>1309</v>
      </c>
      <c r="G588" s="43"/>
      <c r="H588" s="43"/>
      <c r="I588" s="230"/>
      <c r="J588" s="43"/>
      <c r="K588" s="43"/>
      <c r="L588" s="47"/>
      <c r="M588" s="231"/>
      <c r="N588" s="232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168</v>
      </c>
      <c r="AU588" s="20" t="s">
        <v>81</v>
      </c>
    </row>
    <row r="589" s="2" customFormat="1" ht="16.5" customHeight="1">
      <c r="A589" s="41"/>
      <c r="B589" s="42"/>
      <c r="C589" s="215" t="s">
        <v>1310</v>
      </c>
      <c r="D589" s="215" t="s">
        <v>161</v>
      </c>
      <c r="E589" s="216" t="s">
        <v>1311</v>
      </c>
      <c r="F589" s="217" t="s">
        <v>1312</v>
      </c>
      <c r="G589" s="218" t="s">
        <v>300</v>
      </c>
      <c r="H589" s="219">
        <v>6</v>
      </c>
      <c r="I589" s="220"/>
      <c r="J589" s="221">
        <f>ROUND(I589*H589,2)</f>
        <v>0</v>
      </c>
      <c r="K589" s="217" t="s">
        <v>165</v>
      </c>
      <c r="L589" s="47"/>
      <c r="M589" s="222" t="s">
        <v>28</v>
      </c>
      <c r="N589" s="223" t="s">
        <v>43</v>
      </c>
      <c r="O589" s="87"/>
      <c r="P589" s="224">
        <f>O589*H589</f>
        <v>0</v>
      </c>
      <c r="Q589" s="224">
        <v>0</v>
      </c>
      <c r="R589" s="224">
        <f>Q589*H589</f>
        <v>0</v>
      </c>
      <c r="S589" s="224">
        <v>0</v>
      </c>
      <c r="T589" s="225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26" t="s">
        <v>251</v>
      </c>
      <c r="AT589" s="226" t="s">
        <v>161</v>
      </c>
      <c r="AU589" s="226" t="s">
        <v>81</v>
      </c>
      <c r="AY589" s="20" t="s">
        <v>158</v>
      </c>
      <c r="BE589" s="227">
        <f>IF(N589="základní",J589,0)</f>
        <v>0</v>
      </c>
      <c r="BF589" s="227">
        <f>IF(N589="snížená",J589,0)</f>
        <v>0</v>
      </c>
      <c r="BG589" s="227">
        <f>IF(N589="zákl. přenesená",J589,0)</f>
        <v>0</v>
      </c>
      <c r="BH589" s="227">
        <f>IF(N589="sníž. přenesená",J589,0)</f>
        <v>0</v>
      </c>
      <c r="BI589" s="227">
        <f>IF(N589="nulová",J589,0)</f>
        <v>0</v>
      </c>
      <c r="BJ589" s="20" t="s">
        <v>79</v>
      </c>
      <c r="BK589" s="227">
        <f>ROUND(I589*H589,2)</f>
        <v>0</v>
      </c>
      <c r="BL589" s="20" t="s">
        <v>251</v>
      </c>
      <c r="BM589" s="226" t="s">
        <v>1313</v>
      </c>
    </row>
    <row r="590" s="2" customFormat="1">
      <c r="A590" s="41"/>
      <c r="B590" s="42"/>
      <c r="C590" s="43"/>
      <c r="D590" s="228" t="s">
        <v>168</v>
      </c>
      <c r="E590" s="43"/>
      <c r="F590" s="229" t="s">
        <v>1314</v>
      </c>
      <c r="G590" s="43"/>
      <c r="H590" s="43"/>
      <c r="I590" s="230"/>
      <c r="J590" s="43"/>
      <c r="K590" s="43"/>
      <c r="L590" s="47"/>
      <c r="M590" s="231"/>
      <c r="N590" s="232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168</v>
      </c>
      <c r="AU590" s="20" t="s">
        <v>81</v>
      </c>
    </row>
    <row r="591" s="2" customFormat="1" ht="24.15" customHeight="1">
      <c r="A591" s="41"/>
      <c r="B591" s="42"/>
      <c r="C591" s="215" t="s">
        <v>1315</v>
      </c>
      <c r="D591" s="215" t="s">
        <v>161</v>
      </c>
      <c r="E591" s="216" t="s">
        <v>1316</v>
      </c>
      <c r="F591" s="217" t="s">
        <v>1317</v>
      </c>
      <c r="G591" s="218" t="s">
        <v>300</v>
      </c>
      <c r="H591" s="219">
        <v>2</v>
      </c>
      <c r="I591" s="220"/>
      <c r="J591" s="221">
        <f>ROUND(I591*H591,2)</f>
        <v>0</v>
      </c>
      <c r="K591" s="217" t="s">
        <v>165</v>
      </c>
      <c r="L591" s="47"/>
      <c r="M591" s="222" t="s">
        <v>28</v>
      </c>
      <c r="N591" s="223" t="s">
        <v>43</v>
      </c>
      <c r="O591" s="87"/>
      <c r="P591" s="224">
        <f>O591*H591</f>
        <v>0</v>
      </c>
      <c r="Q591" s="224">
        <v>0</v>
      </c>
      <c r="R591" s="224">
        <f>Q591*H591</f>
        <v>0</v>
      </c>
      <c r="S591" s="224">
        <v>0</v>
      </c>
      <c r="T591" s="225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26" t="s">
        <v>251</v>
      </c>
      <c r="AT591" s="226" t="s">
        <v>161</v>
      </c>
      <c r="AU591" s="226" t="s">
        <v>81</v>
      </c>
      <c r="AY591" s="20" t="s">
        <v>158</v>
      </c>
      <c r="BE591" s="227">
        <f>IF(N591="základní",J591,0)</f>
        <v>0</v>
      </c>
      <c r="BF591" s="227">
        <f>IF(N591="snížená",J591,0)</f>
        <v>0</v>
      </c>
      <c r="BG591" s="227">
        <f>IF(N591="zákl. přenesená",J591,0)</f>
        <v>0</v>
      </c>
      <c r="BH591" s="227">
        <f>IF(N591="sníž. přenesená",J591,0)</f>
        <v>0</v>
      </c>
      <c r="BI591" s="227">
        <f>IF(N591="nulová",J591,0)</f>
        <v>0</v>
      </c>
      <c r="BJ591" s="20" t="s">
        <v>79</v>
      </c>
      <c r="BK591" s="227">
        <f>ROUND(I591*H591,2)</f>
        <v>0</v>
      </c>
      <c r="BL591" s="20" t="s">
        <v>251</v>
      </c>
      <c r="BM591" s="226" t="s">
        <v>1318</v>
      </c>
    </row>
    <row r="592" s="2" customFormat="1">
      <c r="A592" s="41"/>
      <c r="B592" s="42"/>
      <c r="C592" s="43"/>
      <c r="D592" s="228" t="s">
        <v>168</v>
      </c>
      <c r="E592" s="43"/>
      <c r="F592" s="229" t="s">
        <v>1319</v>
      </c>
      <c r="G592" s="43"/>
      <c r="H592" s="43"/>
      <c r="I592" s="230"/>
      <c r="J592" s="43"/>
      <c r="K592" s="43"/>
      <c r="L592" s="47"/>
      <c r="M592" s="231"/>
      <c r="N592" s="232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168</v>
      </c>
      <c r="AU592" s="20" t="s">
        <v>81</v>
      </c>
    </row>
    <row r="593" s="2" customFormat="1" ht="33" customHeight="1">
      <c r="A593" s="41"/>
      <c r="B593" s="42"/>
      <c r="C593" s="215" t="s">
        <v>1320</v>
      </c>
      <c r="D593" s="215" t="s">
        <v>161</v>
      </c>
      <c r="E593" s="216" t="s">
        <v>1321</v>
      </c>
      <c r="F593" s="217" t="s">
        <v>1322</v>
      </c>
      <c r="G593" s="218" t="s">
        <v>200</v>
      </c>
      <c r="H593" s="219">
        <v>46</v>
      </c>
      <c r="I593" s="220"/>
      <c r="J593" s="221">
        <f>ROUND(I593*H593,2)</f>
        <v>0</v>
      </c>
      <c r="K593" s="217" t="s">
        <v>165</v>
      </c>
      <c r="L593" s="47"/>
      <c r="M593" s="222" t="s">
        <v>28</v>
      </c>
      <c r="N593" s="223" t="s">
        <v>43</v>
      </c>
      <c r="O593" s="87"/>
      <c r="P593" s="224">
        <f>O593*H593</f>
        <v>0</v>
      </c>
      <c r="Q593" s="224">
        <v>0.0022775</v>
      </c>
      <c r="R593" s="224">
        <f>Q593*H593</f>
        <v>0.104765</v>
      </c>
      <c r="S593" s="224">
        <v>0</v>
      </c>
      <c r="T593" s="225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26" t="s">
        <v>251</v>
      </c>
      <c r="AT593" s="226" t="s">
        <v>161</v>
      </c>
      <c r="AU593" s="226" t="s">
        <v>81</v>
      </c>
      <c r="AY593" s="20" t="s">
        <v>158</v>
      </c>
      <c r="BE593" s="227">
        <f>IF(N593="základní",J593,0)</f>
        <v>0</v>
      </c>
      <c r="BF593" s="227">
        <f>IF(N593="snížená",J593,0)</f>
        <v>0</v>
      </c>
      <c r="BG593" s="227">
        <f>IF(N593="zákl. přenesená",J593,0)</f>
        <v>0</v>
      </c>
      <c r="BH593" s="227">
        <f>IF(N593="sníž. přenesená",J593,0)</f>
        <v>0</v>
      </c>
      <c r="BI593" s="227">
        <f>IF(N593="nulová",J593,0)</f>
        <v>0</v>
      </c>
      <c r="BJ593" s="20" t="s">
        <v>79</v>
      </c>
      <c r="BK593" s="227">
        <f>ROUND(I593*H593,2)</f>
        <v>0</v>
      </c>
      <c r="BL593" s="20" t="s">
        <v>251</v>
      </c>
      <c r="BM593" s="226" t="s">
        <v>1323</v>
      </c>
    </row>
    <row r="594" s="2" customFormat="1">
      <c r="A594" s="41"/>
      <c r="B594" s="42"/>
      <c r="C594" s="43"/>
      <c r="D594" s="228" t="s">
        <v>168</v>
      </c>
      <c r="E594" s="43"/>
      <c r="F594" s="229" t="s">
        <v>1324</v>
      </c>
      <c r="G594" s="43"/>
      <c r="H594" s="43"/>
      <c r="I594" s="230"/>
      <c r="J594" s="43"/>
      <c r="K594" s="43"/>
      <c r="L594" s="47"/>
      <c r="M594" s="231"/>
      <c r="N594" s="232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168</v>
      </c>
      <c r="AU594" s="20" t="s">
        <v>81</v>
      </c>
    </row>
    <row r="595" s="2" customFormat="1" ht="33" customHeight="1">
      <c r="A595" s="41"/>
      <c r="B595" s="42"/>
      <c r="C595" s="215" t="s">
        <v>1325</v>
      </c>
      <c r="D595" s="215" t="s">
        <v>161</v>
      </c>
      <c r="E595" s="216" t="s">
        <v>1326</v>
      </c>
      <c r="F595" s="217" t="s">
        <v>1327</v>
      </c>
      <c r="G595" s="218" t="s">
        <v>200</v>
      </c>
      <c r="H595" s="219">
        <v>46</v>
      </c>
      <c r="I595" s="220"/>
      <c r="J595" s="221">
        <f>ROUND(I595*H595,2)</f>
        <v>0</v>
      </c>
      <c r="K595" s="217" t="s">
        <v>165</v>
      </c>
      <c r="L595" s="47"/>
      <c r="M595" s="222" t="s">
        <v>28</v>
      </c>
      <c r="N595" s="223" t="s">
        <v>43</v>
      </c>
      <c r="O595" s="87"/>
      <c r="P595" s="224">
        <f>O595*H595</f>
        <v>0</v>
      </c>
      <c r="Q595" s="224">
        <v>0.0016887</v>
      </c>
      <c r="R595" s="224">
        <f>Q595*H595</f>
        <v>0.077680200000000005</v>
      </c>
      <c r="S595" s="224">
        <v>0</v>
      </c>
      <c r="T595" s="225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26" t="s">
        <v>251</v>
      </c>
      <c r="AT595" s="226" t="s">
        <v>161</v>
      </c>
      <c r="AU595" s="226" t="s">
        <v>81</v>
      </c>
      <c r="AY595" s="20" t="s">
        <v>158</v>
      </c>
      <c r="BE595" s="227">
        <f>IF(N595="základní",J595,0)</f>
        <v>0</v>
      </c>
      <c r="BF595" s="227">
        <f>IF(N595="snížená",J595,0)</f>
        <v>0</v>
      </c>
      <c r="BG595" s="227">
        <f>IF(N595="zákl. přenesená",J595,0)</f>
        <v>0</v>
      </c>
      <c r="BH595" s="227">
        <f>IF(N595="sníž. přenesená",J595,0)</f>
        <v>0</v>
      </c>
      <c r="BI595" s="227">
        <f>IF(N595="nulová",J595,0)</f>
        <v>0</v>
      </c>
      <c r="BJ595" s="20" t="s">
        <v>79</v>
      </c>
      <c r="BK595" s="227">
        <f>ROUND(I595*H595,2)</f>
        <v>0</v>
      </c>
      <c r="BL595" s="20" t="s">
        <v>251</v>
      </c>
      <c r="BM595" s="226" t="s">
        <v>1328</v>
      </c>
    </row>
    <row r="596" s="2" customFormat="1">
      <c r="A596" s="41"/>
      <c r="B596" s="42"/>
      <c r="C596" s="43"/>
      <c r="D596" s="228" t="s">
        <v>168</v>
      </c>
      <c r="E596" s="43"/>
      <c r="F596" s="229" t="s">
        <v>1329</v>
      </c>
      <c r="G596" s="43"/>
      <c r="H596" s="43"/>
      <c r="I596" s="230"/>
      <c r="J596" s="43"/>
      <c r="K596" s="43"/>
      <c r="L596" s="47"/>
      <c r="M596" s="231"/>
      <c r="N596" s="232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168</v>
      </c>
      <c r="AU596" s="20" t="s">
        <v>81</v>
      </c>
    </row>
    <row r="597" s="2" customFormat="1" ht="44.25" customHeight="1">
      <c r="A597" s="41"/>
      <c r="B597" s="42"/>
      <c r="C597" s="215" t="s">
        <v>1330</v>
      </c>
      <c r="D597" s="215" t="s">
        <v>161</v>
      </c>
      <c r="E597" s="216" t="s">
        <v>1331</v>
      </c>
      <c r="F597" s="217" t="s">
        <v>1332</v>
      </c>
      <c r="G597" s="218" t="s">
        <v>300</v>
      </c>
      <c r="H597" s="219">
        <v>2</v>
      </c>
      <c r="I597" s="220"/>
      <c r="J597" s="221">
        <f>ROUND(I597*H597,2)</f>
        <v>0</v>
      </c>
      <c r="K597" s="217" t="s">
        <v>165</v>
      </c>
      <c r="L597" s="47"/>
      <c r="M597" s="222" t="s">
        <v>28</v>
      </c>
      <c r="N597" s="223" t="s">
        <v>43</v>
      </c>
      <c r="O597" s="87"/>
      <c r="P597" s="224">
        <f>O597*H597</f>
        <v>0</v>
      </c>
      <c r="Q597" s="224">
        <v>0.00031199999999999999</v>
      </c>
      <c r="R597" s="224">
        <f>Q597*H597</f>
        <v>0.00062399999999999999</v>
      </c>
      <c r="S597" s="224">
        <v>0</v>
      </c>
      <c r="T597" s="225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26" t="s">
        <v>251</v>
      </c>
      <c r="AT597" s="226" t="s">
        <v>161</v>
      </c>
      <c r="AU597" s="226" t="s">
        <v>81</v>
      </c>
      <c r="AY597" s="20" t="s">
        <v>158</v>
      </c>
      <c r="BE597" s="227">
        <f>IF(N597="základní",J597,0)</f>
        <v>0</v>
      </c>
      <c r="BF597" s="227">
        <f>IF(N597="snížená",J597,0)</f>
        <v>0</v>
      </c>
      <c r="BG597" s="227">
        <f>IF(N597="zákl. přenesená",J597,0)</f>
        <v>0</v>
      </c>
      <c r="BH597" s="227">
        <f>IF(N597="sníž. přenesená",J597,0)</f>
        <v>0</v>
      </c>
      <c r="BI597" s="227">
        <f>IF(N597="nulová",J597,0)</f>
        <v>0</v>
      </c>
      <c r="BJ597" s="20" t="s">
        <v>79</v>
      </c>
      <c r="BK597" s="227">
        <f>ROUND(I597*H597,2)</f>
        <v>0</v>
      </c>
      <c r="BL597" s="20" t="s">
        <v>251</v>
      </c>
      <c r="BM597" s="226" t="s">
        <v>1333</v>
      </c>
    </row>
    <row r="598" s="2" customFormat="1">
      <c r="A598" s="41"/>
      <c r="B598" s="42"/>
      <c r="C598" s="43"/>
      <c r="D598" s="228" t="s">
        <v>168</v>
      </c>
      <c r="E598" s="43"/>
      <c r="F598" s="229" t="s">
        <v>1334</v>
      </c>
      <c r="G598" s="43"/>
      <c r="H598" s="43"/>
      <c r="I598" s="230"/>
      <c r="J598" s="43"/>
      <c r="K598" s="43"/>
      <c r="L598" s="47"/>
      <c r="M598" s="231"/>
      <c r="N598" s="232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168</v>
      </c>
      <c r="AU598" s="20" t="s">
        <v>81</v>
      </c>
    </row>
    <row r="599" s="2" customFormat="1" ht="37.8" customHeight="1">
      <c r="A599" s="41"/>
      <c r="B599" s="42"/>
      <c r="C599" s="215" t="s">
        <v>1335</v>
      </c>
      <c r="D599" s="215" t="s">
        <v>161</v>
      </c>
      <c r="E599" s="216" t="s">
        <v>1336</v>
      </c>
      <c r="F599" s="217" t="s">
        <v>1337</v>
      </c>
      <c r="G599" s="218" t="s">
        <v>200</v>
      </c>
      <c r="H599" s="219">
        <v>35</v>
      </c>
      <c r="I599" s="220"/>
      <c r="J599" s="221">
        <f>ROUND(I599*H599,2)</f>
        <v>0</v>
      </c>
      <c r="K599" s="217" t="s">
        <v>165</v>
      </c>
      <c r="L599" s="47"/>
      <c r="M599" s="222" t="s">
        <v>28</v>
      </c>
      <c r="N599" s="223" t="s">
        <v>43</v>
      </c>
      <c r="O599" s="87"/>
      <c r="P599" s="224">
        <f>O599*H599</f>
        <v>0</v>
      </c>
      <c r="Q599" s="224">
        <v>0.0019081</v>
      </c>
      <c r="R599" s="224">
        <f>Q599*H599</f>
        <v>0.066783499999999996</v>
      </c>
      <c r="S599" s="224">
        <v>0</v>
      </c>
      <c r="T599" s="225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26" t="s">
        <v>251</v>
      </c>
      <c r="AT599" s="226" t="s">
        <v>161</v>
      </c>
      <c r="AU599" s="226" t="s">
        <v>81</v>
      </c>
      <c r="AY599" s="20" t="s">
        <v>158</v>
      </c>
      <c r="BE599" s="227">
        <f>IF(N599="základní",J599,0)</f>
        <v>0</v>
      </c>
      <c r="BF599" s="227">
        <f>IF(N599="snížená",J599,0)</f>
        <v>0</v>
      </c>
      <c r="BG599" s="227">
        <f>IF(N599="zákl. přenesená",J599,0)</f>
        <v>0</v>
      </c>
      <c r="BH599" s="227">
        <f>IF(N599="sníž. přenesená",J599,0)</f>
        <v>0</v>
      </c>
      <c r="BI599" s="227">
        <f>IF(N599="nulová",J599,0)</f>
        <v>0</v>
      </c>
      <c r="BJ599" s="20" t="s">
        <v>79</v>
      </c>
      <c r="BK599" s="227">
        <f>ROUND(I599*H599,2)</f>
        <v>0</v>
      </c>
      <c r="BL599" s="20" t="s">
        <v>251</v>
      </c>
      <c r="BM599" s="226" t="s">
        <v>1338</v>
      </c>
    </row>
    <row r="600" s="2" customFormat="1">
      <c r="A600" s="41"/>
      <c r="B600" s="42"/>
      <c r="C600" s="43"/>
      <c r="D600" s="228" t="s">
        <v>168</v>
      </c>
      <c r="E600" s="43"/>
      <c r="F600" s="229" t="s">
        <v>1339</v>
      </c>
      <c r="G600" s="43"/>
      <c r="H600" s="43"/>
      <c r="I600" s="230"/>
      <c r="J600" s="43"/>
      <c r="K600" s="43"/>
      <c r="L600" s="47"/>
      <c r="M600" s="231"/>
      <c r="N600" s="232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168</v>
      </c>
      <c r="AU600" s="20" t="s">
        <v>81</v>
      </c>
    </row>
    <row r="601" s="2" customFormat="1" ht="37.8" customHeight="1">
      <c r="A601" s="41"/>
      <c r="B601" s="42"/>
      <c r="C601" s="215" t="s">
        <v>1340</v>
      </c>
      <c r="D601" s="215" t="s">
        <v>161</v>
      </c>
      <c r="E601" s="216" t="s">
        <v>1341</v>
      </c>
      <c r="F601" s="217" t="s">
        <v>1342</v>
      </c>
      <c r="G601" s="218" t="s">
        <v>200</v>
      </c>
      <c r="H601" s="219">
        <v>35</v>
      </c>
      <c r="I601" s="220"/>
      <c r="J601" s="221">
        <f>ROUND(I601*H601,2)</f>
        <v>0</v>
      </c>
      <c r="K601" s="217" t="s">
        <v>165</v>
      </c>
      <c r="L601" s="47"/>
      <c r="M601" s="222" t="s">
        <v>28</v>
      </c>
      <c r="N601" s="223" t="s">
        <v>43</v>
      </c>
      <c r="O601" s="87"/>
      <c r="P601" s="224">
        <f>O601*H601</f>
        <v>0</v>
      </c>
      <c r="Q601" s="224">
        <v>0.0021656000000000002</v>
      </c>
      <c r="R601" s="224">
        <f>Q601*H601</f>
        <v>0.075796000000000002</v>
      </c>
      <c r="S601" s="224">
        <v>0</v>
      </c>
      <c r="T601" s="225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26" t="s">
        <v>251</v>
      </c>
      <c r="AT601" s="226" t="s">
        <v>161</v>
      </c>
      <c r="AU601" s="226" t="s">
        <v>81</v>
      </c>
      <c r="AY601" s="20" t="s">
        <v>158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20" t="s">
        <v>79</v>
      </c>
      <c r="BK601" s="227">
        <f>ROUND(I601*H601,2)</f>
        <v>0</v>
      </c>
      <c r="BL601" s="20" t="s">
        <v>251</v>
      </c>
      <c r="BM601" s="226" t="s">
        <v>1343</v>
      </c>
    </row>
    <row r="602" s="2" customFormat="1">
      <c r="A602" s="41"/>
      <c r="B602" s="42"/>
      <c r="C602" s="43"/>
      <c r="D602" s="228" t="s">
        <v>168</v>
      </c>
      <c r="E602" s="43"/>
      <c r="F602" s="229" t="s">
        <v>1344</v>
      </c>
      <c r="G602" s="43"/>
      <c r="H602" s="43"/>
      <c r="I602" s="230"/>
      <c r="J602" s="43"/>
      <c r="K602" s="43"/>
      <c r="L602" s="47"/>
      <c r="M602" s="231"/>
      <c r="N602" s="232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168</v>
      </c>
      <c r="AU602" s="20" t="s">
        <v>81</v>
      </c>
    </row>
    <row r="603" s="2" customFormat="1" ht="49.05" customHeight="1">
      <c r="A603" s="41"/>
      <c r="B603" s="42"/>
      <c r="C603" s="215" t="s">
        <v>1345</v>
      </c>
      <c r="D603" s="215" t="s">
        <v>161</v>
      </c>
      <c r="E603" s="216" t="s">
        <v>1346</v>
      </c>
      <c r="F603" s="217" t="s">
        <v>1347</v>
      </c>
      <c r="G603" s="218" t="s">
        <v>216</v>
      </c>
      <c r="H603" s="219">
        <v>1.0189999999999999</v>
      </c>
      <c r="I603" s="220"/>
      <c r="J603" s="221">
        <f>ROUND(I603*H603,2)</f>
        <v>0</v>
      </c>
      <c r="K603" s="217" t="s">
        <v>165</v>
      </c>
      <c r="L603" s="47"/>
      <c r="M603" s="222" t="s">
        <v>28</v>
      </c>
      <c r="N603" s="223" t="s">
        <v>43</v>
      </c>
      <c r="O603" s="87"/>
      <c r="P603" s="224">
        <f>O603*H603</f>
        <v>0</v>
      </c>
      <c r="Q603" s="224">
        <v>0</v>
      </c>
      <c r="R603" s="224">
        <f>Q603*H603</f>
        <v>0</v>
      </c>
      <c r="S603" s="224">
        <v>0</v>
      </c>
      <c r="T603" s="225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26" t="s">
        <v>251</v>
      </c>
      <c r="AT603" s="226" t="s">
        <v>161</v>
      </c>
      <c r="AU603" s="226" t="s">
        <v>81</v>
      </c>
      <c r="AY603" s="20" t="s">
        <v>158</v>
      </c>
      <c r="BE603" s="227">
        <f>IF(N603="základní",J603,0)</f>
        <v>0</v>
      </c>
      <c r="BF603" s="227">
        <f>IF(N603="snížená",J603,0)</f>
        <v>0</v>
      </c>
      <c r="BG603" s="227">
        <f>IF(N603="zákl. přenesená",J603,0)</f>
        <v>0</v>
      </c>
      <c r="BH603" s="227">
        <f>IF(N603="sníž. přenesená",J603,0)</f>
        <v>0</v>
      </c>
      <c r="BI603" s="227">
        <f>IF(N603="nulová",J603,0)</f>
        <v>0</v>
      </c>
      <c r="BJ603" s="20" t="s">
        <v>79</v>
      </c>
      <c r="BK603" s="227">
        <f>ROUND(I603*H603,2)</f>
        <v>0</v>
      </c>
      <c r="BL603" s="20" t="s">
        <v>251</v>
      </c>
      <c r="BM603" s="226" t="s">
        <v>1348</v>
      </c>
    </row>
    <row r="604" s="2" customFormat="1">
      <c r="A604" s="41"/>
      <c r="B604" s="42"/>
      <c r="C604" s="43"/>
      <c r="D604" s="228" t="s">
        <v>168</v>
      </c>
      <c r="E604" s="43"/>
      <c r="F604" s="229" t="s">
        <v>1349</v>
      </c>
      <c r="G604" s="43"/>
      <c r="H604" s="43"/>
      <c r="I604" s="230"/>
      <c r="J604" s="43"/>
      <c r="K604" s="43"/>
      <c r="L604" s="47"/>
      <c r="M604" s="231"/>
      <c r="N604" s="232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168</v>
      </c>
      <c r="AU604" s="20" t="s">
        <v>81</v>
      </c>
    </row>
    <row r="605" s="2" customFormat="1" ht="49.05" customHeight="1">
      <c r="A605" s="41"/>
      <c r="B605" s="42"/>
      <c r="C605" s="215" t="s">
        <v>1350</v>
      </c>
      <c r="D605" s="215" t="s">
        <v>161</v>
      </c>
      <c r="E605" s="216" t="s">
        <v>1351</v>
      </c>
      <c r="F605" s="217" t="s">
        <v>1352</v>
      </c>
      <c r="G605" s="218" t="s">
        <v>216</v>
      </c>
      <c r="H605" s="219">
        <v>1.0189999999999999</v>
      </c>
      <c r="I605" s="220"/>
      <c r="J605" s="221">
        <f>ROUND(I605*H605,2)</f>
        <v>0</v>
      </c>
      <c r="K605" s="217" t="s">
        <v>165</v>
      </c>
      <c r="L605" s="47"/>
      <c r="M605" s="222" t="s">
        <v>28</v>
      </c>
      <c r="N605" s="223" t="s">
        <v>43</v>
      </c>
      <c r="O605" s="87"/>
      <c r="P605" s="224">
        <f>O605*H605</f>
        <v>0</v>
      </c>
      <c r="Q605" s="224">
        <v>0</v>
      </c>
      <c r="R605" s="224">
        <f>Q605*H605</f>
        <v>0</v>
      </c>
      <c r="S605" s="224">
        <v>0</v>
      </c>
      <c r="T605" s="225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26" t="s">
        <v>251</v>
      </c>
      <c r="AT605" s="226" t="s">
        <v>161</v>
      </c>
      <c r="AU605" s="226" t="s">
        <v>81</v>
      </c>
      <c r="AY605" s="20" t="s">
        <v>158</v>
      </c>
      <c r="BE605" s="227">
        <f>IF(N605="základní",J605,0)</f>
        <v>0</v>
      </c>
      <c r="BF605" s="227">
        <f>IF(N605="snížená",J605,0)</f>
        <v>0</v>
      </c>
      <c r="BG605" s="227">
        <f>IF(N605="zákl. přenesená",J605,0)</f>
        <v>0</v>
      </c>
      <c r="BH605" s="227">
        <f>IF(N605="sníž. přenesená",J605,0)</f>
        <v>0</v>
      </c>
      <c r="BI605" s="227">
        <f>IF(N605="nulová",J605,0)</f>
        <v>0</v>
      </c>
      <c r="BJ605" s="20" t="s">
        <v>79</v>
      </c>
      <c r="BK605" s="227">
        <f>ROUND(I605*H605,2)</f>
        <v>0</v>
      </c>
      <c r="BL605" s="20" t="s">
        <v>251</v>
      </c>
      <c r="BM605" s="226" t="s">
        <v>1353</v>
      </c>
    </row>
    <row r="606" s="2" customFormat="1">
      <c r="A606" s="41"/>
      <c r="B606" s="42"/>
      <c r="C606" s="43"/>
      <c r="D606" s="228" t="s">
        <v>168</v>
      </c>
      <c r="E606" s="43"/>
      <c r="F606" s="229" t="s">
        <v>1354</v>
      </c>
      <c r="G606" s="43"/>
      <c r="H606" s="43"/>
      <c r="I606" s="230"/>
      <c r="J606" s="43"/>
      <c r="K606" s="43"/>
      <c r="L606" s="47"/>
      <c r="M606" s="231"/>
      <c r="N606" s="232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168</v>
      </c>
      <c r="AU606" s="20" t="s">
        <v>81</v>
      </c>
    </row>
    <row r="607" s="12" customFormat="1" ht="22.8" customHeight="1">
      <c r="A607" s="12"/>
      <c r="B607" s="199"/>
      <c r="C607" s="200"/>
      <c r="D607" s="201" t="s">
        <v>71</v>
      </c>
      <c r="E607" s="213" t="s">
        <v>409</v>
      </c>
      <c r="F607" s="213" t="s">
        <v>410</v>
      </c>
      <c r="G607" s="200"/>
      <c r="H607" s="200"/>
      <c r="I607" s="203"/>
      <c r="J607" s="214">
        <f>BK607</f>
        <v>0</v>
      </c>
      <c r="K607" s="200"/>
      <c r="L607" s="205"/>
      <c r="M607" s="206"/>
      <c r="N607" s="207"/>
      <c r="O607" s="207"/>
      <c r="P607" s="208">
        <f>SUM(P608:P630)</f>
        <v>0</v>
      </c>
      <c r="Q607" s="207"/>
      <c r="R607" s="208">
        <f>SUM(R608:R630)</f>
        <v>0.0067025199999999991</v>
      </c>
      <c r="S607" s="207"/>
      <c r="T607" s="209">
        <f>SUM(T608:T630)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210" t="s">
        <v>81</v>
      </c>
      <c r="AT607" s="211" t="s">
        <v>71</v>
      </c>
      <c r="AU607" s="211" t="s">
        <v>79</v>
      </c>
      <c r="AY607" s="210" t="s">
        <v>158</v>
      </c>
      <c r="BK607" s="212">
        <f>SUM(BK608:BK630)</f>
        <v>0</v>
      </c>
    </row>
    <row r="608" s="2" customFormat="1" ht="37.8" customHeight="1">
      <c r="A608" s="41"/>
      <c r="B608" s="42"/>
      <c r="C608" s="215" t="s">
        <v>1355</v>
      </c>
      <c r="D608" s="215" t="s">
        <v>161</v>
      </c>
      <c r="E608" s="216" t="s">
        <v>1356</v>
      </c>
      <c r="F608" s="217" t="s">
        <v>1357</v>
      </c>
      <c r="G608" s="218" t="s">
        <v>193</v>
      </c>
      <c r="H608" s="219">
        <v>44.924999999999997</v>
      </c>
      <c r="I608" s="220"/>
      <c r="J608" s="221">
        <f>ROUND(I608*H608,2)</f>
        <v>0</v>
      </c>
      <c r="K608" s="217" t="s">
        <v>165</v>
      </c>
      <c r="L608" s="47"/>
      <c r="M608" s="222" t="s">
        <v>28</v>
      </c>
      <c r="N608" s="223" t="s">
        <v>43</v>
      </c>
      <c r="O608" s="87"/>
      <c r="P608" s="224">
        <f>O608*H608</f>
        <v>0</v>
      </c>
      <c r="Q608" s="224">
        <v>0</v>
      </c>
      <c r="R608" s="224">
        <f>Q608*H608</f>
        <v>0</v>
      </c>
      <c r="S608" s="224">
        <v>0</v>
      </c>
      <c r="T608" s="225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26" t="s">
        <v>251</v>
      </c>
      <c r="AT608" s="226" t="s">
        <v>161</v>
      </c>
      <c r="AU608" s="226" t="s">
        <v>81</v>
      </c>
      <c r="AY608" s="20" t="s">
        <v>158</v>
      </c>
      <c r="BE608" s="227">
        <f>IF(N608="základní",J608,0)</f>
        <v>0</v>
      </c>
      <c r="BF608" s="227">
        <f>IF(N608="snížená",J608,0)</f>
        <v>0</v>
      </c>
      <c r="BG608" s="227">
        <f>IF(N608="zákl. přenesená",J608,0)</f>
        <v>0</v>
      </c>
      <c r="BH608" s="227">
        <f>IF(N608="sníž. přenesená",J608,0)</f>
        <v>0</v>
      </c>
      <c r="BI608" s="227">
        <f>IF(N608="nulová",J608,0)</f>
        <v>0</v>
      </c>
      <c r="BJ608" s="20" t="s">
        <v>79</v>
      </c>
      <c r="BK608" s="227">
        <f>ROUND(I608*H608,2)</f>
        <v>0</v>
      </c>
      <c r="BL608" s="20" t="s">
        <v>251</v>
      </c>
      <c r="BM608" s="226" t="s">
        <v>1358</v>
      </c>
    </row>
    <row r="609" s="2" customFormat="1">
      <c r="A609" s="41"/>
      <c r="B609" s="42"/>
      <c r="C609" s="43"/>
      <c r="D609" s="228" t="s">
        <v>168</v>
      </c>
      <c r="E609" s="43"/>
      <c r="F609" s="229" t="s">
        <v>1359</v>
      </c>
      <c r="G609" s="43"/>
      <c r="H609" s="43"/>
      <c r="I609" s="230"/>
      <c r="J609" s="43"/>
      <c r="K609" s="43"/>
      <c r="L609" s="47"/>
      <c r="M609" s="231"/>
      <c r="N609" s="232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168</v>
      </c>
      <c r="AU609" s="20" t="s">
        <v>81</v>
      </c>
    </row>
    <row r="610" s="14" customFormat="1">
      <c r="A610" s="14"/>
      <c r="B610" s="244"/>
      <c r="C610" s="245"/>
      <c r="D610" s="235" t="s">
        <v>179</v>
      </c>
      <c r="E610" s="246" t="s">
        <v>28</v>
      </c>
      <c r="F610" s="247" t="s">
        <v>1360</v>
      </c>
      <c r="G610" s="245"/>
      <c r="H610" s="248">
        <v>28.632000000000001</v>
      </c>
      <c r="I610" s="249"/>
      <c r="J610" s="245"/>
      <c r="K610" s="245"/>
      <c r="L610" s="250"/>
      <c r="M610" s="251"/>
      <c r="N610" s="252"/>
      <c r="O610" s="252"/>
      <c r="P610" s="252"/>
      <c r="Q610" s="252"/>
      <c r="R610" s="252"/>
      <c r="S610" s="252"/>
      <c r="T610" s="25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4" t="s">
        <v>179</v>
      </c>
      <c r="AU610" s="254" t="s">
        <v>81</v>
      </c>
      <c r="AV610" s="14" t="s">
        <v>81</v>
      </c>
      <c r="AW610" s="14" t="s">
        <v>34</v>
      </c>
      <c r="AX610" s="14" t="s">
        <v>72</v>
      </c>
      <c r="AY610" s="254" t="s">
        <v>158</v>
      </c>
    </row>
    <row r="611" s="14" customFormat="1">
      <c r="A611" s="14"/>
      <c r="B611" s="244"/>
      <c r="C611" s="245"/>
      <c r="D611" s="235" t="s">
        <v>179</v>
      </c>
      <c r="E611" s="246" t="s">
        <v>28</v>
      </c>
      <c r="F611" s="247" t="s">
        <v>1361</v>
      </c>
      <c r="G611" s="245"/>
      <c r="H611" s="248">
        <v>16.292999999999999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4" t="s">
        <v>179</v>
      </c>
      <c r="AU611" s="254" t="s">
        <v>81</v>
      </c>
      <c r="AV611" s="14" t="s">
        <v>81</v>
      </c>
      <c r="AW611" s="14" t="s">
        <v>34</v>
      </c>
      <c r="AX611" s="14" t="s">
        <v>72</v>
      </c>
      <c r="AY611" s="254" t="s">
        <v>158</v>
      </c>
    </row>
    <row r="612" s="15" customFormat="1">
      <c r="A612" s="15"/>
      <c r="B612" s="255"/>
      <c r="C612" s="256"/>
      <c r="D612" s="235" t="s">
        <v>179</v>
      </c>
      <c r="E612" s="257" t="s">
        <v>28</v>
      </c>
      <c r="F612" s="258" t="s">
        <v>184</v>
      </c>
      <c r="G612" s="256"/>
      <c r="H612" s="259">
        <v>44.924999999999997</v>
      </c>
      <c r="I612" s="260"/>
      <c r="J612" s="256"/>
      <c r="K612" s="256"/>
      <c r="L612" s="261"/>
      <c r="M612" s="262"/>
      <c r="N612" s="263"/>
      <c r="O612" s="263"/>
      <c r="P612" s="263"/>
      <c r="Q612" s="263"/>
      <c r="R612" s="263"/>
      <c r="S612" s="263"/>
      <c r="T612" s="264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5" t="s">
        <v>179</v>
      </c>
      <c r="AU612" s="265" t="s">
        <v>81</v>
      </c>
      <c r="AV612" s="15" t="s">
        <v>166</v>
      </c>
      <c r="AW612" s="15" t="s">
        <v>34</v>
      </c>
      <c r="AX612" s="15" t="s">
        <v>79</v>
      </c>
      <c r="AY612" s="265" t="s">
        <v>158</v>
      </c>
    </row>
    <row r="613" s="2" customFormat="1" ht="33" customHeight="1">
      <c r="A613" s="41"/>
      <c r="B613" s="42"/>
      <c r="C613" s="270" t="s">
        <v>1362</v>
      </c>
      <c r="D613" s="270" t="s">
        <v>490</v>
      </c>
      <c r="E613" s="271" t="s">
        <v>1363</v>
      </c>
      <c r="F613" s="272" t="s">
        <v>1364</v>
      </c>
      <c r="G613" s="273" t="s">
        <v>193</v>
      </c>
      <c r="H613" s="274">
        <v>41.716999999999999</v>
      </c>
      <c r="I613" s="275"/>
      <c r="J613" s="276">
        <f>ROUND(I613*H613,2)</f>
        <v>0</v>
      </c>
      <c r="K613" s="272" t="s">
        <v>165</v>
      </c>
      <c r="L613" s="277"/>
      <c r="M613" s="278" t="s">
        <v>28</v>
      </c>
      <c r="N613" s="279" t="s">
        <v>43</v>
      </c>
      <c r="O613" s="87"/>
      <c r="P613" s="224">
        <f>O613*H613</f>
        <v>0</v>
      </c>
      <c r="Q613" s="224">
        <v>0.00013999999999999999</v>
      </c>
      <c r="R613" s="224">
        <f>Q613*H613</f>
        <v>0.0058403799999999992</v>
      </c>
      <c r="S613" s="224">
        <v>0</v>
      </c>
      <c r="T613" s="225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26" t="s">
        <v>609</v>
      </c>
      <c r="AT613" s="226" t="s">
        <v>490</v>
      </c>
      <c r="AU613" s="226" t="s">
        <v>81</v>
      </c>
      <c r="AY613" s="20" t="s">
        <v>158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20" t="s">
        <v>79</v>
      </c>
      <c r="BK613" s="227">
        <f>ROUND(I613*H613,2)</f>
        <v>0</v>
      </c>
      <c r="BL613" s="20" t="s">
        <v>251</v>
      </c>
      <c r="BM613" s="226" t="s">
        <v>1365</v>
      </c>
    </row>
    <row r="614" s="14" customFormat="1">
      <c r="A614" s="14"/>
      <c r="B614" s="244"/>
      <c r="C614" s="245"/>
      <c r="D614" s="235" t="s">
        <v>179</v>
      </c>
      <c r="E614" s="246" t="s">
        <v>28</v>
      </c>
      <c r="F614" s="247" t="s">
        <v>1366</v>
      </c>
      <c r="G614" s="245"/>
      <c r="H614" s="248">
        <v>23.795000000000002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4" t="s">
        <v>179</v>
      </c>
      <c r="AU614" s="254" t="s">
        <v>81</v>
      </c>
      <c r="AV614" s="14" t="s">
        <v>81</v>
      </c>
      <c r="AW614" s="14" t="s">
        <v>34</v>
      </c>
      <c r="AX614" s="14" t="s">
        <v>72</v>
      </c>
      <c r="AY614" s="254" t="s">
        <v>158</v>
      </c>
    </row>
    <row r="615" s="14" customFormat="1">
      <c r="A615" s="14"/>
      <c r="B615" s="244"/>
      <c r="C615" s="245"/>
      <c r="D615" s="235" t="s">
        <v>179</v>
      </c>
      <c r="E615" s="246" t="s">
        <v>28</v>
      </c>
      <c r="F615" s="247" t="s">
        <v>1367</v>
      </c>
      <c r="G615" s="245"/>
      <c r="H615" s="248">
        <v>17.922000000000001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4" t="s">
        <v>179</v>
      </c>
      <c r="AU615" s="254" t="s">
        <v>81</v>
      </c>
      <c r="AV615" s="14" t="s">
        <v>81</v>
      </c>
      <c r="AW615" s="14" t="s">
        <v>34</v>
      </c>
      <c r="AX615" s="14" t="s">
        <v>72</v>
      </c>
      <c r="AY615" s="254" t="s">
        <v>158</v>
      </c>
    </row>
    <row r="616" s="15" customFormat="1">
      <c r="A616" s="15"/>
      <c r="B616" s="255"/>
      <c r="C616" s="256"/>
      <c r="D616" s="235" t="s">
        <v>179</v>
      </c>
      <c r="E616" s="257" t="s">
        <v>28</v>
      </c>
      <c r="F616" s="258" t="s">
        <v>184</v>
      </c>
      <c r="G616" s="256"/>
      <c r="H616" s="259">
        <v>41.716999999999999</v>
      </c>
      <c r="I616" s="260"/>
      <c r="J616" s="256"/>
      <c r="K616" s="256"/>
      <c r="L616" s="261"/>
      <c r="M616" s="262"/>
      <c r="N616" s="263"/>
      <c r="O616" s="263"/>
      <c r="P616" s="263"/>
      <c r="Q616" s="263"/>
      <c r="R616" s="263"/>
      <c r="S616" s="263"/>
      <c r="T616" s="264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65" t="s">
        <v>179</v>
      </c>
      <c r="AU616" s="265" t="s">
        <v>81</v>
      </c>
      <c r="AV616" s="15" t="s">
        <v>166</v>
      </c>
      <c r="AW616" s="15" t="s">
        <v>34</v>
      </c>
      <c r="AX616" s="15" t="s">
        <v>79</v>
      </c>
      <c r="AY616" s="265" t="s">
        <v>158</v>
      </c>
    </row>
    <row r="617" s="2" customFormat="1" ht="16.5" customHeight="1">
      <c r="A617" s="41"/>
      <c r="B617" s="42"/>
      <c r="C617" s="270" t="s">
        <v>1368</v>
      </c>
      <c r="D617" s="270" t="s">
        <v>490</v>
      </c>
      <c r="E617" s="271" t="s">
        <v>1369</v>
      </c>
      <c r="F617" s="272" t="s">
        <v>1370</v>
      </c>
      <c r="G617" s="273" t="s">
        <v>200</v>
      </c>
      <c r="H617" s="274">
        <v>27.811</v>
      </c>
      <c r="I617" s="275"/>
      <c r="J617" s="276">
        <f>ROUND(I617*H617,2)</f>
        <v>0</v>
      </c>
      <c r="K617" s="272" t="s">
        <v>165</v>
      </c>
      <c r="L617" s="277"/>
      <c r="M617" s="278" t="s">
        <v>28</v>
      </c>
      <c r="N617" s="279" t="s">
        <v>43</v>
      </c>
      <c r="O617" s="87"/>
      <c r="P617" s="224">
        <f>O617*H617</f>
        <v>0</v>
      </c>
      <c r="Q617" s="224">
        <v>2.0000000000000002E-05</v>
      </c>
      <c r="R617" s="224">
        <f>Q617*H617</f>
        <v>0.00055622000000000007</v>
      </c>
      <c r="S617" s="224">
        <v>0</v>
      </c>
      <c r="T617" s="225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26" t="s">
        <v>609</v>
      </c>
      <c r="AT617" s="226" t="s">
        <v>490</v>
      </c>
      <c r="AU617" s="226" t="s">
        <v>81</v>
      </c>
      <c r="AY617" s="20" t="s">
        <v>158</v>
      </c>
      <c r="BE617" s="227">
        <f>IF(N617="základní",J617,0)</f>
        <v>0</v>
      </c>
      <c r="BF617" s="227">
        <f>IF(N617="snížená",J617,0)</f>
        <v>0</v>
      </c>
      <c r="BG617" s="227">
        <f>IF(N617="zákl. přenesená",J617,0)</f>
        <v>0</v>
      </c>
      <c r="BH617" s="227">
        <f>IF(N617="sníž. přenesená",J617,0)</f>
        <v>0</v>
      </c>
      <c r="BI617" s="227">
        <f>IF(N617="nulová",J617,0)</f>
        <v>0</v>
      </c>
      <c r="BJ617" s="20" t="s">
        <v>79</v>
      </c>
      <c r="BK617" s="227">
        <f>ROUND(I617*H617,2)</f>
        <v>0</v>
      </c>
      <c r="BL617" s="20" t="s">
        <v>251</v>
      </c>
      <c r="BM617" s="226" t="s">
        <v>1371</v>
      </c>
    </row>
    <row r="618" s="14" customFormat="1">
      <c r="A618" s="14"/>
      <c r="B618" s="244"/>
      <c r="C618" s="245"/>
      <c r="D618" s="235" t="s">
        <v>179</v>
      </c>
      <c r="E618" s="246" t="s">
        <v>28</v>
      </c>
      <c r="F618" s="247" t="s">
        <v>1372</v>
      </c>
      <c r="G618" s="245"/>
      <c r="H618" s="248">
        <v>27.811</v>
      </c>
      <c r="I618" s="249"/>
      <c r="J618" s="245"/>
      <c r="K618" s="245"/>
      <c r="L618" s="250"/>
      <c r="M618" s="251"/>
      <c r="N618" s="252"/>
      <c r="O618" s="252"/>
      <c r="P618" s="252"/>
      <c r="Q618" s="252"/>
      <c r="R618" s="252"/>
      <c r="S618" s="252"/>
      <c r="T618" s="25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4" t="s">
        <v>179</v>
      </c>
      <c r="AU618" s="254" t="s">
        <v>81</v>
      </c>
      <c r="AV618" s="14" t="s">
        <v>81</v>
      </c>
      <c r="AW618" s="14" t="s">
        <v>34</v>
      </c>
      <c r="AX618" s="14" t="s">
        <v>72</v>
      </c>
      <c r="AY618" s="254" t="s">
        <v>158</v>
      </c>
    </row>
    <row r="619" s="15" customFormat="1">
      <c r="A619" s="15"/>
      <c r="B619" s="255"/>
      <c r="C619" s="256"/>
      <c r="D619" s="235" t="s">
        <v>179</v>
      </c>
      <c r="E619" s="257" t="s">
        <v>28</v>
      </c>
      <c r="F619" s="258" t="s">
        <v>184</v>
      </c>
      <c r="G619" s="256"/>
      <c r="H619" s="259">
        <v>27.811</v>
      </c>
      <c r="I619" s="260"/>
      <c r="J619" s="256"/>
      <c r="K619" s="256"/>
      <c r="L619" s="261"/>
      <c r="M619" s="262"/>
      <c r="N619" s="263"/>
      <c r="O619" s="263"/>
      <c r="P619" s="263"/>
      <c r="Q619" s="263"/>
      <c r="R619" s="263"/>
      <c r="S619" s="263"/>
      <c r="T619" s="264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5" t="s">
        <v>179</v>
      </c>
      <c r="AU619" s="265" t="s">
        <v>81</v>
      </c>
      <c r="AV619" s="15" t="s">
        <v>166</v>
      </c>
      <c r="AW619" s="15" t="s">
        <v>34</v>
      </c>
      <c r="AX619" s="15" t="s">
        <v>79</v>
      </c>
      <c r="AY619" s="265" t="s">
        <v>158</v>
      </c>
    </row>
    <row r="620" s="2" customFormat="1" ht="24.15" customHeight="1">
      <c r="A620" s="41"/>
      <c r="B620" s="42"/>
      <c r="C620" s="215" t="s">
        <v>1373</v>
      </c>
      <c r="D620" s="215" t="s">
        <v>161</v>
      </c>
      <c r="E620" s="216" t="s">
        <v>1374</v>
      </c>
      <c r="F620" s="217" t="s">
        <v>1375</v>
      </c>
      <c r="G620" s="218" t="s">
        <v>200</v>
      </c>
      <c r="H620" s="219">
        <v>27.811</v>
      </c>
      <c r="I620" s="220"/>
      <c r="J620" s="221">
        <f>ROUND(I620*H620,2)</f>
        <v>0</v>
      </c>
      <c r="K620" s="217" t="s">
        <v>165</v>
      </c>
      <c r="L620" s="47"/>
      <c r="M620" s="222" t="s">
        <v>28</v>
      </c>
      <c r="N620" s="223" t="s">
        <v>43</v>
      </c>
      <c r="O620" s="87"/>
      <c r="P620" s="224">
        <f>O620*H620</f>
        <v>0</v>
      </c>
      <c r="Q620" s="224">
        <v>0</v>
      </c>
      <c r="R620" s="224">
        <f>Q620*H620</f>
        <v>0</v>
      </c>
      <c r="S620" s="224">
        <v>0</v>
      </c>
      <c r="T620" s="225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26" t="s">
        <v>251</v>
      </c>
      <c r="AT620" s="226" t="s">
        <v>161</v>
      </c>
      <c r="AU620" s="226" t="s">
        <v>81</v>
      </c>
      <c r="AY620" s="20" t="s">
        <v>158</v>
      </c>
      <c r="BE620" s="227">
        <f>IF(N620="základní",J620,0)</f>
        <v>0</v>
      </c>
      <c r="BF620" s="227">
        <f>IF(N620="snížená",J620,0)</f>
        <v>0</v>
      </c>
      <c r="BG620" s="227">
        <f>IF(N620="zákl. přenesená",J620,0)</f>
        <v>0</v>
      </c>
      <c r="BH620" s="227">
        <f>IF(N620="sníž. přenesená",J620,0)</f>
        <v>0</v>
      </c>
      <c r="BI620" s="227">
        <f>IF(N620="nulová",J620,0)</f>
        <v>0</v>
      </c>
      <c r="BJ620" s="20" t="s">
        <v>79</v>
      </c>
      <c r="BK620" s="227">
        <f>ROUND(I620*H620,2)</f>
        <v>0</v>
      </c>
      <c r="BL620" s="20" t="s">
        <v>251</v>
      </c>
      <c r="BM620" s="226" t="s">
        <v>1376</v>
      </c>
    </row>
    <row r="621" s="2" customFormat="1">
      <c r="A621" s="41"/>
      <c r="B621" s="42"/>
      <c r="C621" s="43"/>
      <c r="D621" s="228" t="s">
        <v>168</v>
      </c>
      <c r="E621" s="43"/>
      <c r="F621" s="229" t="s">
        <v>1377</v>
      </c>
      <c r="G621" s="43"/>
      <c r="H621" s="43"/>
      <c r="I621" s="230"/>
      <c r="J621" s="43"/>
      <c r="K621" s="43"/>
      <c r="L621" s="47"/>
      <c r="M621" s="231"/>
      <c r="N621" s="232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168</v>
      </c>
      <c r="AU621" s="20" t="s">
        <v>81</v>
      </c>
    </row>
    <row r="622" s="14" customFormat="1">
      <c r="A622" s="14"/>
      <c r="B622" s="244"/>
      <c r="C622" s="245"/>
      <c r="D622" s="235" t="s">
        <v>179</v>
      </c>
      <c r="E622" s="246" t="s">
        <v>28</v>
      </c>
      <c r="F622" s="247" t="s">
        <v>1378</v>
      </c>
      <c r="G622" s="245"/>
      <c r="H622" s="248">
        <v>27.811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179</v>
      </c>
      <c r="AU622" s="254" t="s">
        <v>81</v>
      </c>
      <c r="AV622" s="14" t="s">
        <v>81</v>
      </c>
      <c r="AW622" s="14" t="s">
        <v>34</v>
      </c>
      <c r="AX622" s="14" t="s">
        <v>72</v>
      </c>
      <c r="AY622" s="254" t="s">
        <v>158</v>
      </c>
    </row>
    <row r="623" s="15" customFormat="1">
      <c r="A623" s="15"/>
      <c r="B623" s="255"/>
      <c r="C623" s="256"/>
      <c r="D623" s="235" t="s">
        <v>179</v>
      </c>
      <c r="E623" s="257" t="s">
        <v>28</v>
      </c>
      <c r="F623" s="258" t="s">
        <v>184</v>
      </c>
      <c r="G623" s="256"/>
      <c r="H623" s="259">
        <v>27.811</v>
      </c>
      <c r="I623" s="260"/>
      <c r="J623" s="256"/>
      <c r="K623" s="256"/>
      <c r="L623" s="261"/>
      <c r="M623" s="262"/>
      <c r="N623" s="263"/>
      <c r="O623" s="263"/>
      <c r="P623" s="263"/>
      <c r="Q623" s="263"/>
      <c r="R623" s="263"/>
      <c r="S623" s="263"/>
      <c r="T623" s="264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5" t="s">
        <v>179</v>
      </c>
      <c r="AU623" s="265" t="s">
        <v>81</v>
      </c>
      <c r="AV623" s="15" t="s">
        <v>166</v>
      </c>
      <c r="AW623" s="15" t="s">
        <v>34</v>
      </c>
      <c r="AX623" s="15" t="s">
        <v>79</v>
      </c>
      <c r="AY623" s="265" t="s">
        <v>158</v>
      </c>
    </row>
    <row r="624" s="2" customFormat="1" ht="24.15" customHeight="1">
      <c r="A624" s="41"/>
      <c r="B624" s="42"/>
      <c r="C624" s="270" t="s">
        <v>1379</v>
      </c>
      <c r="D624" s="270" t="s">
        <v>490</v>
      </c>
      <c r="E624" s="271" t="s">
        <v>1380</v>
      </c>
      <c r="F624" s="272" t="s">
        <v>1381</v>
      </c>
      <c r="G624" s="273" t="s">
        <v>200</v>
      </c>
      <c r="H624" s="274">
        <v>30.591999999999999</v>
      </c>
      <c r="I624" s="275"/>
      <c r="J624" s="276">
        <f>ROUND(I624*H624,2)</f>
        <v>0</v>
      </c>
      <c r="K624" s="272" t="s">
        <v>165</v>
      </c>
      <c r="L624" s="277"/>
      <c r="M624" s="278" t="s">
        <v>28</v>
      </c>
      <c r="N624" s="279" t="s">
        <v>43</v>
      </c>
      <c r="O624" s="87"/>
      <c r="P624" s="224">
        <f>O624*H624</f>
        <v>0</v>
      </c>
      <c r="Q624" s="224">
        <v>1.0000000000000001E-05</v>
      </c>
      <c r="R624" s="224">
        <f>Q624*H624</f>
        <v>0.00030592</v>
      </c>
      <c r="S624" s="224">
        <v>0</v>
      </c>
      <c r="T624" s="225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26" t="s">
        <v>609</v>
      </c>
      <c r="AT624" s="226" t="s">
        <v>490</v>
      </c>
      <c r="AU624" s="226" t="s">
        <v>81</v>
      </c>
      <c r="AY624" s="20" t="s">
        <v>158</v>
      </c>
      <c r="BE624" s="227">
        <f>IF(N624="základní",J624,0)</f>
        <v>0</v>
      </c>
      <c r="BF624" s="227">
        <f>IF(N624="snížená",J624,0)</f>
        <v>0</v>
      </c>
      <c r="BG624" s="227">
        <f>IF(N624="zákl. přenesená",J624,0)</f>
        <v>0</v>
      </c>
      <c r="BH624" s="227">
        <f>IF(N624="sníž. přenesená",J624,0)</f>
        <v>0</v>
      </c>
      <c r="BI624" s="227">
        <f>IF(N624="nulová",J624,0)</f>
        <v>0</v>
      </c>
      <c r="BJ624" s="20" t="s">
        <v>79</v>
      </c>
      <c r="BK624" s="227">
        <f>ROUND(I624*H624,2)</f>
        <v>0</v>
      </c>
      <c r="BL624" s="20" t="s">
        <v>251</v>
      </c>
      <c r="BM624" s="226" t="s">
        <v>1382</v>
      </c>
    </row>
    <row r="625" s="14" customFormat="1">
      <c r="A625" s="14"/>
      <c r="B625" s="244"/>
      <c r="C625" s="245"/>
      <c r="D625" s="235" t="s">
        <v>179</v>
      </c>
      <c r="E625" s="246" t="s">
        <v>28</v>
      </c>
      <c r="F625" s="247" t="s">
        <v>1383</v>
      </c>
      <c r="G625" s="245"/>
      <c r="H625" s="248">
        <v>30.591999999999999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4" t="s">
        <v>179</v>
      </c>
      <c r="AU625" s="254" t="s">
        <v>81</v>
      </c>
      <c r="AV625" s="14" t="s">
        <v>81</v>
      </c>
      <c r="AW625" s="14" t="s">
        <v>34</v>
      </c>
      <c r="AX625" s="14" t="s">
        <v>72</v>
      </c>
      <c r="AY625" s="254" t="s">
        <v>158</v>
      </c>
    </row>
    <row r="626" s="15" customFormat="1">
      <c r="A626" s="15"/>
      <c r="B626" s="255"/>
      <c r="C626" s="256"/>
      <c r="D626" s="235" t="s">
        <v>179</v>
      </c>
      <c r="E626" s="257" t="s">
        <v>28</v>
      </c>
      <c r="F626" s="258" t="s">
        <v>184</v>
      </c>
      <c r="G626" s="256"/>
      <c r="H626" s="259">
        <v>30.591999999999999</v>
      </c>
      <c r="I626" s="260"/>
      <c r="J626" s="256"/>
      <c r="K626" s="256"/>
      <c r="L626" s="261"/>
      <c r="M626" s="262"/>
      <c r="N626" s="263"/>
      <c r="O626" s="263"/>
      <c r="P626" s="263"/>
      <c r="Q626" s="263"/>
      <c r="R626" s="263"/>
      <c r="S626" s="263"/>
      <c r="T626" s="264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5" t="s">
        <v>179</v>
      </c>
      <c r="AU626" s="265" t="s">
        <v>81</v>
      </c>
      <c r="AV626" s="15" t="s">
        <v>166</v>
      </c>
      <c r="AW626" s="15" t="s">
        <v>34</v>
      </c>
      <c r="AX626" s="15" t="s">
        <v>79</v>
      </c>
      <c r="AY626" s="265" t="s">
        <v>158</v>
      </c>
    </row>
    <row r="627" s="2" customFormat="1" ht="49.05" customHeight="1">
      <c r="A627" s="41"/>
      <c r="B627" s="42"/>
      <c r="C627" s="215" t="s">
        <v>1384</v>
      </c>
      <c r="D627" s="215" t="s">
        <v>161</v>
      </c>
      <c r="E627" s="216" t="s">
        <v>1385</v>
      </c>
      <c r="F627" s="217" t="s">
        <v>1386</v>
      </c>
      <c r="G627" s="218" t="s">
        <v>216</v>
      </c>
      <c r="H627" s="219">
        <v>0.0070000000000000001</v>
      </c>
      <c r="I627" s="220"/>
      <c r="J627" s="221">
        <f>ROUND(I627*H627,2)</f>
        <v>0</v>
      </c>
      <c r="K627" s="217" t="s">
        <v>165</v>
      </c>
      <c r="L627" s="47"/>
      <c r="M627" s="222" t="s">
        <v>28</v>
      </c>
      <c r="N627" s="223" t="s">
        <v>43</v>
      </c>
      <c r="O627" s="87"/>
      <c r="P627" s="224">
        <f>O627*H627</f>
        <v>0</v>
      </c>
      <c r="Q627" s="224">
        <v>0</v>
      </c>
      <c r="R627" s="224">
        <f>Q627*H627</f>
        <v>0</v>
      </c>
      <c r="S627" s="224">
        <v>0</v>
      </c>
      <c r="T627" s="225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26" t="s">
        <v>251</v>
      </c>
      <c r="AT627" s="226" t="s">
        <v>161</v>
      </c>
      <c r="AU627" s="226" t="s">
        <v>81</v>
      </c>
      <c r="AY627" s="20" t="s">
        <v>158</v>
      </c>
      <c r="BE627" s="227">
        <f>IF(N627="základní",J627,0)</f>
        <v>0</v>
      </c>
      <c r="BF627" s="227">
        <f>IF(N627="snížená",J627,0)</f>
        <v>0</v>
      </c>
      <c r="BG627" s="227">
        <f>IF(N627="zákl. přenesená",J627,0)</f>
        <v>0</v>
      </c>
      <c r="BH627" s="227">
        <f>IF(N627="sníž. přenesená",J627,0)</f>
        <v>0</v>
      </c>
      <c r="BI627" s="227">
        <f>IF(N627="nulová",J627,0)</f>
        <v>0</v>
      </c>
      <c r="BJ627" s="20" t="s">
        <v>79</v>
      </c>
      <c r="BK627" s="227">
        <f>ROUND(I627*H627,2)</f>
        <v>0</v>
      </c>
      <c r="BL627" s="20" t="s">
        <v>251</v>
      </c>
      <c r="BM627" s="226" t="s">
        <v>1387</v>
      </c>
    </row>
    <row r="628" s="2" customFormat="1">
      <c r="A628" s="41"/>
      <c r="B628" s="42"/>
      <c r="C628" s="43"/>
      <c r="D628" s="228" t="s">
        <v>168</v>
      </c>
      <c r="E628" s="43"/>
      <c r="F628" s="229" t="s">
        <v>1388</v>
      </c>
      <c r="G628" s="43"/>
      <c r="H628" s="43"/>
      <c r="I628" s="230"/>
      <c r="J628" s="43"/>
      <c r="K628" s="43"/>
      <c r="L628" s="47"/>
      <c r="M628" s="231"/>
      <c r="N628" s="232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168</v>
      </c>
      <c r="AU628" s="20" t="s">
        <v>81</v>
      </c>
    </row>
    <row r="629" s="2" customFormat="1" ht="49.05" customHeight="1">
      <c r="A629" s="41"/>
      <c r="B629" s="42"/>
      <c r="C629" s="215" t="s">
        <v>1389</v>
      </c>
      <c r="D629" s="215" t="s">
        <v>161</v>
      </c>
      <c r="E629" s="216" t="s">
        <v>1390</v>
      </c>
      <c r="F629" s="217" t="s">
        <v>1391</v>
      </c>
      <c r="G629" s="218" t="s">
        <v>216</v>
      </c>
      <c r="H629" s="219">
        <v>0.0070000000000000001</v>
      </c>
      <c r="I629" s="220"/>
      <c r="J629" s="221">
        <f>ROUND(I629*H629,2)</f>
        <v>0</v>
      </c>
      <c r="K629" s="217" t="s">
        <v>165</v>
      </c>
      <c r="L629" s="47"/>
      <c r="M629" s="222" t="s">
        <v>28</v>
      </c>
      <c r="N629" s="223" t="s">
        <v>43</v>
      </c>
      <c r="O629" s="87"/>
      <c r="P629" s="224">
        <f>O629*H629</f>
        <v>0</v>
      </c>
      <c r="Q629" s="224">
        <v>0</v>
      </c>
      <c r="R629" s="224">
        <f>Q629*H629</f>
        <v>0</v>
      </c>
      <c r="S629" s="224">
        <v>0</v>
      </c>
      <c r="T629" s="225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26" t="s">
        <v>251</v>
      </c>
      <c r="AT629" s="226" t="s">
        <v>161</v>
      </c>
      <c r="AU629" s="226" t="s">
        <v>81</v>
      </c>
      <c r="AY629" s="20" t="s">
        <v>158</v>
      </c>
      <c r="BE629" s="227">
        <f>IF(N629="základní",J629,0)</f>
        <v>0</v>
      </c>
      <c r="BF629" s="227">
        <f>IF(N629="snížená",J629,0)</f>
        <v>0</v>
      </c>
      <c r="BG629" s="227">
        <f>IF(N629="zákl. přenesená",J629,0)</f>
        <v>0</v>
      </c>
      <c r="BH629" s="227">
        <f>IF(N629="sníž. přenesená",J629,0)</f>
        <v>0</v>
      </c>
      <c r="BI629" s="227">
        <f>IF(N629="nulová",J629,0)</f>
        <v>0</v>
      </c>
      <c r="BJ629" s="20" t="s">
        <v>79</v>
      </c>
      <c r="BK629" s="227">
        <f>ROUND(I629*H629,2)</f>
        <v>0</v>
      </c>
      <c r="BL629" s="20" t="s">
        <v>251</v>
      </c>
      <c r="BM629" s="226" t="s">
        <v>1392</v>
      </c>
    </row>
    <row r="630" s="2" customFormat="1">
      <c r="A630" s="41"/>
      <c r="B630" s="42"/>
      <c r="C630" s="43"/>
      <c r="D630" s="228" t="s">
        <v>168</v>
      </c>
      <c r="E630" s="43"/>
      <c r="F630" s="229" t="s">
        <v>1393</v>
      </c>
      <c r="G630" s="43"/>
      <c r="H630" s="43"/>
      <c r="I630" s="230"/>
      <c r="J630" s="43"/>
      <c r="K630" s="43"/>
      <c r="L630" s="47"/>
      <c r="M630" s="231"/>
      <c r="N630" s="232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168</v>
      </c>
      <c r="AU630" s="20" t="s">
        <v>81</v>
      </c>
    </row>
    <row r="631" s="12" customFormat="1" ht="22.8" customHeight="1">
      <c r="A631" s="12"/>
      <c r="B631" s="199"/>
      <c r="C631" s="200"/>
      <c r="D631" s="201" t="s">
        <v>71</v>
      </c>
      <c r="E631" s="213" t="s">
        <v>421</v>
      </c>
      <c r="F631" s="213" t="s">
        <v>422</v>
      </c>
      <c r="G631" s="200"/>
      <c r="H631" s="200"/>
      <c r="I631" s="203"/>
      <c r="J631" s="214">
        <f>BK631</f>
        <v>0</v>
      </c>
      <c r="K631" s="200"/>
      <c r="L631" s="205"/>
      <c r="M631" s="206"/>
      <c r="N631" s="207"/>
      <c r="O631" s="207"/>
      <c r="P631" s="208">
        <f>SUM(P632:P732)</f>
        <v>0</v>
      </c>
      <c r="Q631" s="207"/>
      <c r="R631" s="208">
        <f>SUM(R632:R732)</f>
        <v>0.94391939999999996</v>
      </c>
      <c r="S631" s="207"/>
      <c r="T631" s="209">
        <f>SUM(T632:T732)</f>
        <v>0</v>
      </c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R631" s="210" t="s">
        <v>81</v>
      </c>
      <c r="AT631" s="211" t="s">
        <v>71</v>
      </c>
      <c r="AU631" s="211" t="s">
        <v>79</v>
      </c>
      <c r="AY631" s="210" t="s">
        <v>158</v>
      </c>
      <c r="BK631" s="212">
        <f>SUM(BK632:BK732)</f>
        <v>0</v>
      </c>
    </row>
    <row r="632" s="2" customFormat="1" ht="33" customHeight="1">
      <c r="A632" s="41"/>
      <c r="B632" s="42"/>
      <c r="C632" s="270" t="s">
        <v>1394</v>
      </c>
      <c r="D632" s="270" t="s">
        <v>490</v>
      </c>
      <c r="E632" s="271" t="s">
        <v>1395</v>
      </c>
      <c r="F632" s="272" t="s">
        <v>1396</v>
      </c>
      <c r="G632" s="273" t="s">
        <v>300</v>
      </c>
      <c r="H632" s="274">
        <v>2</v>
      </c>
      <c r="I632" s="275"/>
      <c r="J632" s="276">
        <f>ROUND(I632*H632,2)</f>
        <v>0</v>
      </c>
      <c r="K632" s="272" t="s">
        <v>381</v>
      </c>
      <c r="L632" s="277"/>
      <c r="M632" s="278" t="s">
        <v>28</v>
      </c>
      <c r="N632" s="279" t="s">
        <v>43</v>
      </c>
      <c r="O632" s="87"/>
      <c r="P632" s="224">
        <f>O632*H632</f>
        <v>0</v>
      </c>
      <c r="Q632" s="224">
        <v>0</v>
      </c>
      <c r="R632" s="224">
        <f>Q632*H632</f>
        <v>0</v>
      </c>
      <c r="S632" s="224">
        <v>0</v>
      </c>
      <c r="T632" s="225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26" t="s">
        <v>609</v>
      </c>
      <c r="AT632" s="226" t="s">
        <v>490</v>
      </c>
      <c r="AU632" s="226" t="s">
        <v>81</v>
      </c>
      <c r="AY632" s="20" t="s">
        <v>158</v>
      </c>
      <c r="BE632" s="227">
        <f>IF(N632="základní",J632,0)</f>
        <v>0</v>
      </c>
      <c r="BF632" s="227">
        <f>IF(N632="snížená",J632,0)</f>
        <v>0</v>
      </c>
      <c r="BG632" s="227">
        <f>IF(N632="zákl. přenesená",J632,0)</f>
        <v>0</v>
      </c>
      <c r="BH632" s="227">
        <f>IF(N632="sníž. přenesená",J632,0)</f>
        <v>0</v>
      </c>
      <c r="BI632" s="227">
        <f>IF(N632="nulová",J632,0)</f>
        <v>0</v>
      </c>
      <c r="BJ632" s="20" t="s">
        <v>79</v>
      </c>
      <c r="BK632" s="227">
        <f>ROUND(I632*H632,2)</f>
        <v>0</v>
      </c>
      <c r="BL632" s="20" t="s">
        <v>251</v>
      </c>
      <c r="BM632" s="226" t="s">
        <v>1397</v>
      </c>
    </row>
    <row r="633" s="14" customFormat="1">
      <c r="A633" s="14"/>
      <c r="B633" s="244"/>
      <c r="C633" s="245"/>
      <c r="D633" s="235" t="s">
        <v>179</v>
      </c>
      <c r="E633" s="246" t="s">
        <v>28</v>
      </c>
      <c r="F633" s="247" t="s">
        <v>1398</v>
      </c>
      <c r="G633" s="245"/>
      <c r="H633" s="248">
        <v>2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4" t="s">
        <v>179</v>
      </c>
      <c r="AU633" s="254" t="s">
        <v>81</v>
      </c>
      <c r="AV633" s="14" t="s">
        <v>81</v>
      </c>
      <c r="AW633" s="14" t="s">
        <v>34</v>
      </c>
      <c r="AX633" s="14" t="s">
        <v>79</v>
      </c>
      <c r="AY633" s="254" t="s">
        <v>158</v>
      </c>
    </row>
    <row r="634" s="2" customFormat="1" ht="24.15" customHeight="1">
      <c r="A634" s="41"/>
      <c r="B634" s="42"/>
      <c r="C634" s="270" t="s">
        <v>1399</v>
      </c>
      <c r="D634" s="270" t="s">
        <v>490</v>
      </c>
      <c r="E634" s="271" t="s">
        <v>1400</v>
      </c>
      <c r="F634" s="272" t="s">
        <v>1401</v>
      </c>
      <c r="G634" s="273" t="s">
        <v>300</v>
      </c>
      <c r="H634" s="274">
        <v>2</v>
      </c>
      <c r="I634" s="275"/>
      <c r="J634" s="276">
        <f>ROUND(I634*H634,2)</f>
        <v>0</v>
      </c>
      <c r="K634" s="272" t="s">
        <v>381</v>
      </c>
      <c r="L634" s="277"/>
      <c r="M634" s="278" t="s">
        <v>28</v>
      </c>
      <c r="N634" s="279" t="s">
        <v>43</v>
      </c>
      <c r="O634" s="87"/>
      <c r="P634" s="224">
        <f>O634*H634</f>
        <v>0</v>
      </c>
      <c r="Q634" s="224">
        <v>0</v>
      </c>
      <c r="R634" s="224">
        <f>Q634*H634</f>
        <v>0</v>
      </c>
      <c r="S634" s="224">
        <v>0</v>
      </c>
      <c r="T634" s="225">
        <f>S634*H634</f>
        <v>0</v>
      </c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R634" s="226" t="s">
        <v>609</v>
      </c>
      <c r="AT634" s="226" t="s">
        <v>490</v>
      </c>
      <c r="AU634" s="226" t="s">
        <v>81</v>
      </c>
      <c r="AY634" s="20" t="s">
        <v>158</v>
      </c>
      <c r="BE634" s="227">
        <f>IF(N634="základní",J634,0)</f>
        <v>0</v>
      </c>
      <c r="BF634" s="227">
        <f>IF(N634="snížená",J634,0)</f>
        <v>0</v>
      </c>
      <c r="BG634" s="227">
        <f>IF(N634="zákl. přenesená",J634,0)</f>
        <v>0</v>
      </c>
      <c r="BH634" s="227">
        <f>IF(N634="sníž. přenesená",J634,0)</f>
        <v>0</v>
      </c>
      <c r="BI634" s="227">
        <f>IF(N634="nulová",J634,0)</f>
        <v>0</v>
      </c>
      <c r="BJ634" s="20" t="s">
        <v>79</v>
      </c>
      <c r="BK634" s="227">
        <f>ROUND(I634*H634,2)</f>
        <v>0</v>
      </c>
      <c r="BL634" s="20" t="s">
        <v>251</v>
      </c>
      <c r="BM634" s="226" t="s">
        <v>1402</v>
      </c>
    </row>
    <row r="635" s="14" customFormat="1">
      <c r="A635" s="14"/>
      <c r="B635" s="244"/>
      <c r="C635" s="245"/>
      <c r="D635" s="235" t="s">
        <v>179</v>
      </c>
      <c r="E635" s="246" t="s">
        <v>28</v>
      </c>
      <c r="F635" s="247" t="s">
        <v>1398</v>
      </c>
      <c r="G635" s="245"/>
      <c r="H635" s="248">
        <v>2</v>
      </c>
      <c r="I635" s="249"/>
      <c r="J635" s="245"/>
      <c r="K635" s="245"/>
      <c r="L635" s="250"/>
      <c r="M635" s="251"/>
      <c r="N635" s="252"/>
      <c r="O635" s="252"/>
      <c r="P635" s="252"/>
      <c r="Q635" s="252"/>
      <c r="R635" s="252"/>
      <c r="S635" s="252"/>
      <c r="T635" s="25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4" t="s">
        <v>179</v>
      </c>
      <c r="AU635" s="254" t="s">
        <v>81</v>
      </c>
      <c r="AV635" s="14" t="s">
        <v>81</v>
      </c>
      <c r="AW635" s="14" t="s">
        <v>34</v>
      </c>
      <c r="AX635" s="14" t="s">
        <v>79</v>
      </c>
      <c r="AY635" s="254" t="s">
        <v>158</v>
      </c>
    </row>
    <row r="636" s="2" customFormat="1" ht="24.15" customHeight="1">
      <c r="A636" s="41"/>
      <c r="B636" s="42"/>
      <c r="C636" s="270" t="s">
        <v>1403</v>
      </c>
      <c r="D636" s="270" t="s">
        <v>490</v>
      </c>
      <c r="E636" s="271" t="s">
        <v>1404</v>
      </c>
      <c r="F636" s="272" t="s">
        <v>1405</v>
      </c>
      <c r="G636" s="273" t="s">
        <v>300</v>
      </c>
      <c r="H636" s="274">
        <v>3</v>
      </c>
      <c r="I636" s="275"/>
      <c r="J636" s="276">
        <f>ROUND(I636*H636,2)</f>
        <v>0</v>
      </c>
      <c r="K636" s="272" t="s">
        <v>381</v>
      </c>
      <c r="L636" s="277"/>
      <c r="M636" s="278" t="s">
        <v>28</v>
      </c>
      <c r="N636" s="279" t="s">
        <v>43</v>
      </c>
      <c r="O636" s="87"/>
      <c r="P636" s="224">
        <f>O636*H636</f>
        <v>0</v>
      </c>
      <c r="Q636" s="224">
        <v>0</v>
      </c>
      <c r="R636" s="224">
        <f>Q636*H636</f>
        <v>0</v>
      </c>
      <c r="S636" s="224">
        <v>0</v>
      </c>
      <c r="T636" s="225">
        <f>S636*H636</f>
        <v>0</v>
      </c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R636" s="226" t="s">
        <v>609</v>
      </c>
      <c r="AT636" s="226" t="s">
        <v>490</v>
      </c>
      <c r="AU636" s="226" t="s">
        <v>81</v>
      </c>
      <c r="AY636" s="20" t="s">
        <v>158</v>
      </c>
      <c r="BE636" s="227">
        <f>IF(N636="základní",J636,0)</f>
        <v>0</v>
      </c>
      <c r="BF636" s="227">
        <f>IF(N636="snížená",J636,0)</f>
        <v>0</v>
      </c>
      <c r="BG636" s="227">
        <f>IF(N636="zákl. přenesená",J636,0)</f>
        <v>0</v>
      </c>
      <c r="BH636" s="227">
        <f>IF(N636="sníž. přenesená",J636,0)</f>
        <v>0</v>
      </c>
      <c r="BI636" s="227">
        <f>IF(N636="nulová",J636,0)</f>
        <v>0</v>
      </c>
      <c r="BJ636" s="20" t="s">
        <v>79</v>
      </c>
      <c r="BK636" s="227">
        <f>ROUND(I636*H636,2)</f>
        <v>0</v>
      </c>
      <c r="BL636" s="20" t="s">
        <v>251</v>
      </c>
      <c r="BM636" s="226" t="s">
        <v>1406</v>
      </c>
    </row>
    <row r="637" s="14" customFormat="1">
      <c r="A637" s="14"/>
      <c r="B637" s="244"/>
      <c r="C637" s="245"/>
      <c r="D637" s="235" t="s">
        <v>179</v>
      </c>
      <c r="E637" s="246" t="s">
        <v>28</v>
      </c>
      <c r="F637" s="247" t="s">
        <v>1407</v>
      </c>
      <c r="G637" s="245"/>
      <c r="H637" s="248">
        <v>3</v>
      </c>
      <c r="I637" s="249"/>
      <c r="J637" s="245"/>
      <c r="K637" s="245"/>
      <c r="L637" s="250"/>
      <c r="M637" s="251"/>
      <c r="N637" s="252"/>
      <c r="O637" s="252"/>
      <c r="P637" s="252"/>
      <c r="Q637" s="252"/>
      <c r="R637" s="252"/>
      <c r="S637" s="252"/>
      <c r="T637" s="25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4" t="s">
        <v>179</v>
      </c>
      <c r="AU637" s="254" t="s">
        <v>81</v>
      </c>
      <c r="AV637" s="14" t="s">
        <v>81</v>
      </c>
      <c r="AW637" s="14" t="s">
        <v>34</v>
      </c>
      <c r="AX637" s="14" t="s">
        <v>79</v>
      </c>
      <c r="AY637" s="254" t="s">
        <v>158</v>
      </c>
    </row>
    <row r="638" s="2" customFormat="1" ht="24.15" customHeight="1">
      <c r="A638" s="41"/>
      <c r="B638" s="42"/>
      <c r="C638" s="270" t="s">
        <v>1408</v>
      </c>
      <c r="D638" s="270" t="s">
        <v>490</v>
      </c>
      <c r="E638" s="271" t="s">
        <v>1409</v>
      </c>
      <c r="F638" s="272" t="s">
        <v>1410</v>
      </c>
      <c r="G638" s="273" t="s">
        <v>300</v>
      </c>
      <c r="H638" s="274">
        <v>2</v>
      </c>
      <c r="I638" s="275"/>
      <c r="J638" s="276">
        <f>ROUND(I638*H638,2)</f>
        <v>0</v>
      </c>
      <c r="K638" s="272" t="s">
        <v>381</v>
      </c>
      <c r="L638" s="277"/>
      <c r="M638" s="278" t="s">
        <v>28</v>
      </c>
      <c r="N638" s="279" t="s">
        <v>43</v>
      </c>
      <c r="O638" s="87"/>
      <c r="P638" s="224">
        <f>O638*H638</f>
        <v>0</v>
      </c>
      <c r="Q638" s="224">
        <v>0</v>
      </c>
      <c r="R638" s="224">
        <f>Q638*H638</f>
        <v>0</v>
      </c>
      <c r="S638" s="224">
        <v>0</v>
      </c>
      <c r="T638" s="225">
        <f>S638*H638</f>
        <v>0</v>
      </c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R638" s="226" t="s">
        <v>609</v>
      </c>
      <c r="AT638" s="226" t="s">
        <v>490</v>
      </c>
      <c r="AU638" s="226" t="s">
        <v>81</v>
      </c>
      <c r="AY638" s="20" t="s">
        <v>158</v>
      </c>
      <c r="BE638" s="227">
        <f>IF(N638="základní",J638,0)</f>
        <v>0</v>
      </c>
      <c r="BF638" s="227">
        <f>IF(N638="snížená",J638,0)</f>
        <v>0</v>
      </c>
      <c r="BG638" s="227">
        <f>IF(N638="zákl. přenesená",J638,0)</f>
        <v>0</v>
      </c>
      <c r="BH638" s="227">
        <f>IF(N638="sníž. přenesená",J638,0)</f>
        <v>0</v>
      </c>
      <c r="BI638" s="227">
        <f>IF(N638="nulová",J638,0)</f>
        <v>0</v>
      </c>
      <c r="BJ638" s="20" t="s">
        <v>79</v>
      </c>
      <c r="BK638" s="227">
        <f>ROUND(I638*H638,2)</f>
        <v>0</v>
      </c>
      <c r="BL638" s="20" t="s">
        <v>251</v>
      </c>
      <c r="BM638" s="226" t="s">
        <v>1411</v>
      </c>
    </row>
    <row r="639" s="14" customFormat="1">
      <c r="A639" s="14"/>
      <c r="B639" s="244"/>
      <c r="C639" s="245"/>
      <c r="D639" s="235" t="s">
        <v>179</v>
      </c>
      <c r="E639" s="246" t="s">
        <v>28</v>
      </c>
      <c r="F639" s="247" t="s">
        <v>1398</v>
      </c>
      <c r="G639" s="245"/>
      <c r="H639" s="248">
        <v>2</v>
      </c>
      <c r="I639" s="249"/>
      <c r="J639" s="245"/>
      <c r="K639" s="245"/>
      <c r="L639" s="250"/>
      <c r="M639" s="251"/>
      <c r="N639" s="252"/>
      <c r="O639" s="252"/>
      <c r="P639" s="252"/>
      <c r="Q639" s="252"/>
      <c r="R639" s="252"/>
      <c r="S639" s="252"/>
      <c r="T639" s="253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4" t="s">
        <v>179</v>
      </c>
      <c r="AU639" s="254" t="s">
        <v>81</v>
      </c>
      <c r="AV639" s="14" t="s">
        <v>81</v>
      </c>
      <c r="AW639" s="14" t="s">
        <v>34</v>
      </c>
      <c r="AX639" s="14" t="s">
        <v>79</v>
      </c>
      <c r="AY639" s="254" t="s">
        <v>158</v>
      </c>
    </row>
    <row r="640" s="2" customFormat="1" ht="24.15" customHeight="1">
      <c r="A640" s="41"/>
      <c r="B640" s="42"/>
      <c r="C640" s="270" t="s">
        <v>1412</v>
      </c>
      <c r="D640" s="270" t="s">
        <v>490</v>
      </c>
      <c r="E640" s="271" t="s">
        <v>1413</v>
      </c>
      <c r="F640" s="272" t="s">
        <v>1414</v>
      </c>
      <c r="G640" s="273" t="s">
        <v>300</v>
      </c>
      <c r="H640" s="274">
        <v>1</v>
      </c>
      <c r="I640" s="275"/>
      <c r="J640" s="276">
        <f>ROUND(I640*H640,2)</f>
        <v>0</v>
      </c>
      <c r="K640" s="272" t="s">
        <v>381</v>
      </c>
      <c r="L640" s="277"/>
      <c r="M640" s="278" t="s">
        <v>28</v>
      </c>
      <c r="N640" s="279" t="s">
        <v>43</v>
      </c>
      <c r="O640" s="87"/>
      <c r="P640" s="224">
        <f>O640*H640</f>
        <v>0</v>
      </c>
      <c r="Q640" s="224">
        <v>0</v>
      </c>
      <c r="R640" s="224">
        <f>Q640*H640</f>
        <v>0</v>
      </c>
      <c r="S640" s="224">
        <v>0</v>
      </c>
      <c r="T640" s="225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26" t="s">
        <v>609</v>
      </c>
      <c r="AT640" s="226" t="s">
        <v>490</v>
      </c>
      <c r="AU640" s="226" t="s">
        <v>81</v>
      </c>
      <c r="AY640" s="20" t="s">
        <v>158</v>
      </c>
      <c r="BE640" s="227">
        <f>IF(N640="základní",J640,0)</f>
        <v>0</v>
      </c>
      <c r="BF640" s="227">
        <f>IF(N640="snížená",J640,0)</f>
        <v>0</v>
      </c>
      <c r="BG640" s="227">
        <f>IF(N640="zákl. přenesená",J640,0)</f>
        <v>0</v>
      </c>
      <c r="BH640" s="227">
        <f>IF(N640="sníž. přenesená",J640,0)</f>
        <v>0</v>
      </c>
      <c r="BI640" s="227">
        <f>IF(N640="nulová",J640,0)</f>
        <v>0</v>
      </c>
      <c r="BJ640" s="20" t="s">
        <v>79</v>
      </c>
      <c r="BK640" s="227">
        <f>ROUND(I640*H640,2)</f>
        <v>0</v>
      </c>
      <c r="BL640" s="20" t="s">
        <v>251</v>
      </c>
      <c r="BM640" s="226" t="s">
        <v>1415</v>
      </c>
    </row>
    <row r="641" s="14" customFormat="1">
      <c r="A641" s="14"/>
      <c r="B641" s="244"/>
      <c r="C641" s="245"/>
      <c r="D641" s="235" t="s">
        <v>179</v>
      </c>
      <c r="E641" s="246" t="s">
        <v>28</v>
      </c>
      <c r="F641" s="247" t="s">
        <v>1416</v>
      </c>
      <c r="G641" s="245"/>
      <c r="H641" s="248">
        <v>1</v>
      </c>
      <c r="I641" s="249"/>
      <c r="J641" s="245"/>
      <c r="K641" s="245"/>
      <c r="L641" s="250"/>
      <c r="M641" s="251"/>
      <c r="N641" s="252"/>
      <c r="O641" s="252"/>
      <c r="P641" s="252"/>
      <c r="Q641" s="252"/>
      <c r="R641" s="252"/>
      <c r="S641" s="252"/>
      <c r="T641" s="25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4" t="s">
        <v>179</v>
      </c>
      <c r="AU641" s="254" t="s">
        <v>81</v>
      </c>
      <c r="AV641" s="14" t="s">
        <v>81</v>
      </c>
      <c r="AW641" s="14" t="s">
        <v>34</v>
      </c>
      <c r="AX641" s="14" t="s">
        <v>79</v>
      </c>
      <c r="AY641" s="254" t="s">
        <v>158</v>
      </c>
    </row>
    <row r="642" s="2" customFormat="1" ht="24.15" customHeight="1">
      <c r="A642" s="41"/>
      <c r="B642" s="42"/>
      <c r="C642" s="270" t="s">
        <v>1417</v>
      </c>
      <c r="D642" s="270" t="s">
        <v>490</v>
      </c>
      <c r="E642" s="271" t="s">
        <v>1418</v>
      </c>
      <c r="F642" s="272" t="s">
        <v>1419</v>
      </c>
      <c r="G642" s="273" t="s">
        <v>300</v>
      </c>
      <c r="H642" s="274">
        <v>1</v>
      </c>
      <c r="I642" s="275"/>
      <c r="J642" s="276">
        <f>ROUND(I642*H642,2)</f>
        <v>0</v>
      </c>
      <c r="K642" s="272" t="s">
        <v>381</v>
      </c>
      <c r="L642" s="277"/>
      <c r="M642" s="278" t="s">
        <v>28</v>
      </c>
      <c r="N642" s="279" t="s">
        <v>43</v>
      </c>
      <c r="O642" s="87"/>
      <c r="P642" s="224">
        <f>O642*H642</f>
        <v>0</v>
      </c>
      <c r="Q642" s="224">
        <v>0</v>
      </c>
      <c r="R642" s="224">
        <f>Q642*H642</f>
        <v>0</v>
      </c>
      <c r="S642" s="224">
        <v>0</v>
      </c>
      <c r="T642" s="225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26" t="s">
        <v>609</v>
      </c>
      <c r="AT642" s="226" t="s">
        <v>490</v>
      </c>
      <c r="AU642" s="226" t="s">
        <v>81</v>
      </c>
      <c r="AY642" s="20" t="s">
        <v>158</v>
      </c>
      <c r="BE642" s="227">
        <f>IF(N642="základní",J642,0)</f>
        <v>0</v>
      </c>
      <c r="BF642" s="227">
        <f>IF(N642="snížená",J642,0)</f>
        <v>0</v>
      </c>
      <c r="BG642" s="227">
        <f>IF(N642="zákl. přenesená",J642,0)</f>
        <v>0</v>
      </c>
      <c r="BH642" s="227">
        <f>IF(N642="sníž. přenesená",J642,0)</f>
        <v>0</v>
      </c>
      <c r="BI642" s="227">
        <f>IF(N642="nulová",J642,0)</f>
        <v>0</v>
      </c>
      <c r="BJ642" s="20" t="s">
        <v>79</v>
      </c>
      <c r="BK642" s="227">
        <f>ROUND(I642*H642,2)</f>
        <v>0</v>
      </c>
      <c r="BL642" s="20" t="s">
        <v>251</v>
      </c>
      <c r="BM642" s="226" t="s">
        <v>1420</v>
      </c>
    </row>
    <row r="643" s="14" customFormat="1">
      <c r="A643" s="14"/>
      <c r="B643" s="244"/>
      <c r="C643" s="245"/>
      <c r="D643" s="235" t="s">
        <v>179</v>
      </c>
      <c r="E643" s="246" t="s">
        <v>28</v>
      </c>
      <c r="F643" s="247" t="s">
        <v>1416</v>
      </c>
      <c r="G643" s="245"/>
      <c r="H643" s="248">
        <v>1</v>
      </c>
      <c r="I643" s="249"/>
      <c r="J643" s="245"/>
      <c r="K643" s="245"/>
      <c r="L643" s="250"/>
      <c r="M643" s="251"/>
      <c r="N643" s="252"/>
      <c r="O643" s="252"/>
      <c r="P643" s="252"/>
      <c r="Q643" s="252"/>
      <c r="R643" s="252"/>
      <c r="S643" s="252"/>
      <c r="T643" s="25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4" t="s">
        <v>179</v>
      </c>
      <c r="AU643" s="254" t="s">
        <v>81</v>
      </c>
      <c r="AV643" s="14" t="s">
        <v>81</v>
      </c>
      <c r="AW643" s="14" t="s">
        <v>34</v>
      </c>
      <c r="AX643" s="14" t="s">
        <v>79</v>
      </c>
      <c r="AY643" s="254" t="s">
        <v>158</v>
      </c>
    </row>
    <row r="644" s="2" customFormat="1" ht="24.15" customHeight="1">
      <c r="A644" s="41"/>
      <c r="B644" s="42"/>
      <c r="C644" s="270" t="s">
        <v>1421</v>
      </c>
      <c r="D644" s="270" t="s">
        <v>490</v>
      </c>
      <c r="E644" s="271" t="s">
        <v>1422</v>
      </c>
      <c r="F644" s="272" t="s">
        <v>1423</v>
      </c>
      <c r="G644" s="273" t="s">
        <v>300</v>
      </c>
      <c r="H644" s="274">
        <v>1</v>
      </c>
      <c r="I644" s="275"/>
      <c r="J644" s="276">
        <f>ROUND(I644*H644,2)</f>
        <v>0</v>
      </c>
      <c r="K644" s="272" t="s">
        <v>381</v>
      </c>
      <c r="L644" s="277"/>
      <c r="M644" s="278" t="s">
        <v>28</v>
      </c>
      <c r="N644" s="279" t="s">
        <v>43</v>
      </c>
      <c r="O644" s="87"/>
      <c r="P644" s="224">
        <f>O644*H644</f>
        <v>0</v>
      </c>
      <c r="Q644" s="224">
        <v>0</v>
      </c>
      <c r="R644" s="224">
        <f>Q644*H644</f>
        <v>0</v>
      </c>
      <c r="S644" s="224">
        <v>0</v>
      </c>
      <c r="T644" s="225">
        <f>S644*H644</f>
        <v>0</v>
      </c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R644" s="226" t="s">
        <v>609</v>
      </c>
      <c r="AT644" s="226" t="s">
        <v>490</v>
      </c>
      <c r="AU644" s="226" t="s">
        <v>81</v>
      </c>
      <c r="AY644" s="20" t="s">
        <v>158</v>
      </c>
      <c r="BE644" s="227">
        <f>IF(N644="základní",J644,0)</f>
        <v>0</v>
      </c>
      <c r="BF644" s="227">
        <f>IF(N644="snížená",J644,0)</f>
        <v>0</v>
      </c>
      <c r="BG644" s="227">
        <f>IF(N644="zákl. přenesená",J644,0)</f>
        <v>0</v>
      </c>
      <c r="BH644" s="227">
        <f>IF(N644="sníž. přenesená",J644,0)</f>
        <v>0</v>
      </c>
      <c r="BI644" s="227">
        <f>IF(N644="nulová",J644,0)</f>
        <v>0</v>
      </c>
      <c r="BJ644" s="20" t="s">
        <v>79</v>
      </c>
      <c r="BK644" s="227">
        <f>ROUND(I644*H644,2)</f>
        <v>0</v>
      </c>
      <c r="BL644" s="20" t="s">
        <v>251</v>
      </c>
      <c r="BM644" s="226" t="s">
        <v>1424</v>
      </c>
    </row>
    <row r="645" s="14" customFormat="1">
      <c r="A645" s="14"/>
      <c r="B645" s="244"/>
      <c r="C645" s="245"/>
      <c r="D645" s="235" t="s">
        <v>179</v>
      </c>
      <c r="E645" s="246" t="s">
        <v>28</v>
      </c>
      <c r="F645" s="247" t="s">
        <v>1416</v>
      </c>
      <c r="G645" s="245"/>
      <c r="H645" s="248">
        <v>1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4" t="s">
        <v>179</v>
      </c>
      <c r="AU645" s="254" t="s">
        <v>81</v>
      </c>
      <c r="AV645" s="14" t="s">
        <v>81</v>
      </c>
      <c r="AW645" s="14" t="s">
        <v>34</v>
      </c>
      <c r="AX645" s="14" t="s">
        <v>79</v>
      </c>
      <c r="AY645" s="254" t="s">
        <v>158</v>
      </c>
    </row>
    <row r="646" s="2" customFormat="1" ht="24.15" customHeight="1">
      <c r="A646" s="41"/>
      <c r="B646" s="42"/>
      <c r="C646" s="270" t="s">
        <v>1425</v>
      </c>
      <c r="D646" s="270" t="s">
        <v>490</v>
      </c>
      <c r="E646" s="271" t="s">
        <v>1426</v>
      </c>
      <c r="F646" s="272" t="s">
        <v>1427</v>
      </c>
      <c r="G646" s="273" t="s">
        <v>300</v>
      </c>
      <c r="H646" s="274">
        <v>1</v>
      </c>
      <c r="I646" s="275"/>
      <c r="J646" s="276">
        <f>ROUND(I646*H646,2)</f>
        <v>0</v>
      </c>
      <c r="K646" s="272" t="s">
        <v>381</v>
      </c>
      <c r="L646" s="277"/>
      <c r="M646" s="278" t="s">
        <v>28</v>
      </c>
      <c r="N646" s="279" t="s">
        <v>43</v>
      </c>
      <c r="O646" s="87"/>
      <c r="P646" s="224">
        <f>O646*H646</f>
        <v>0</v>
      </c>
      <c r="Q646" s="224">
        <v>0</v>
      </c>
      <c r="R646" s="224">
        <f>Q646*H646</f>
        <v>0</v>
      </c>
      <c r="S646" s="224">
        <v>0</v>
      </c>
      <c r="T646" s="225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26" t="s">
        <v>609</v>
      </c>
      <c r="AT646" s="226" t="s">
        <v>490</v>
      </c>
      <c r="AU646" s="226" t="s">
        <v>81</v>
      </c>
      <c r="AY646" s="20" t="s">
        <v>158</v>
      </c>
      <c r="BE646" s="227">
        <f>IF(N646="základní",J646,0)</f>
        <v>0</v>
      </c>
      <c r="BF646" s="227">
        <f>IF(N646="snížená",J646,0)</f>
        <v>0</v>
      </c>
      <c r="BG646" s="227">
        <f>IF(N646="zákl. přenesená",J646,0)</f>
        <v>0</v>
      </c>
      <c r="BH646" s="227">
        <f>IF(N646="sníž. přenesená",J646,0)</f>
        <v>0</v>
      </c>
      <c r="BI646" s="227">
        <f>IF(N646="nulová",J646,0)</f>
        <v>0</v>
      </c>
      <c r="BJ646" s="20" t="s">
        <v>79</v>
      </c>
      <c r="BK646" s="227">
        <f>ROUND(I646*H646,2)</f>
        <v>0</v>
      </c>
      <c r="BL646" s="20" t="s">
        <v>251</v>
      </c>
      <c r="BM646" s="226" t="s">
        <v>1428</v>
      </c>
    </row>
    <row r="647" s="14" customFormat="1">
      <c r="A647" s="14"/>
      <c r="B647" s="244"/>
      <c r="C647" s="245"/>
      <c r="D647" s="235" t="s">
        <v>179</v>
      </c>
      <c r="E647" s="246" t="s">
        <v>28</v>
      </c>
      <c r="F647" s="247" t="s">
        <v>1416</v>
      </c>
      <c r="G647" s="245"/>
      <c r="H647" s="248">
        <v>1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4" t="s">
        <v>179</v>
      </c>
      <c r="AU647" s="254" t="s">
        <v>81</v>
      </c>
      <c r="AV647" s="14" t="s">
        <v>81</v>
      </c>
      <c r="AW647" s="14" t="s">
        <v>34</v>
      </c>
      <c r="AX647" s="14" t="s">
        <v>79</v>
      </c>
      <c r="AY647" s="254" t="s">
        <v>158</v>
      </c>
    </row>
    <row r="648" s="2" customFormat="1" ht="24.15" customHeight="1">
      <c r="A648" s="41"/>
      <c r="B648" s="42"/>
      <c r="C648" s="270" t="s">
        <v>1429</v>
      </c>
      <c r="D648" s="270" t="s">
        <v>490</v>
      </c>
      <c r="E648" s="271" t="s">
        <v>1430</v>
      </c>
      <c r="F648" s="272" t="s">
        <v>1431</v>
      </c>
      <c r="G648" s="273" t="s">
        <v>300</v>
      </c>
      <c r="H648" s="274">
        <v>2</v>
      </c>
      <c r="I648" s="275"/>
      <c r="J648" s="276">
        <f>ROUND(I648*H648,2)</f>
        <v>0</v>
      </c>
      <c r="K648" s="272" t="s">
        <v>381</v>
      </c>
      <c r="L648" s="277"/>
      <c r="M648" s="278" t="s">
        <v>28</v>
      </c>
      <c r="N648" s="279" t="s">
        <v>43</v>
      </c>
      <c r="O648" s="87"/>
      <c r="P648" s="224">
        <f>O648*H648</f>
        <v>0</v>
      </c>
      <c r="Q648" s="224">
        <v>0</v>
      </c>
      <c r="R648" s="224">
        <f>Q648*H648</f>
        <v>0</v>
      </c>
      <c r="S648" s="224">
        <v>0</v>
      </c>
      <c r="T648" s="225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26" t="s">
        <v>609</v>
      </c>
      <c r="AT648" s="226" t="s">
        <v>490</v>
      </c>
      <c r="AU648" s="226" t="s">
        <v>81</v>
      </c>
      <c r="AY648" s="20" t="s">
        <v>158</v>
      </c>
      <c r="BE648" s="227">
        <f>IF(N648="základní",J648,0)</f>
        <v>0</v>
      </c>
      <c r="BF648" s="227">
        <f>IF(N648="snížená",J648,0)</f>
        <v>0</v>
      </c>
      <c r="BG648" s="227">
        <f>IF(N648="zákl. přenesená",J648,0)</f>
        <v>0</v>
      </c>
      <c r="BH648" s="227">
        <f>IF(N648="sníž. přenesená",J648,0)</f>
        <v>0</v>
      </c>
      <c r="BI648" s="227">
        <f>IF(N648="nulová",J648,0)</f>
        <v>0</v>
      </c>
      <c r="BJ648" s="20" t="s">
        <v>79</v>
      </c>
      <c r="BK648" s="227">
        <f>ROUND(I648*H648,2)</f>
        <v>0</v>
      </c>
      <c r="BL648" s="20" t="s">
        <v>251</v>
      </c>
      <c r="BM648" s="226" t="s">
        <v>1432</v>
      </c>
    </row>
    <row r="649" s="14" customFormat="1">
      <c r="A649" s="14"/>
      <c r="B649" s="244"/>
      <c r="C649" s="245"/>
      <c r="D649" s="235" t="s">
        <v>179</v>
      </c>
      <c r="E649" s="246" t="s">
        <v>28</v>
      </c>
      <c r="F649" s="247" t="s">
        <v>1398</v>
      </c>
      <c r="G649" s="245"/>
      <c r="H649" s="248">
        <v>2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179</v>
      </c>
      <c r="AU649" s="254" t="s">
        <v>81</v>
      </c>
      <c r="AV649" s="14" t="s">
        <v>81</v>
      </c>
      <c r="AW649" s="14" t="s">
        <v>34</v>
      </c>
      <c r="AX649" s="14" t="s">
        <v>79</v>
      </c>
      <c r="AY649" s="254" t="s">
        <v>158</v>
      </c>
    </row>
    <row r="650" s="2" customFormat="1" ht="24.15" customHeight="1">
      <c r="A650" s="41"/>
      <c r="B650" s="42"/>
      <c r="C650" s="270" t="s">
        <v>1433</v>
      </c>
      <c r="D650" s="270" t="s">
        <v>490</v>
      </c>
      <c r="E650" s="271" t="s">
        <v>1434</v>
      </c>
      <c r="F650" s="272" t="s">
        <v>1435</v>
      </c>
      <c r="G650" s="273" t="s">
        <v>300</v>
      </c>
      <c r="H650" s="274">
        <v>2</v>
      </c>
      <c r="I650" s="275"/>
      <c r="J650" s="276">
        <f>ROUND(I650*H650,2)</f>
        <v>0</v>
      </c>
      <c r="K650" s="272" t="s">
        <v>381</v>
      </c>
      <c r="L650" s="277"/>
      <c r="M650" s="278" t="s">
        <v>28</v>
      </c>
      <c r="N650" s="279" t="s">
        <v>43</v>
      </c>
      <c r="O650" s="87"/>
      <c r="P650" s="224">
        <f>O650*H650</f>
        <v>0</v>
      </c>
      <c r="Q650" s="224">
        <v>0</v>
      </c>
      <c r="R650" s="224">
        <f>Q650*H650</f>
        <v>0</v>
      </c>
      <c r="S650" s="224">
        <v>0</v>
      </c>
      <c r="T650" s="225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26" t="s">
        <v>609</v>
      </c>
      <c r="AT650" s="226" t="s">
        <v>490</v>
      </c>
      <c r="AU650" s="226" t="s">
        <v>81</v>
      </c>
      <c r="AY650" s="20" t="s">
        <v>158</v>
      </c>
      <c r="BE650" s="227">
        <f>IF(N650="základní",J650,0)</f>
        <v>0</v>
      </c>
      <c r="BF650" s="227">
        <f>IF(N650="snížená",J650,0)</f>
        <v>0</v>
      </c>
      <c r="BG650" s="227">
        <f>IF(N650="zákl. přenesená",J650,0)</f>
        <v>0</v>
      </c>
      <c r="BH650" s="227">
        <f>IF(N650="sníž. přenesená",J650,0)</f>
        <v>0</v>
      </c>
      <c r="BI650" s="227">
        <f>IF(N650="nulová",J650,0)</f>
        <v>0</v>
      </c>
      <c r="BJ650" s="20" t="s">
        <v>79</v>
      </c>
      <c r="BK650" s="227">
        <f>ROUND(I650*H650,2)</f>
        <v>0</v>
      </c>
      <c r="BL650" s="20" t="s">
        <v>251</v>
      </c>
      <c r="BM650" s="226" t="s">
        <v>1436</v>
      </c>
    </row>
    <row r="651" s="14" customFormat="1">
      <c r="A651" s="14"/>
      <c r="B651" s="244"/>
      <c r="C651" s="245"/>
      <c r="D651" s="235" t="s">
        <v>179</v>
      </c>
      <c r="E651" s="246" t="s">
        <v>28</v>
      </c>
      <c r="F651" s="247" t="s">
        <v>1398</v>
      </c>
      <c r="G651" s="245"/>
      <c r="H651" s="248">
        <v>2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4" t="s">
        <v>179</v>
      </c>
      <c r="AU651" s="254" t="s">
        <v>81</v>
      </c>
      <c r="AV651" s="14" t="s">
        <v>81</v>
      </c>
      <c r="AW651" s="14" t="s">
        <v>34</v>
      </c>
      <c r="AX651" s="14" t="s">
        <v>79</v>
      </c>
      <c r="AY651" s="254" t="s">
        <v>158</v>
      </c>
    </row>
    <row r="652" s="2" customFormat="1" ht="24.15" customHeight="1">
      <c r="A652" s="41"/>
      <c r="B652" s="42"/>
      <c r="C652" s="270" t="s">
        <v>1437</v>
      </c>
      <c r="D652" s="270" t="s">
        <v>490</v>
      </c>
      <c r="E652" s="271" t="s">
        <v>1438</v>
      </c>
      <c r="F652" s="272" t="s">
        <v>1439</v>
      </c>
      <c r="G652" s="273" t="s">
        <v>300</v>
      </c>
      <c r="H652" s="274">
        <v>4</v>
      </c>
      <c r="I652" s="275"/>
      <c r="J652" s="276">
        <f>ROUND(I652*H652,2)</f>
        <v>0</v>
      </c>
      <c r="K652" s="272" t="s">
        <v>381</v>
      </c>
      <c r="L652" s="277"/>
      <c r="M652" s="278" t="s">
        <v>28</v>
      </c>
      <c r="N652" s="279" t="s">
        <v>43</v>
      </c>
      <c r="O652" s="87"/>
      <c r="P652" s="224">
        <f>O652*H652</f>
        <v>0</v>
      </c>
      <c r="Q652" s="224">
        <v>0</v>
      </c>
      <c r="R652" s="224">
        <f>Q652*H652</f>
        <v>0</v>
      </c>
      <c r="S652" s="224">
        <v>0</v>
      </c>
      <c r="T652" s="225">
        <f>S652*H652</f>
        <v>0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26" t="s">
        <v>609</v>
      </c>
      <c r="AT652" s="226" t="s">
        <v>490</v>
      </c>
      <c r="AU652" s="226" t="s">
        <v>81</v>
      </c>
      <c r="AY652" s="20" t="s">
        <v>158</v>
      </c>
      <c r="BE652" s="227">
        <f>IF(N652="základní",J652,0)</f>
        <v>0</v>
      </c>
      <c r="BF652" s="227">
        <f>IF(N652="snížená",J652,0)</f>
        <v>0</v>
      </c>
      <c r="BG652" s="227">
        <f>IF(N652="zákl. přenesená",J652,0)</f>
        <v>0</v>
      </c>
      <c r="BH652" s="227">
        <f>IF(N652="sníž. přenesená",J652,0)</f>
        <v>0</v>
      </c>
      <c r="BI652" s="227">
        <f>IF(N652="nulová",J652,0)</f>
        <v>0</v>
      </c>
      <c r="BJ652" s="20" t="s">
        <v>79</v>
      </c>
      <c r="BK652" s="227">
        <f>ROUND(I652*H652,2)</f>
        <v>0</v>
      </c>
      <c r="BL652" s="20" t="s">
        <v>251</v>
      </c>
      <c r="BM652" s="226" t="s">
        <v>1440</v>
      </c>
    </row>
    <row r="653" s="14" customFormat="1">
      <c r="A653" s="14"/>
      <c r="B653" s="244"/>
      <c r="C653" s="245"/>
      <c r="D653" s="235" t="s">
        <v>179</v>
      </c>
      <c r="E653" s="246" t="s">
        <v>28</v>
      </c>
      <c r="F653" s="247" t="s">
        <v>1441</v>
      </c>
      <c r="G653" s="245"/>
      <c r="H653" s="248">
        <v>4</v>
      </c>
      <c r="I653" s="249"/>
      <c r="J653" s="245"/>
      <c r="K653" s="245"/>
      <c r="L653" s="250"/>
      <c r="M653" s="251"/>
      <c r="N653" s="252"/>
      <c r="O653" s="252"/>
      <c r="P653" s="252"/>
      <c r="Q653" s="252"/>
      <c r="R653" s="252"/>
      <c r="S653" s="252"/>
      <c r="T653" s="25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4" t="s">
        <v>179</v>
      </c>
      <c r="AU653" s="254" t="s">
        <v>81</v>
      </c>
      <c r="AV653" s="14" t="s">
        <v>81</v>
      </c>
      <c r="AW653" s="14" t="s">
        <v>34</v>
      </c>
      <c r="AX653" s="14" t="s">
        <v>79</v>
      </c>
      <c r="AY653" s="254" t="s">
        <v>158</v>
      </c>
    </row>
    <row r="654" s="2" customFormat="1" ht="24.15" customHeight="1">
      <c r="A654" s="41"/>
      <c r="B654" s="42"/>
      <c r="C654" s="270" t="s">
        <v>1442</v>
      </c>
      <c r="D654" s="270" t="s">
        <v>490</v>
      </c>
      <c r="E654" s="271" t="s">
        <v>1443</v>
      </c>
      <c r="F654" s="272" t="s">
        <v>1444</v>
      </c>
      <c r="G654" s="273" t="s">
        <v>300</v>
      </c>
      <c r="H654" s="274">
        <v>2</v>
      </c>
      <c r="I654" s="275"/>
      <c r="J654" s="276">
        <f>ROUND(I654*H654,2)</f>
        <v>0</v>
      </c>
      <c r="K654" s="272" t="s">
        <v>381</v>
      </c>
      <c r="L654" s="277"/>
      <c r="M654" s="278" t="s">
        <v>28</v>
      </c>
      <c r="N654" s="279" t="s">
        <v>43</v>
      </c>
      <c r="O654" s="87"/>
      <c r="P654" s="224">
        <f>O654*H654</f>
        <v>0</v>
      </c>
      <c r="Q654" s="224">
        <v>0</v>
      </c>
      <c r="R654" s="224">
        <f>Q654*H654</f>
        <v>0</v>
      </c>
      <c r="S654" s="224">
        <v>0</v>
      </c>
      <c r="T654" s="225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26" t="s">
        <v>609</v>
      </c>
      <c r="AT654" s="226" t="s">
        <v>490</v>
      </c>
      <c r="AU654" s="226" t="s">
        <v>81</v>
      </c>
      <c r="AY654" s="20" t="s">
        <v>158</v>
      </c>
      <c r="BE654" s="227">
        <f>IF(N654="základní",J654,0)</f>
        <v>0</v>
      </c>
      <c r="BF654" s="227">
        <f>IF(N654="snížená",J654,0)</f>
        <v>0</v>
      </c>
      <c r="BG654" s="227">
        <f>IF(N654="zákl. přenesená",J654,0)</f>
        <v>0</v>
      </c>
      <c r="BH654" s="227">
        <f>IF(N654="sníž. přenesená",J654,0)</f>
        <v>0</v>
      </c>
      <c r="BI654" s="227">
        <f>IF(N654="nulová",J654,0)</f>
        <v>0</v>
      </c>
      <c r="BJ654" s="20" t="s">
        <v>79</v>
      </c>
      <c r="BK654" s="227">
        <f>ROUND(I654*H654,2)</f>
        <v>0</v>
      </c>
      <c r="BL654" s="20" t="s">
        <v>251</v>
      </c>
      <c r="BM654" s="226" t="s">
        <v>1445</v>
      </c>
    </row>
    <row r="655" s="14" customFormat="1">
      <c r="A655" s="14"/>
      <c r="B655" s="244"/>
      <c r="C655" s="245"/>
      <c r="D655" s="235" t="s">
        <v>179</v>
      </c>
      <c r="E655" s="246" t="s">
        <v>28</v>
      </c>
      <c r="F655" s="247" t="s">
        <v>1398</v>
      </c>
      <c r="G655" s="245"/>
      <c r="H655" s="248">
        <v>2</v>
      </c>
      <c r="I655" s="249"/>
      <c r="J655" s="245"/>
      <c r="K655" s="245"/>
      <c r="L655" s="250"/>
      <c r="M655" s="251"/>
      <c r="N655" s="252"/>
      <c r="O655" s="252"/>
      <c r="P655" s="252"/>
      <c r="Q655" s="252"/>
      <c r="R655" s="252"/>
      <c r="S655" s="252"/>
      <c r="T655" s="25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4" t="s">
        <v>179</v>
      </c>
      <c r="AU655" s="254" t="s">
        <v>81</v>
      </c>
      <c r="AV655" s="14" t="s">
        <v>81</v>
      </c>
      <c r="AW655" s="14" t="s">
        <v>34</v>
      </c>
      <c r="AX655" s="14" t="s">
        <v>79</v>
      </c>
      <c r="AY655" s="254" t="s">
        <v>158</v>
      </c>
    </row>
    <row r="656" s="2" customFormat="1" ht="33" customHeight="1">
      <c r="A656" s="41"/>
      <c r="B656" s="42"/>
      <c r="C656" s="270" t="s">
        <v>1446</v>
      </c>
      <c r="D656" s="270" t="s">
        <v>490</v>
      </c>
      <c r="E656" s="271" t="s">
        <v>1447</v>
      </c>
      <c r="F656" s="272" t="s">
        <v>1448</v>
      </c>
      <c r="G656" s="273" t="s">
        <v>300</v>
      </c>
      <c r="H656" s="274">
        <v>1</v>
      </c>
      <c r="I656" s="275"/>
      <c r="J656" s="276">
        <f>ROUND(I656*H656,2)</f>
        <v>0</v>
      </c>
      <c r="K656" s="272" t="s">
        <v>381</v>
      </c>
      <c r="L656" s="277"/>
      <c r="M656" s="278" t="s">
        <v>28</v>
      </c>
      <c r="N656" s="279" t="s">
        <v>43</v>
      </c>
      <c r="O656" s="87"/>
      <c r="P656" s="224">
        <f>O656*H656</f>
        <v>0</v>
      </c>
      <c r="Q656" s="224">
        <v>0</v>
      </c>
      <c r="R656" s="224">
        <f>Q656*H656</f>
        <v>0</v>
      </c>
      <c r="S656" s="224">
        <v>0</v>
      </c>
      <c r="T656" s="225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26" t="s">
        <v>609</v>
      </c>
      <c r="AT656" s="226" t="s">
        <v>490</v>
      </c>
      <c r="AU656" s="226" t="s">
        <v>81</v>
      </c>
      <c r="AY656" s="20" t="s">
        <v>158</v>
      </c>
      <c r="BE656" s="227">
        <f>IF(N656="základní",J656,0)</f>
        <v>0</v>
      </c>
      <c r="BF656" s="227">
        <f>IF(N656="snížená",J656,0)</f>
        <v>0</v>
      </c>
      <c r="BG656" s="227">
        <f>IF(N656="zákl. přenesená",J656,0)</f>
        <v>0</v>
      </c>
      <c r="BH656" s="227">
        <f>IF(N656="sníž. přenesená",J656,0)</f>
        <v>0</v>
      </c>
      <c r="BI656" s="227">
        <f>IF(N656="nulová",J656,0)</f>
        <v>0</v>
      </c>
      <c r="BJ656" s="20" t="s">
        <v>79</v>
      </c>
      <c r="BK656" s="227">
        <f>ROUND(I656*H656,2)</f>
        <v>0</v>
      </c>
      <c r="BL656" s="20" t="s">
        <v>251</v>
      </c>
      <c r="BM656" s="226" t="s">
        <v>1449</v>
      </c>
    </row>
    <row r="657" s="14" customFormat="1">
      <c r="A657" s="14"/>
      <c r="B657" s="244"/>
      <c r="C657" s="245"/>
      <c r="D657" s="235" t="s">
        <v>179</v>
      </c>
      <c r="E657" s="246" t="s">
        <v>28</v>
      </c>
      <c r="F657" s="247" t="s">
        <v>1416</v>
      </c>
      <c r="G657" s="245"/>
      <c r="H657" s="248">
        <v>1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179</v>
      </c>
      <c r="AU657" s="254" t="s">
        <v>81</v>
      </c>
      <c r="AV657" s="14" t="s">
        <v>81</v>
      </c>
      <c r="AW657" s="14" t="s">
        <v>34</v>
      </c>
      <c r="AX657" s="14" t="s">
        <v>79</v>
      </c>
      <c r="AY657" s="254" t="s">
        <v>158</v>
      </c>
    </row>
    <row r="658" s="2" customFormat="1" ht="24.15" customHeight="1">
      <c r="A658" s="41"/>
      <c r="B658" s="42"/>
      <c r="C658" s="270" t="s">
        <v>1450</v>
      </c>
      <c r="D658" s="270" t="s">
        <v>490</v>
      </c>
      <c r="E658" s="271" t="s">
        <v>1451</v>
      </c>
      <c r="F658" s="272" t="s">
        <v>1452</v>
      </c>
      <c r="G658" s="273" t="s">
        <v>300</v>
      </c>
      <c r="H658" s="274">
        <v>1</v>
      </c>
      <c r="I658" s="275"/>
      <c r="J658" s="276">
        <f>ROUND(I658*H658,2)</f>
        <v>0</v>
      </c>
      <c r="K658" s="272" t="s">
        <v>381</v>
      </c>
      <c r="L658" s="277"/>
      <c r="M658" s="278" t="s">
        <v>28</v>
      </c>
      <c r="N658" s="279" t="s">
        <v>43</v>
      </c>
      <c r="O658" s="87"/>
      <c r="P658" s="224">
        <f>O658*H658</f>
        <v>0</v>
      </c>
      <c r="Q658" s="224">
        <v>0</v>
      </c>
      <c r="R658" s="224">
        <f>Q658*H658</f>
        <v>0</v>
      </c>
      <c r="S658" s="224">
        <v>0</v>
      </c>
      <c r="T658" s="225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26" t="s">
        <v>609</v>
      </c>
      <c r="AT658" s="226" t="s">
        <v>490</v>
      </c>
      <c r="AU658" s="226" t="s">
        <v>81</v>
      </c>
      <c r="AY658" s="20" t="s">
        <v>158</v>
      </c>
      <c r="BE658" s="227">
        <f>IF(N658="základní",J658,0)</f>
        <v>0</v>
      </c>
      <c r="BF658" s="227">
        <f>IF(N658="snížená",J658,0)</f>
        <v>0</v>
      </c>
      <c r="BG658" s="227">
        <f>IF(N658="zákl. přenesená",J658,0)</f>
        <v>0</v>
      </c>
      <c r="BH658" s="227">
        <f>IF(N658="sníž. přenesená",J658,0)</f>
        <v>0</v>
      </c>
      <c r="BI658" s="227">
        <f>IF(N658="nulová",J658,0)</f>
        <v>0</v>
      </c>
      <c r="BJ658" s="20" t="s">
        <v>79</v>
      </c>
      <c r="BK658" s="227">
        <f>ROUND(I658*H658,2)</f>
        <v>0</v>
      </c>
      <c r="BL658" s="20" t="s">
        <v>251</v>
      </c>
      <c r="BM658" s="226" t="s">
        <v>1453</v>
      </c>
    </row>
    <row r="659" s="14" customFormat="1">
      <c r="A659" s="14"/>
      <c r="B659" s="244"/>
      <c r="C659" s="245"/>
      <c r="D659" s="235" t="s">
        <v>179</v>
      </c>
      <c r="E659" s="246" t="s">
        <v>28</v>
      </c>
      <c r="F659" s="247" t="s">
        <v>1416</v>
      </c>
      <c r="G659" s="245"/>
      <c r="H659" s="248">
        <v>1</v>
      </c>
      <c r="I659" s="249"/>
      <c r="J659" s="245"/>
      <c r="K659" s="245"/>
      <c r="L659" s="250"/>
      <c r="M659" s="251"/>
      <c r="N659" s="252"/>
      <c r="O659" s="252"/>
      <c r="P659" s="252"/>
      <c r="Q659" s="252"/>
      <c r="R659" s="252"/>
      <c r="S659" s="252"/>
      <c r="T659" s="253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4" t="s">
        <v>179</v>
      </c>
      <c r="AU659" s="254" t="s">
        <v>81</v>
      </c>
      <c r="AV659" s="14" t="s">
        <v>81</v>
      </c>
      <c r="AW659" s="14" t="s">
        <v>34</v>
      </c>
      <c r="AX659" s="14" t="s">
        <v>79</v>
      </c>
      <c r="AY659" s="254" t="s">
        <v>158</v>
      </c>
    </row>
    <row r="660" s="2" customFormat="1" ht="24.15" customHeight="1">
      <c r="A660" s="41"/>
      <c r="B660" s="42"/>
      <c r="C660" s="270" t="s">
        <v>1454</v>
      </c>
      <c r="D660" s="270" t="s">
        <v>490</v>
      </c>
      <c r="E660" s="271" t="s">
        <v>1455</v>
      </c>
      <c r="F660" s="272" t="s">
        <v>1456</v>
      </c>
      <c r="G660" s="273" t="s">
        <v>300</v>
      </c>
      <c r="H660" s="274">
        <v>5</v>
      </c>
      <c r="I660" s="275"/>
      <c r="J660" s="276">
        <f>ROUND(I660*H660,2)</f>
        <v>0</v>
      </c>
      <c r="K660" s="272" t="s">
        <v>381</v>
      </c>
      <c r="L660" s="277"/>
      <c r="M660" s="278" t="s">
        <v>28</v>
      </c>
      <c r="N660" s="279" t="s">
        <v>43</v>
      </c>
      <c r="O660" s="87"/>
      <c r="P660" s="224">
        <f>O660*H660</f>
        <v>0</v>
      </c>
      <c r="Q660" s="224">
        <v>0</v>
      </c>
      <c r="R660" s="224">
        <f>Q660*H660</f>
        <v>0</v>
      </c>
      <c r="S660" s="224">
        <v>0</v>
      </c>
      <c r="T660" s="225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26" t="s">
        <v>609</v>
      </c>
      <c r="AT660" s="226" t="s">
        <v>490</v>
      </c>
      <c r="AU660" s="226" t="s">
        <v>81</v>
      </c>
      <c r="AY660" s="20" t="s">
        <v>158</v>
      </c>
      <c r="BE660" s="227">
        <f>IF(N660="základní",J660,0)</f>
        <v>0</v>
      </c>
      <c r="BF660" s="227">
        <f>IF(N660="snížená",J660,0)</f>
        <v>0</v>
      </c>
      <c r="BG660" s="227">
        <f>IF(N660="zákl. přenesená",J660,0)</f>
        <v>0</v>
      </c>
      <c r="BH660" s="227">
        <f>IF(N660="sníž. přenesená",J660,0)</f>
        <v>0</v>
      </c>
      <c r="BI660" s="227">
        <f>IF(N660="nulová",J660,0)</f>
        <v>0</v>
      </c>
      <c r="BJ660" s="20" t="s">
        <v>79</v>
      </c>
      <c r="BK660" s="227">
        <f>ROUND(I660*H660,2)</f>
        <v>0</v>
      </c>
      <c r="BL660" s="20" t="s">
        <v>251</v>
      </c>
      <c r="BM660" s="226" t="s">
        <v>1457</v>
      </c>
    </row>
    <row r="661" s="14" customFormat="1">
      <c r="A661" s="14"/>
      <c r="B661" s="244"/>
      <c r="C661" s="245"/>
      <c r="D661" s="235" t="s">
        <v>179</v>
      </c>
      <c r="E661" s="246" t="s">
        <v>28</v>
      </c>
      <c r="F661" s="247" t="s">
        <v>1458</v>
      </c>
      <c r="G661" s="245"/>
      <c r="H661" s="248">
        <v>5</v>
      </c>
      <c r="I661" s="249"/>
      <c r="J661" s="245"/>
      <c r="K661" s="245"/>
      <c r="L661" s="250"/>
      <c r="M661" s="251"/>
      <c r="N661" s="252"/>
      <c r="O661" s="252"/>
      <c r="P661" s="252"/>
      <c r="Q661" s="252"/>
      <c r="R661" s="252"/>
      <c r="S661" s="252"/>
      <c r="T661" s="25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4" t="s">
        <v>179</v>
      </c>
      <c r="AU661" s="254" t="s">
        <v>81</v>
      </c>
      <c r="AV661" s="14" t="s">
        <v>81</v>
      </c>
      <c r="AW661" s="14" t="s">
        <v>34</v>
      </c>
      <c r="AX661" s="14" t="s">
        <v>79</v>
      </c>
      <c r="AY661" s="254" t="s">
        <v>158</v>
      </c>
    </row>
    <row r="662" s="2" customFormat="1" ht="37.8" customHeight="1">
      <c r="A662" s="41"/>
      <c r="B662" s="42"/>
      <c r="C662" s="215" t="s">
        <v>1459</v>
      </c>
      <c r="D662" s="215" t="s">
        <v>161</v>
      </c>
      <c r="E662" s="216" t="s">
        <v>1460</v>
      </c>
      <c r="F662" s="217" t="s">
        <v>1461</v>
      </c>
      <c r="G662" s="218" t="s">
        <v>300</v>
      </c>
      <c r="H662" s="219">
        <v>15</v>
      </c>
      <c r="I662" s="220"/>
      <c r="J662" s="221">
        <f>ROUND(I662*H662,2)</f>
        <v>0</v>
      </c>
      <c r="K662" s="217" t="s">
        <v>165</v>
      </c>
      <c r="L662" s="47"/>
      <c r="M662" s="222" t="s">
        <v>28</v>
      </c>
      <c r="N662" s="223" t="s">
        <v>43</v>
      </c>
      <c r="O662" s="87"/>
      <c r="P662" s="224">
        <f>O662*H662</f>
        <v>0</v>
      </c>
      <c r="Q662" s="224">
        <v>0</v>
      </c>
      <c r="R662" s="224">
        <f>Q662*H662</f>
        <v>0</v>
      </c>
      <c r="S662" s="224">
        <v>0</v>
      </c>
      <c r="T662" s="225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26" t="s">
        <v>251</v>
      </c>
      <c r="AT662" s="226" t="s">
        <v>161</v>
      </c>
      <c r="AU662" s="226" t="s">
        <v>81</v>
      </c>
      <c r="AY662" s="20" t="s">
        <v>158</v>
      </c>
      <c r="BE662" s="227">
        <f>IF(N662="základní",J662,0)</f>
        <v>0</v>
      </c>
      <c r="BF662" s="227">
        <f>IF(N662="snížená",J662,0)</f>
        <v>0</v>
      </c>
      <c r="BG662" s="227">
        <f>IF(N662="zákl. přenesená",J662,0)</f>
        <v>0</v>
      </c>
      <c r="BH662" s="227">
        <f>IF(N662="sníž. přenesená",J662,0)</f>
        <v>0</v>
      </c>
      <c r="BI662" s="227">
        <f>IF(N662="nulová",J662,0)</f>
        <v>0</v>
      </c>
      <c r="BJ662" s="20" t="s">
        <v>79</v>
      </c>
      <c r="BK662" s="227">
        <f>ROUND(I662*H662,2)</f>
        <v>0</v>
      </c>
      <c r="BL662" s="20" t="s">
        <v>251</v>
      </c>
      <c r="BM662" s="226" t="s">
        <v>1462</v>
      </c>
    </row>
    <row r="663" s="2" customFormat="1">
      <c r="A663" s="41"/>
      <c r="B663" s="42"/>
      <c r="C663" s="43"/>
      <c r="D663" s="228" t="s">
        <v>168</v>
      </c>
      <c r="E663" s="43"/>
      <c r="F663" s="229" t="s">
        <v>1463</v>
      </c>
      <c r="G663" s="43"/>
      <c r="H663" s="43"/>
      <c r="I663" s="230"/>
      <c r="J663" s="43"/>
      <c r="K663" s="43"/>
      <c r="L663" s="47"/>
      <c r="M663" s="231"/>
      <c r="N663" s="232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168</v>
      </c>
      <c r="AU663" s="20" t="s">
        <v>81</v>
      </c>
    </row>
    <row r="664" s="13" customFormat="1">
      <c r="A664" s="13"/>
      <c r="B664" s="233"/>
      <c r="C664" s="234"/>
      <c r="D664" s="235" t="s">
        <v>179</v>
      </c>
      <c r="E664" s="236" t="s">
        <v>28</v>
      </c>
      <c r="F664" s="237" t="s">
        <v>1100</v>
      </c>
      <c r="G664" s="234"/>
      <c r="H664" s="236" t="s">
        <v>28</v>
      </c>
      <c r="I664" s="238"/>
      <c r="J664" s="234"/>
      <c r="K664" s="234"/>
      <c r="L664" s="239"/>
      <c r="M664" s="240"/>
      <c r="N664" s="241"/>
      <c r="O664" s="241"/>
      <c r="P664" s="241"/>
      <c r="Q664" s="241"/>
      <c r="R664" s="241"/>
      <c r="S664" s="241"/>
      <c r="T664" s="24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3" t="s">
        <v>179</v>
      </c>
      <c r="AU664" s="243" t="s">
        <v>81</v>
      </c>
      <c r="AV664" s="13" t="s">
        <v>79</v>
      </c>
      <c r="AW664" s="13" t="s">
        <v>34</v>
      </c>
      <c r="AX664" s="13" t="s">
        <v>72</v>
      </c>
      <c r="AY664" s="243" t="s">
        <v>158</v>
      </c>
    </row>
    <row r="665" s="13" customFormat="1">
      <c r="A665" s="13"/>
      <c r="B665" s="233"/>
      <c r="C665" s="234"/>
      <c r="D665" s="235" t="s">
        <v>179</v>
      </c>
      <c r="E665" s="236" t="s">
        <v>28</v>
      </c>
      <c r="F665" s="237" t="s">
        <v>588</v>
      </c>
      <c r="G665" s="234"/>
      <c r="H665" s="236" t="s">
        <v>28</v>
      </c>
      <c r="I665" s="238"/>
      <c r="J665" s="234"/>
      <c r="K665" s="234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179</v>
      </c>
      <c r="AU665" s="243" t="s">
        <v>81</v>
      </c>
      <c r="AV665" s="13" t="s">
        <v>79</v>
      </c>
      <c r="AW665" s="13" t="s">
        <v>34</v>
      </c>
      <c r="AX665" s="13" t="s">
        <v>72</v>
      </c>
      <c r="AY665" s="243" t="s">
        <v>158</v>
      </c>
    </row>
    <row r="666" s="14" customFormat="1">
      <c r="A666" s="14"/>
      <c r="B666" s="244"/>
      <c r="C666" s="245"/>
      <c r="D666" s="235" t="s">
        <v>179</v>
      </c>
      <c r="E666" s="246" t="s">
        <v>28</v>
      </c>
      <c r="F666" s="247" t="s">
        <v>1464</v>
      </c>
      <c r="G666" s="245"/>
      <c r="H666" s="248">
        <v>2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179</v>
      </c>
      <c r="AU666" s="254" t="s">
        <v>81</v>
      </c>
      <c r="AV666" s="14" t="s">
        <v>81</v>
      </c>
      <c r="AW666" s="14" t="s">
        <v>34</v>
      </c>
      <c r="AX666" s="14" t="s">
        <v>72</v>
      </c>
      <c r="AY666" s="254" t="s">
        <v>158</v>
      </c>
    </row>
    <row r="667" s="14" customFormat="1">
      <c r="A667" s="14"/>
      <c r="B667" s="244"/>
      <c r="C667" s="245"/>
      <c r="D667" s="235" t="s">
        <v>179</v>
      </c>
      <c r="E667" s="246" t="s">
        <v>28</v>
      </c>
      <c r="F667" s="247" t="s">
        <v>1465</v>
      </c>
      <c r="G667" s="245"/>
      <c r="H667" s="248">
        <v>2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179</v>
      </c>
      <c r="AU667" s="254" t="s">
        <v>81</v>
      </c>
      <c r="AV667" s="14" t="s">
        <v>81</v>
      </c>
      <c r="AW667" s="14" t="s">
        <v>34</v>
      </c>
      <c r="AX667" s="14" t="s">
        <v>72</v>
      </c>
      <c r="AY667" s="254" t="s">
        <v>158</v>
      </c>
    </row>
    <row r="668" s="13" customFormat="1">
      <c r="A668" s="13"/>
      <c r="B668" s="233"/>
      <c r="C668" s="234"/>
      <c r="D668" s="235" t="s">
        <v>179</v>
      </c>
      <c r="E668" s="236" t="s">
        <v>28</v>
      </c>
      <c r="F668" s="237" t="s">
        <v>256</v>
      </c>
      <c r="G668" s="234"/>
      <c r="H668" s="236" t="s">
        <v>28</v>
      </c>
      <c r="I668" s="238"/>
      <c r="J668" s="234"/>
      <c r="K668" s="234"/>
      <c r="L668" s="239"/>
      <c r="M668" s="240"/>
      <c r="N668" s="241"/>
      <c r="O668" s="241"/>
      <c r="P668" s="241"/>
      <c r="Q668" s="241"/>
      <c r="R668" s="241"/>
      <c r="S668" s="241"/>
      <c r="T668" s="24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3" t="s">
        <v>179</v>
      </c>
      <c r="AU668" s="243" t="s">
        <v>81</v>
      </c>
      <c r="AV668" s="13" t="s">
        <v>79</v>
      </c>
      <c r="AW668" s="13" t="s">
        <v>34</v>
      </c>
      <c r="AX668" s="13" t="s">
        <v>72</v>
      </c>
      <c r="AY668" s="243" t="s">
        <v>158</v>
      </c>
    </row>
    <row r="669" s="14" customFormat="1">
      <c r="A669" s="14"/>
      <c r="B669" s="244"/>
      <c r="C669" s="245"/>
      <c r="D669" s="235" t="s">
        <v>179</v>
      </c>
      <c r="E669" s="246" t="s">
        <v>28</v>
      </c>
      <c r="F669" s="247" t="s">
        <v>1466</v>
      </c>
      <c r="G669" s="245"/>
      <c r="H669" s="248">
        <v>5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4" t="s">
        <v>179</v>
      </c>
      <c r="AU669" s="254" t="s">
        <v>81</v>
      </c>
      <c r="AV669" s="14" t="s">
        <v>81</v>
      </c>
      <c r="AW669" s="14" t="s">
        <v>34</v>
      </c>
      <c r="AX669" s="14" t="s">
        <v>72</v>
      </c>
      <c r="AY669" s="254" t="s">
        <v>158</v>
      </c>
    </row>
    <row r="670" s="14" customFormat="1">
      <c r="A670" s="14"/>
      <c r="B670" s="244"/>
      <c r="C670" s="245"/>
      <c r="D670" s="235" t="s">
        <v>179</v>
      </c>
      <c r="E670" s="246" t="s">
        <v>28</v>
      </c>
      <c r="F670" s="247" t="s">
        <v>1467</v>
      </c>
      <c r="G670" s="245"/>
      <c r="H670" s="248">
        <v>4</v>
      </c>
      <c r="I670" s="249"/>
      <c r="J670" s="245"/>
      <c r="K670" s="245"/>
      <c r="L670" s="250"/>
      <c r="M670" s="251"/>
      <c r="N670" s="252"/>
      <c r="O670" s="252"/>
      <c r="P670" s="252"/>
      <c r="Q670" s="252"/>
      <c r="R670" s="252"/>
      <c r="S670" s="252"/>
      <c r="T670" s="25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4" t="s">
        <v>179</v>
      </c>
      <c r="AU670" s="254" t="s">
        <v>81</v>
      </c>
      <c r="AV670" s="14" t="s">
        <v>81</v>
      </c>
      <c r="AW670" s="14" t="s">
        <v>34</v>
      </c>
      <c r="AX670" s="14" t="s">
        <v>72</v>
      </c>
      <c r="AY670" s="254" t="s">
        <v>158</v>
      </c>
    </row>
    <row r="671" s="14" customFormat="1">
      <c r="A671" s="14"/>
      <c r="B671" s="244"/>
      <c r="C671" s="245"/>
      <c r="D671" s="235" t="s">
        <v>179</v>
      </c>
      <c r="E671" s="246" t="s">
        <v>28</v>
      </c>
      <c r="F671" s="247" t="s">
        <v>1468</v>
      </c>
      <c r="G671" s="245"/>
      <c r="H671" s="248">
        <v>1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4" t="s">
        <v>179</v>
      </c>
      <c r="AU671" s="254" t="s">
        <v>81</v>
      </c>
      <c r="AV671" s="14" t="s">
        <v>81</v>
      </c>
      <c r="AW671" s="14" t="s">
        <v>34</v>
      </c>
      <c r="AX671" s="14" t="s">
        <v>72</v>
      </c>
      <c r="AY671" s="254" t="s">
        <v>158</v>
      </c>
    </row>
    <row r="672" s="13" customFormat="1">
      <c r="A672" s="13"/>
      <c r="B672" s="233"/>
      <c r="C672" s="234"/>
      <c r="D672" s="235" t="s">
        <v>179</v>
      </c>
      <c r="E672" s="236" t="s">
        <v>28</v>
      </c>
      <c r="F672" s="237" t="s">
        <v>258</v>
      </c>
      <c r="G672" s="234"/>
      <c r="H672" s="236" t="s">
        <v>28</v>
      </c>
      <c r="I672" s="238"/>
      <c r="J672" s="234"/>
      <c r="K672" s="234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179</v>
      </c>
      <c r="AU672" s="243" t="s">
        <v>81</v>
      </c>
      <c r="AV672" s="13" t="s">
        <v>79</v>
      </c>
      <c r="AW672" s="13" t="s">
        <v>34</v>
      </c>
      <c r="AX672" s="13" t="s">
        <v>72</v>
      </c>
      <c r="AY672" s="243" t="s">
        <v>158</v>
      </c>
    </row>
    <row r="673" s="14" customFormat="1">
      <c r="A673" s="14"/>
      <c r="B673" s="244"/>
      <c r="C673" s="245"/>
      <c r="D673" s="235" t="s">
        <v>179</v>
      </c>
      <c r="E673" s="246" t="s">
        <v>28</v>
      </c>
      <c r="F673" s="247" t="s">
        <v>1468</v>
      </c>
      <c r="G673" s="245"/>
      <c r="H673" s="248">
        <v>1</v>
      </c>
      <c r="I673" s="249"/>
      <c r="J673" s="245"/>
      <c r="K673" s="245"/>
      <c r="L673" s="250"/>
      <c r="M673" s="251"/>
      <c r="N673" s="252"/>
      <c r="O673" s="252"/>
      <c r="P673" s="252"/>
      <c r="Q673" s="252"/>
      <c r="R673" s="252"/>
      <c r="S673" s="252"/>
      <c r="T673" s="25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4" t="s">
        <v>179</v>
      </c>
      <c r="AU673" s="254" t="s">
        <v>81</v>
      </c>
      <c r="AV673" s="14" t="s">
        <v>81</v>
      </c>
      <c r="AW673" s="14" t="s">
        <v>34</v>
      </c>
      <c r="AX673" s="14" t="s">
        <v>72</v>
      </c>
      <c r="AY673" s="254" t="s">
        <v>158</v>
      </c>
    </row>
    <row r="674" s="15" customFormat="1">
      <c r="A674" s="15"/>
      <c r="B674" s="255"/>
      <c r="C674" s="256"/>
      <c r="D674" s="235" t="s">
        <v>179</v>
      </c>
      <c r="E674" s="257" t="s">
        <v>28</v>
      </c>
      <c r="F674" s="258" t="s">
        <v>184</v>
      </c>
      <c r="G674" s="256"/>
      <c r="H674" s="259">
        <v>15</v>
      </c>
      <c r="I674" s="260"/>
      <c r="J674" s="256"/>
      <c r="K674" s="256"/>
      <c r="L674" s="261"/>
      <c r="M674" s="262"/>
      <c r="N674" s="263"/>
      <c r="O674" s="263"/>
      <c r="P674" s="263"/>
      <c r="Q674" s="263"/>
      <c r="R674" s="263"/>
      <c r="S674" s="263"/>
      <c r="T674" s="264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5" t="s">
        <v>179</v>
      </c>
      <c r="AU674" s="265" t="s">
        <v>81</v>
      </c>
      <c r="AV674" s="15" t="s">
        <v>166</v>
      </c>
      <c r="AW674" s="15" t="s">
        <v>34</v>
      </c>
      <c r="AX674" s="15" t="s">
        <v>79</v>
      </c>
      <c r="AY674" s="265" t="s">
        <v>158</v>
      </c>
    </row>
    <row r="675" s="2" customFormat="1" ht="24.15" customHeight="1">
      <c r="A675" s="41"/>
      <c r="B675" s="42"/>
      <c r="C675" s="270" t="s">
        <v>1469</v>
      </c>
      <c r="D675" s="270" t="s">
        <v>490</v>
      </c>
      <c r="E675" s="271" t="s">
        <v>1470</v>
      </c>
      <c r="F675" s="272" t="s">
        <v>1471</v>
      </c>
      <c r="G675" s="273" t="s">
        <v>300</v>
      </c>
      <c r="H675" s="274">
        <v>4</v>
      </c>
      <c r="I675" s="275"/>
      <c r="J675" s="276">
        <f>ROUND(I675*H675,2)</f>
        <v>0</v>
      </c>
      <c r="K675" s="272" t="s">
        <v>165</v>
      </c>
      <c r="L675" s="277"/>
      <c r="M675" s="278" t="s">
        <v>28</v>
      </c>
      <c r="N675" s="279" t="s">
        <v>43</v>
      </c>
      <c r="O675" s="87"/>
      <c r="P675" s="224">
        <f>O675*H675</f>
        <v>0</v>
      </c>
      <c r="Q675" s="224">
        <v>0.0138</v>
      </c>
      <c r="R675" s="224">
        <f>Q675*H675</f>
        <v>0.055199999999999999</v>
      </c>
      <c r="S675" s="224">
        <v>0</v>
      </c>
      <c r="T675" s="225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26" t="s">
        <v>609</v>
      </c>
      <c r="AT675" s="226" t="s">
        <v>490</v>
      </c>
      <c r="AU675" s="226" t="s">
        <v>81</v>
      </c>
      <c r="AY675" s="20" t="s">
        <v>158</v>
      </c>
      <c r="BE675" s="227">
        <f>IF(N675="základní",J675,0)</f>
        <v>0</v>
      </c>
      <c r="BF675" s="227">
        <f>IF(N675="snížená",J675,0)</f>
        <v>0</v>
      </c>
      <c r="BG675" s="227">
        <f>IF(N675="zákl. přenesená",J675,0)</f>
        <v>0</v>
      </c>
      <c r="BH675" s="227">
        <f>IF(N675="sníž. přenesená",J675,0)</f>
        <v>0</v>
      </c>
      <c r="BI675" s="227">
        <f>IF(N675="nulová",J675,0)</f>
        <v>0</v>
      </c>
      <c r="BJ675" s="20" t="s">
        <v>79</v>
      </c>
      <c r="BK675" s="227">
        <f>ROUND(I675*H675,2)</f>
        <v>0</v>
      </c>
      <c r="BL675" s="20" t="s">
        <v>251</v>
      </c>
      <c r="BM675" s="226" t="s">
        <v>1472</v>
      </c>
    </row>
    <row r="676" s="2" customFormat="1" ht="24.15" customHeight="1">
      <c r="A676" s="41"/>
      <c r="B676" s="42"/>
      <c r="C676" s="270" t="s">
        <v>1473</v>
      </c>
      <c r="D676" s="270" t="s">
        <v>490</v>
      </c>
      <c r="E676" s="271" t="s">
        <v>1474</v>
      </c>
      <c r="F676" s="272" t="s">
        <v>1475</v>
      </c>
      <c r="G676" s="273" t="s">
        <v>300</v>
      </c>
      <c r="H676" s="274">
        <v>4</v>
      </c>
      <c r="I676" s="275"/>
      <c r="J676" s="276">
        <f>ROUND(I676*H676,2)</f>
        <v>0</v>
      </c>
      <c r="K676" s="272" t="s">
        <v>165</v>
      </c>
      <c r="L676" s="277"/>
      <c r="M676" s="278" t="s">
        <v>28</v>
      </c>
      <c r="N676" s="279" t="s">
        <v>43</v>
      </c>
      <c r="O676" s="87"/>
      <c r="P676" s="224">
        <f>O676*H676</f>
        <v>0</v>
      </c>
      <c r="Q676" s="224">
        <v>0.0155</v>
      </c>
      <c r="R676" s="224">
        <f>Q676*H676</f>
        <v>0.062</v>
      </c>
      <c r="S676" s="224">
        <v>0</v>
      </c>
      <c r="T676" s="225">
        <f>S676*H676</f>
        <v>0</v>
      </c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R676" s="226" t="s">
        <v>609</v>
      </c>
      <c r="AT676" s="226" t="s">
        <v>490</v>
      </c>
      <c r="AU676" s="226" t="s">
        <v>81</v>
      </c>
      <c r="AY676" s="20" t="s">
        <v>158</v>
      </c>
      <c r="BE676" s="227">
        <f>IF(N676="základní",J676,0)</f>
        <v>0</v>
      </c>
      <c r="BF676" s="227">
        <f>IF(N676="snížená",J676,0)</f>
        <v>0</v>
      </c>
      <c r="BG676" s="227">
        <f>IF(N676="zákl. přenesená",J676,0)</f>
        <v>0</v>
      </c>
      <c r="BH676" s="227">
        <f>IF(N676="sníž. přenesená",J676,0)</f>
        <v>0</v>
      </c>
      <c r="BI676" s="227">
        <f>IF(N676="nulová",J676,0)</f>
        <v>0</v>
      </c>
      <c r="BJ676" s="20" t="s">
        <v>79</v>
      </c>
      <c r="BK676" s="227">
        <f>ROUND(I676*H676,2)</f>
        <v>0</v>
      </c>
      <c r="BL676" s="20" t="s">
        <v>251</v>
      </c>
      <c r="BM676" s="226" t="s">
        <v>1476</v>
      </c>
    </row>
    <row r="677" s="2" customFormat="1" ht="24.15" customHeight="1">
      <c r="A677" s="41"/>
      <c r="B677" s="42"/>
      <c r="C677" s="270" t="s">
        <v>1477</v>
      </c>
      <c r="D677" s="270" t="s">
        <v>490</v>
      </c>
      <c r="E677" s="271" t="s">
        <v>1478</v>
      </c>
      <c r="F677" s="272" t="s">
        <v>1479</v>
      </c>
      <c r="G677" s="273" t="s">
        <v>300</v>
      </c>
      <c r="H677" s="274">
        <v>7</v>
      </c>
      <c r="I677" s="275"/>
      <c r="J677" s="276">
        <f>ROUND(I677*H677,2)</f>
        <v>0</v>
      </c>
      <c r="K677" s="272" t="s">
        <v>165</v>
      </c>
      <c r="L677" s="277"/>
      <c r="M677" s="278" t="s">
        <v>28</v>
      </c>
      <c r="N677" s="279" t="s">
        <v>43</v>
      </c>
      <c r="O677" s="87"/>
      <c r="P677" s="224">
        <f>O677*H677</f>
        <v>0</v>
      </c>
      <c r="Q677" s="224">
        <v>0.016</v>
      </c>
      <c r="R677" s="224">
        <f>Q677*H677</f>
        <v>0.112</v>
      </c>
      <c r="S677" s="224">
        <v>0</v>
      </c>
      <c r="T677" s="225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26" t="s">
        <v>609</v>
      </c>
      <c r="AT677" s="226" t="s">
        <v>490</v>
      </c>
      <c r="AU677" s="226" t="s">
        <v>81</v>
      </c>
      <c r="AY677" s="20" t="s">
        <v>158</v>
      </c>
      <c r="BE677" s="227">
        <f>IF(N677="základní",J677,0)</f>
        <v>0</v>
      </c>
      <c r="BF677" s="227">
        <f>IF(N677="snížená",J677,0)</f>
        <v>0</v>
      </c>
      <c r="BG677" s="227">
        <f>IF(N677="zákl. přenesená",J677,0)</f>
        <v>0</v>
      </c>
      <c r="BH677" s="227">
        <f>IF(N677="sníž. přenesená",J677,0)</f>
        <v>0</v>
      </c>
      <c r="BI677" s="227">
        <f>IF(N677="nulová",J677,0)</f>
        <v>0</v>
      </c>
      <c r="BJ677" s="20" t="s">
        <v>79</v>
      </c>
      <c r="BK677" s="227">
        <f>ROUND(I677*H677,2)</f>
        <v>0</v>
      </c>
      <c r="BL677" s="20" t="s">
        <v>251</v>
      </c>
      <c r="BM677" s="226" t="s">
        <v>1480</v>
      </c>
    </row>
    <row r="678" s="2" customFormat="1" ht="37.8" customHeight="1">
      <c r="A678" s="41"/>
      <c r="B678" s="42"/>
      <c r="C678" s="215" t="s">
        <v>1481</v>
      </c>
      <c r="D678" s="215" t="s">
        <v>161</v>
      </c>
      <c r="E678" s="216" t="s">
        <v>1482</v>
      </c>
      <c r="F678" s="217" t="s">
        <v>1483</v>
      </c>
      <c r="G678" s="218" t="s">
        <v>300</v>
      </c>
      <c r="H678" s="219">
        <v>7</v>
      </c>
      <c r="I678" s="220"/>
      <c r="J678" s="221">
        <f>ROUND(I678*H678,2)</f>
        <v>0</v>
      </c>
      <c r="K678" s="217" t="s">
        <v>165</v>
      </c>
      <c r="L678" s="47"/>
      <c r="M678" s="222" t="s">
        <v>28</v>
      </c>
      <c r="N678" s="223" t="s">
        <v>43</v>
      </c>
      <c r="O678" s="87"/>
      <c r="P678" s="224">
        <f>O678*H678</f>
        <v>0</v>
      </c>
      <c r="Q678" s="224">
        <v>0</v>
      </c>
      <c r="R678" s="224">
        <f>Q678*H678</f>
        <v>0</v>
      </c>
      <c r="S678" s="224">
        <v>0</v>
      </c>
      <c r="T678" s="225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26" t="s">
        <v>251</v>
      </c>
      <c r="AT678" s="226" t="s">
        <v>161</v>
      </c>
      <c r="AU678" s="226" t="s">
        <v>81</v>
      </c>
      <c r="AY678" s="20" t="s">
        <v>158</v>
      </c>
      <c r="BE678" s="227">
        <f>IF(N678="základní",J678,0)</f>
        <v>0</v>
      </c>
      <c r="BF678" s="227">
        <f>IF(N678="snížená",J678,0)</f>
        <v>0</v>
      </c>
      <c r="BG678" s="227">
        <f>IF(N678="zákl. přenesená",J678,0)</f>
        <v>0</v>
      </c>
      <c r="BH678" s="227">
        <f>IF(N678="sníž. přenesená",J678,0)</f>
        <v>0</v>
      </c>
      <c r="BI678" s="227">
        <f>IF(N678="nulová",J678,0)</f>
        <v>0</v>
      </c>
      <c r="BJ678" s="20" t="s">
        <v>79</v>
      </c>
      <c r="BK678" s="227">
        <f>ROUND(I678*H678,2)</f>
        <v>0</v>
      </c>
      <c r="BL678" s="20" t="s">
        <v>251</v>
      </c>
      <c r="BM678" s="226" t="s">
        <v>1484</v>
      </c>
    </row>
    <row r="679" s="2" customFormat="1">
      <c r="A679" s="41"/>
      <c r="B679" s="42"/>
      <c r="C679" s="43"/>
      <c r="D679" s="228" t="s">
        <v>168</v>
      </c>
      <c r="E679" s="43"/>
      <c r="F679" s="229" t="s">
        <v>1485</v>
      </c>
      <c r="G679" s="43"/>
      <c r="H679" s="43"/>
      <c r="I679" s="230"/>
      <c r="J679" s="43"/>
      <c r="K679" s="43"/>
      <c r="L679" s="47"/>
      <c r="M679" s="231"/>
      <c r="N679" s="232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20" t="s">
        <v>168</v>
      </c>
      <c r="AU679" s="20" t="s">
        <v>81</v>
      </c>
    </row>
    <row r="680" s="13" customFormat="1">
      <c r="A680" s="13"/>
      <c r="B680" s="233"/>
      <c r="C680" s="234"/>
      <c r="D680" s="235" t="s">
        <v>179</v>
      </c>
      <c r="E680" s="236" t="s">
        <v>28</v>
      </c>
      <c r="F680" s="237" t="s">
        <v>1100</v>
      </c>
      <c r="G680" s="234"/>
      <c r="H680" s="236" t="s">
        <v>28</v>
      </c>
      <c r="I680" s="238"/>
      <c r="J680" s="234"/>
      <c r="K680" s="234"/>
      <c r="L680" s="239"/>
      <c r="M680" s="240"/>
      <c r="N680" s="241"/>
      <c r="O680" s="241"/>
      <c r="P680" s="241"/>
      <c r="Q680" s="241"/>
      <c r="R680" s="241"/>
      <c r="S680" s="241"/>
      <c r="T680" s="24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3" t="s">
        <v>179</v>
      </c>
      <c r="AU680" s="243" t="s">
        <v>81</v>
      </c>
      <c r="AV680" s="13" t="s">
        <v>79</v>
      </c>
      <c r="AW680" s="13" t="s">
        <v>34</v>
      </c>
      <c r="AX680" s="13" t="s">
        <v>72</v>
      </c>
      <c r="AY680" s="243" t="s">
        <v>158</v>
      </c>
    </row>
    <row r="681" s="13" customFormat="1">
      <c r="A681" s="13"/>
      <c r="B681" s="233"/>
      <c r="C681" s="234"/>
      <c r="D681" s="235" t="s">
        <v>179</v>
      </c>
      <c r="E681" s="236" t="s">
        <v>28</v>
      </c>
      <c r="F681" s="237" t="s">
        <v>256</v>
      </c>
      <c r="G681" s="234"/>
      <c r="H681" s="236" t="s">
        <v>28</v>
      </c>
      <c r="I681" s="238"/>
      <c r="J681" s="234"/>
      <c r="K681" s="234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179</v>
      </c>
      <c r="AU681" s="243" t="s">
        <v>81</v>
      </c>
      <c r="AV681" s="13" t="s">
        <v>79</v>
      </c>
      <c r="AW681" s="13" t="s">
        <v>34</v>
      </c>
      <c r="AX681" s="13" t="s">
        <v>72</v>
      </c>
      <c r="AY681" s="243" t="s">
        <v>158</v>
      </c>
    </row>
    <row r="682" s="14" customFormat="1">
      <c r="A682" s="14"/>
      <c r="B682" s="244"/>
      <c r="C682" s="245"/>
      <c r="D682" s="235" t="s">
        <v>179</v>
      </c>
      <c r="E682" s="246" t="s">
        <v>28</v>
      </c>
      <c r="F682" s="247" t="s">
        <v>1486</v>
      </c>
      <c r="G682" s="245"/>
      <c r="H682" s="248">
        <v>2</v>
      </c>
      <c r="I682" s="249"/>
      <c r="J682" s="245"/>
      <c r="K682" s="245"/>
      <c r="L682" s="250"/>
      <c r="M682" s="251"/>
      <c r="N682" s="252"/>
      <c r="O682" s="252"/>
      <c r="P682" s="252"/>
      <c r="Q682" s="252"/>
      <c r="R682" s="252"/>
      <c r="S682" s="252"/>
      <c r="T682" s="25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4" t="s">
        <v>179</v>
      </c>
      <c r="AU682" s="254" t="s">
        <v>81</v>
      </c>
      <c r="AV682" s="14" t="s">
        <v>81</v>
      </c>
      <c r="AW682" s="14" t="s">
        <v>34</v>
      </c>
      <c r="AX682" s="14" t="s">
        <v>72</v>
      </c>
      <c r="AY682" s="254" t="s">
        <v>158</v>
      </c>
    </row>
    <row r="683" s="13" customFormat="1">
      <c r="A683" s="13"/>
      <c r="B683" s="233"/>
      <c r="C683" s="234"/>
      <c r="D683" s="235" t="s">
        <v>179</v>
      </c>
      <c r="E683" s="236" t="s">
        <v>28</v>
      </c>
      <c r="F683" s="237" t="s">
        <v>588</v>
      </c>
      <c r="G683" s="234"/>
      <c r="H683" s="236" t="s">
        <v>28</v>
      </c>
      <c r="I683" s="238"/>
      <c r="J683" s="234"/>
      <c r="K683" s="234"/>
      <c r="L683" s="239"/>
      <c r="M683" s="240"/>
      <c r="N683" s="241"/>
      <c r="O683" s="241"/>
      <c r="P683" s="241"/>
      <c r="Q683" s="241"/>
      <c r="R683" s="241"/>
      <c r="S683" s="241"/>
      <c r="T683" s="24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3" t="s">
        <v>179</v>
      </c>
      <c r="AU683" s="243" t="s">
        <v>81</v>
      </c>
      <c r="AV683" s="13" t="s">
        <v>79</v>
      </c>
      <c r="AW683" s="13" t="s">
        <v>34</v>
      </c>
      <c r="AX683" s="13" t="s">
        <v>72</v>
      </c>
      <c r="AY683" s="243" t="s">
        <v>158</v>
      </c>
    </row>
    <row r="684" s="14" customFormat="1">
      <c r="A684" s="14"/>
      <c r="B684" s="244"/>
      <c r="C684" s="245"/>
      <c r="D684" s="235" t="s">
        <v>179</v>
      </c>
      <c r="E684" s="246" t="s">
        <v>28</v>
      </c>
      <c r="F684" s="247" t="s">
        <v>1487</v>
      </c>
      <c r="G684" s="245"/>
      <c r="H684" s="248">
        <v>5</v>
      </c>
      <c r="I684" s="249"/>
      <c r="J684" s="245"/>
      <c r="K684" s="245"/>
      <c r="L684" s="250"/>
      <c r="M684" s="251"/>
      <c r="N684" s="252"/>
      <c r="O684" s="252"/>
      <c r="P684" s="252"/>
      <c r="Q684" s="252"/>
      <c r="R684" s="252"/>
      <c r="S684" s="252"/>
      <c r="T684" s="253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4" t="s">
        <v>179</v>
      </c>
      <c r="AU684" s="254" t="s">
        <v>81</v>
      </c>
      <c r="AV684" s="14" t="s">
        <v>81</v>
      </c>
      <c r="AW684" s="14" t="s">
        <v>34</v>
      </c>
      <c r="AX684" s="14" t="s">
        <v>72</v>
      </c>
      <c r="AY684" s="254" t="s">
        <v>158</v>
      </c>
    </row>
    <row r="685" s="15" customFormat="1">
      <c r="A685" s="15"/>
      <c r="B685" s="255"/>
      <c r="C685" s="256"/>
      <c r="D685" s="235" t="s">
        <v>179</v>
      </c>
      <c r="E685" s="257" t="s">
        <v>28</v>
      </c>
      <c r="F685" s="258" t="s">
        <v>184</v>
      </c>
      <c r="G685" s="256"/>
      <c r="H685" s="259">
        <v>7</v>
      </c>
      <c r="I685" s="260"/>
      <c r="J685" s="256"/>
      <c r="K685" s="256"/>
      <c r="L685" s="261"/>
      <c r="M685" s="262"/>
      <c r="N685" s="263"/>
      <c r="O685" s="263"/>
      <c r="P685" s="263"/>
      <c r="Q685" s="263"/>
      <c r="R685" s="263"/>
      <c r="S685" s="263"/>
      <c r="T685" s="264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65" t="s">
        <v>179</v>
      </c>
      <c r="AU685" s="265" t="s">
        <v>81</v>
      </c>
      <c r="AV685" s="15" t="s">
        <v>166</v>
      </c>
      <c r="AW685" s="15" t="s">
        <v>34</v>
      </c>
      <c r="AX685" s="15" t="s">
        <v>79</v>
      </c>
      <c r="AY685" s="265" t="s">
        <v>158</v>
      </c>
    </row>
    <row r="686" s="2" customFormat="1" ht="24.15" customHeight="1">
      <c r="A686" s="41"/>
      <c r="B686" s="42"/>
      <c r="C686" s="270" t="s">
        <v>1488</v>
      </c>
      <c r="D686" s="270" t="s">
        <v>490</v>
      </c>
      <c r="E686" s="271" t="s">
        <v>1489</v>
      </c>
      <c r="F686" s="272" t="s">
        <v>1490</v>
      </c>
      <c r="G686" s="273" t="s">
        <v>300</v>
      </c>
      <c r="H686" s="274">
        <v>7</v>
      </c>
      <c r="I686" s="275"/>
      <c r="J686" s="276">
        <f>ROUND(I686*H686,2)</f>
        <v>0</v>
      </c>
      <c r="K686" s="272" t="s">
        <v>165</v>
      </c>
      <c r="L686" s="277"/>
      <c r="M686" s="278" t="s">
        <v>28</v>
      </c>
      <c r="N686" s="279" t="s">
        <v>43</v>
      </c>
      <c r="O686" s="87"/>
      <c r="P686" s="224">
        <f>O686*H686</f>
        <v>0</v>
      </c>
      <c r="Q686" s="224">
        <v>0.017500000000000002</v>
      </c>
      <c r="R686" s="224">
        <f>Q686*H686</f>
        <v>0.12250000000000001</v>
      </c>
      <c r="S686" s="224">
        <v>0</v>
      </c>
      <c r="T686" s="225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26" t="s">
        <v>609</v>
      </c>
      <c r="AT686" s="226" t="s">
        <v>490</v>
      </c>
      <c r="AU686" s="226" t="s">
        <v>81</v>
      </c>
      <c r="AY686" s="20" t="s">
        <v>158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20" t="s">
        <v>79</v>
      </c>
      <c r="BK686" s="227">
        <f>ROUND(I686*H686,2)</f>
        <v>0</v>
      </c>
      <c r="BL686" s="20" t="s">
        <v>251</v>
      </c>
      <c r="BM686" s="226" t="s">
        <v>1491</v>
      </c>
    </row>
    <row r="687" s="2" customFormat="1" ht="37.8" customHeight="1">
      <c r="A687" s="41"/>
      <c r="B687" s="42"/>
      <c r="C687" s="215" t="s">
        <v>1492</v>
      </c>
      <c r="D687" s="215" t="s">
        <v>161</v>
      </c>
      <c r="E687" s="216" t="s">
        <v>1493</v>
      </c>
      <c r="F687" s="217" t="s">
        <v>1494</v>
      </c>
      <c r="G687" s="218" t="s">
        <v>300</v>
      </c>
      <c r="H687" s="219">
        <v>3</v>
      </c>
      <c r="I687" s="220"/>
      <c r="J687" s="221">
        <f>ROUND(I687*H687,2)</f>
        <v>0</v>
      </c>
      <c r="K687" s="217" t="s">
        <v>165</v>
      </c>
      <c r="L687" s="47"/>
      <c r="M687" s="222" t="s">
        <v>28</v>
      </c>
      <c r="N687" s="223" t="s">
        <v>43</v>
      </c>
      <c r="O687" s="87"/>
      <c r="P687" s="224">
        <f>O687*H687</f>
        <v>0</v>
      </c>
      <c r="Q687" s="224">
        <v>0</v>
      </c>
      <c r="R687" s="224">
        <f>Q687*H687</f>
        <v>0</v>
      </c>
      <c r="S687" s="224">
        <v>0</v>
      </c>
      <c r="T687" s="225">
        <f>S687*H687</f>
        <v>0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26" t="s">
        <v>251</v>
      </c>
      <c r="AT687" s="226" t="s">
        <v>161</v>
      </c>
      <c r="AU687" s="226" t="s">
        <v>81</v>
      </c>
      <c r="AY687" s="20" t="s">
        <v>158</v>
      </c>
      <c r="BE687" s="227">
        <f>IF(N687="základní",J687,0)</f>
        <v>0</v>
      </c>
      <c r="BF687" s="227">
        <f>IF(N687="snížená",J687,0)</f>
        <v>0</v>
      </c>
      <c r="BG687" s="227">
        <f>IF(N687="zákl. přenesená",J687,0)</f>
        <v>0</v>
      </c>
      <c r="BH687" s="227">
        <f>IF(N687="sníž. přenesená",J687,0)</f>
        <v>0</v>
      </c>
      <c r="BI687" s="227">
        <f>IF(N687="nulová",J687,0)</f>
        <v>0</v>
      </c>
      <c r="BJ687" s="20" t="s">
        <v>79</v>
      </c>
      <c r="BK687" s="227">
        <f>ROUND(I687*H687,2)</f>
        <v>0</v>
      </c>
      <c r="BL687" s="20" t="s">
        <v>251</v>
      </c>
      <c r="BM687" s="226" t="s">
        <v>1495</v>
      </c>
    </row>
    <row r="688" s="2" customFormat="1">
      <c r="A688" s="41"/>
      <c r="B688" s="42"/>
      <c r="C688" s="43"/>
      <c r="D688" s="228" t="s">
        <v>168</v>
      </c>
      <c r="E688" s="43"/>
      <c r="F688" s="229" t="s">
        <v>1496</v>
      </c>
      <c r="G688" s="43"/>
      <c r="H688" s="43"/>
      <c r="I688" s="230"/>
      <c r="J688" s="43"/>
      <c r="K688" s="43"/>
      <c r="L688" s="47"/>
      <c r="M688" s="231"/>
      <c r="N688" s="232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168</v>
      </c>
      <c r="AU688" s="20" t="s">
        <v>81</v>
      </c>
    </row>
    <row r="689" s="14" customFormat="1">
      <c r="A689" s="14"/>
      <c r="B689" s="244"/>
      <c r="C689" s="245"/>
      <c r="D689" s="235" t="s">
        <v>179</v>
      </c>
      <c r="E689" s="246" t="s">
        <v>28</v>
      </c>
      <c r="F689" s="247" t="s">
        <v>1407</v>
      </c>
      <c r="G689" s="245"/>
      <c r="H689" s="248">
        <v>3</v>
      </c>
      <c r="I689" s="249"/>
      <c r="J689" s="245"/>
      <c r="K689" s="245"/>
      <c r="L689" s="250"/>
      <c r="M689" s="251"/>
      <c r="N689" s="252"/>
      <c r="O689" s="252"/>
      <c r="P689" s="252"/>
      <c r="Q689" s="252"/>
      <c r="R689" s="252"/>
      <c r="S689" s="252"/>
      <c r="T689" s="25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4" t="s">
        <v>179</v>
      </c>
      <c r="AU689" s="254" t="s">
        <v>81</v>
      </c>
      <c r="AV689" s="14" t="s">
        <v>81</v>
      </c>
      <c r="AW689" s="14" t="s">
        <v>34</v>
      </c>
      <c r="AX689" s="14" t="s">
        <v>79</v>
      </c>
      <c r="AY689" s="254" t="s">
        <v>158</v>
      </c>
    </row>
    <row r="690" s="2" customFormat="1" ht="33" customHeight="1">
      <c r="A690" s="41"/>
      <c r="B690" s="42"/>
      <c r="C690" s="270" t="s">
        <v>1497</v>
      </c>
      <c r="D690" s="270" t="s">
        <v>490</v>
      </c>
      <c r="E690" s="271" t="s">
        <v>1498</v>
      </c>
      <c r="F690" s="272" t="s">
        <v>1499</v>
      </c>
      <c r="G690" s="273" t="s">
        <v>300</v>
      </c>
      <c r="H690" s="274">
        <v>2</v>
      </c>
      <c r="I690" s="275"/>
      <c r="J690" s="276">
        <f>ROUND(I690*H690,2)</f>
        <v>0</v>
      </c>
      <c r="K690" s="272" t="s">
        <v>165</v>
      </c>
      <c r="L690" s="277"/>
      <c r="M690" s="278" t="s">
        <v>28</v>
      </c>
      <c r="N690" s="279" t="s">
        <v>43</v>
      </c>
      <c r="O690" s="87"/>
      <c r="P690" s="224">
        <f>O690*H690</f>
        <v>0</v>
      </c>
      <c r="Q690" s="224">
        <v>0.0195</v>
      </c>
      <c r="R690" s="224">
        <f>Q690*H690</f>
        <v>0.039</v>
      </c>
      <c r="S690" s="224">
        <v>0</v>
      </c>
      <c r="T690" s="225">
        <f>S690*H690</f>
        <v>0</v>
      </c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R690" s="226" t="s">
        <v>609</v>
      </c>
      <c r="AT690" s="226" t="s">
        <v>490</v>
      </c>
      <c r="AU690" s="226" t="s">
        <v>81</v>
      </c>
      <c r="AY690" s="20" t="s">
        <v>158</v>
      </c>
      <c r="BE690" s="227">
        <f>IF(N690="základní",J690,0)</f>
        <v>0</v>
      </c>
      <c r="BF690" s="227">
        <f>IF(N690="snížená",J690,0)</f>
        <v>0</v>
      </c>
      <c r="BG690" s="227">
        <f>IF(N690="zákl. přenesená",J690,0)</f>
        <v>0</v>
      </c>
      <c r="BH690" s="227">
        <f>IF(N690="sníž. přenesená",J690,0)</f>
        <v>0</v>
      </c>
      <c r="BI690" s="227">
        <f>IF(N690="nulová",J690,0)</f>
        <v>0</v>
      </c>
      <c r="BJ690" s="20" t="s">
        <v>79</v>
      </c>
      <c r="BK690" s="227">
        <f>ROUND(I690*H690,2)</f>
        <v>0</v>
      </c>
      <c r="BL690" s="20" t="s">
        <v>251</v>
      </c>
      <c r="BM690" s="226" t="s">
        <v>1500</v>
      </c>
    </row>
    <row r="691" s="2" customFormat="1" ht="33" customHeight="1">
      <c r="A691" s="41"/>
      <c r="B691" s="42"/>
      <c r="C691" s="270" t="s">
        <v>1501</v>
      </c>
      <c r="D691" s="270" t="s">
        <v>490</v>
      </c>
      <c r="E691" s="271" t="s">
        <v>1502</v>
      </c>
      <c r="F691" s="272" t="s">
        <v>1503</v>
      </c>
      <c r="G691" s="273" t="s">
        <v>300</v>
      </c>
      <c r="H691" s="274">
        <v>1</v>
      </c>
      <c r="I691" s="275"/>
      <c r="J691" s="276">
        <f>ROUND(I691*H691,2)</f>
        <v>0</v>
      </c>
      <c r="K691" s="272" t="s">
        <v>165</v>
      </c>
      <c r="L691" s="277"/>
      <c r="M691" s="278" t="s">
        <v>28</v>
      </c>
      <c r="N691" s="279" t="s">
        <v>43</v>
      </c>
      <c r="O691" s="87"/>
      <c r="P691" s="224">
        <f>O691*H691</f>
        <v>0</v>
      </c>
      <c r="Q691" s="224">
        <v>0.016</v>
      </c>
      <c r="R691" s="224">
        <f>Q691*H691</f>
        <v>0.016</v>
      </c>
      <c r="S691" s="224">
        <v>0</v>
      </c>
      <c r="T691" s="225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26" t="s">
        <v>609</v>
      </c>
      <c r="AT691" s="226" t="s">
        <v>490</v>
      </c>
      <c r="AU691" s="226" t="s">
        <v>81</v>
      </c>
      <c r="AY691" s="20" t="s">
        <v>158</v>
      </c>
      <c r="BE691" s="227">
        <f>IF(N691="základní",J691,0)</f>
        <v>0</v>
      </c>
      <c r="BF691" s="227">
        <f>IF(N691="snížená",J691,0)</f>
        <v>0</v>
      </c>
      <c r="BG691" s="227">
        <f>IF(N691="zákl. přenesená",J691,0)</f>
        <v>0</v>
      </c>
      <c r="BH691" s="227">
        <f>IF(N691="sníž. přenesená",J691,0)</f>
        <v>0</v>
      </c>
      <c r="BI691" s="227">
        <f>IF(N691="nulová",J691,0)</f>
        <v>0</v>
      </c>
      <c r="BJ691" s="20" t="s">
        <v>79</v>
      </c>
      <c r="BK691" s="227">
        <f>ROUND(I691*H691,2)</f>
        <v>0</v>
      </c>
      <c r="BL691" s="20" t="s">
        <v>251</v>
      </c>
      <c r="BM691" s="226" t="s">
        <v>1504</v>
      </c>
    </row>
    <row r="692" s="2" customFormat="1" ht="24.15" customHeight="1">
      <c r="A692" s="41"/>
      <c r="B692" s="42"/>
      <c r="C692" s="270" t="s">
        <v>1505</v>
      </c>
      <c r="D692" s="270" t="s">
        <v>490</v>
      </c>
      <c r="E692" s="271" t="s">
        <v>1506</v>
      </c>
      <c r="F692" s="272" t="s">
        <v>1507</v>
      </c>
      <c r="G692" s="273" t="s">
        <v>300</v>
      </c>
      <c r="H692" s="274">
        <v>27</v>
      </c>
      <c r="I692" s="275"/>
      <c r="J692" s="276">
        <f>ROUND(I692*H692,2)</f>
        <v>0</v>
      </c>
      <c r="K692" s="272" t="s">
        <v>165</v>
      </c>
      <c r="L692" s="277"/>
      <c r="M692" s="278" t="s">
        <v>28</v>
      </c>
      <c r="N692" s="279" t="s">
        <v>43</v>
      </c>
      <c r="O692" s="87"/>
      <c r="P692" s="224">
        <f>O692*H692</f>
        <v>0</v>
      </c>
      <c r="Q692" s="224">
        <v>0.0011999999999999999</v>
      </c>
      <c r="R692" s="224">
        <f>Q692*H692</f>
        <v>0.032399999999999998</v>
      </c>
      <c r="S692" s="224">
        <v>0</v>
      </c>
      <c r="T692" s="225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26" t="s">
        <v>609</v>
      </c>
      <c r="AT692" s="226" t="s">
        <v>490</v>
      </c>
      <c r="AU692" s="226" t="s">
        <v>81</v>
      </c>
      <c r="AY692" s="20" t="s">
        <v>158</v>
      </c>
      <c r="BE692" s="227">
        <f>IF(N692="základní",J692,0)</f>
        <v>0</v>
      </c>
      <c r="BF692" s="227">
        <f>IF(N692="snížená",J692,0)</f>
        <v>0</v>
      </c>
      <c r="BG692" s="227">
        <f>IF(N692="zákl. přenesená",J692,0)</f>
        <v>0</v>
      </c>
      <c r="BH692" s="227">
        <f>IF(N692="sníž. přenesená",J692,0)</f>
        <v>0</v>
      </c>
      <c r="BI692" s="227">
        <f>IF(N692="nulová",J692,0)</f>
        <v>0</v>
      </c>
      <c r="BJ692" s="20" t="s">
        <v>79</v>
      </c>
      <c r="BK692" s="227">
        <f>ROUND(I692*H692,2)</f>
        <v>0</v>
      </c>
      <c r="BL692" s="20" t="s">
        <v>251</v>
      </c>
      <c r="BM692" s="226" t="s">
        <v>1508</v>
      </c>
    </row>
    <row r="693" s="2" customFormat="1" ht="24.15" customHeight="1">
      <c r="A693" s="41"/>
      <c r="B693" s="42"/>
      <c r="C693" s="270" t="s">
        <v>1509</v>
      </c>
      <c r="D693" s="270" t="s">
        <v>490</v>
      </c>
      <c r="E693" s="271" t="s">
        <v>1510</v>
      </c>
      <c r="F693" s="272" t="s">
        <v>1511</v>
      </c>
      <c r="G693" s="273" t="s">
        <v>300</v>
      </c>
      <c r="H693" s="274">
        <v>5</v>
      </c>
      <c r="I693" s="275"/>
      <c r="J693" s="276">
        <f>ROUND(I693*H693,2)</f>
        <v>0</v>
      </c>
      <c r="K693" s="272" t="s">
        <v>165</v>
      </c>
      <c r="L693" s="277"/>
      <c r="M693" s="278" t="s">
        <v>28</v>
      </c>
      <c r="N693" s="279" t="s">
        <v>43</v>
      </c>
      <c r="O693" s="87"/>
      <c r="P693" s="224">
        <f>O693*H693</f>
        <v>0</v>
      </c>
      <c r="Q693" s="224">
        <v>0.0014</v>
      </c>
      <c r="R693" s="224">
        <f>Q693*H693</f>
        <v>0.0070000000000000001</v>
      </c>
      <c r="S693" s="224">
        <v>0</v>
      </c>
      <c r="T693" s="225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26" t="s">
        <v>609</v>
      </c>
      <c r="AT693" s="226" t="s">
        <v>490</v>
      </c>
      <c r="AU693" s="226" t="s">
        <v>81</v>
      </c>
      <c r="AY693" s="20" t="s">
        <v>158</v>
      </c>
      <c r="BE693" s="227">
        <f>IF(N693="základní",J693,0)</f>
        <v>0</v>
      </c>
      <c r="BF693" s="227">
        <f>IF(N693="snížená",J693,0)</f>
        <v>0</v>
      </c>
      <c r="BG693" s="227">
        <f>IF(N693="zákl. přenesená",J693,0)</f>
        <v>0</v>
      </c>
      <c r="BH693" s="227">
        <f>IF(N693="sníž. přenesená",J693,0)</f>
        <v>0</v>
      </c>
      <c r="BI693" s="227">
        <f>IF(N693="nulová",J693,0)</f>
        <v>0</v>
      </c>
      <c r="BJ693" s="20" t="s">
        <v>79</v>
      </c>
      <c r="BK693" s="227">
        <f>ROUND(I693*H693,2)</f>
        <v>0</v>
      </c>
      <c r="BL693" s="20" t="s">
        <v>251</v>
      </c>
      <c r="BM693" s="226" t="s">
        <v>1512</v>
      </c>
    </row>
    <row r="694" s="2" customFormat="1" ht="37.8" customHeight="1">
      <c r="A694" s="41"/>
      <c r="B694" s="42"/>
      <c r="C694" s="215" t="s">
        <v>1513</v>
      </c>
      <c r="D694" s="215" t="s">
        <v>161</v>
      </c>
      <c r="E694" s="216" t="s">
        <v>1514</v>
      </c>
      <c r="F694" s="217" t="s">
        <v>1515</v>
      </c>
      <c r="G694" s="218" t="s">
        <v>300</v>
      </c>
      <c r="H694" s="219">
        <v>4</v>
      </c>
      <c r="I694" s="220"/>
      <c r="J694" s="221">
        <f>ROUND(I694*H694,2)</f>
        <v>0</v>
      </c>
      <c r="K694" s="217" t="s">
        <v>165</v>
      </c>
      <c r="L694" s="47"/>
      <c r="M694" s="222" t="s">
        <v>28</v>
      </c>
      <c r="N694" s="223" t="s">
        <v>43</v>
      </c>
      <c r="O694" s="87"/>
      <c r="P694" s="224">
        <f>O694*H694</f>
        <v>0</v>
      </c>
      <c r="Q694" s="224">
        <v>0</v>
      </c>
      <c r="R694" s="224">
        <f>Q694*H694</f>
        <v>0</v>
      </c>
      <c r="S694" s="224">
        <v>0</v>
      </c>
      <c r="T694" s="225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26" t="s">
        <v>251</v>
      </c>
      <c r="AT694" s="226" t="s">
        <v>161</v>
      </c>
      <c r="AU694" s="226" t="s">
        <v>81</v>
      </c>
      <c r="AY694" s="20" t="s">
        <v>158</v>
      </c>
      <c r="BE694" s="227">
        <f>IF(N694="základní",J694,0)</f>
        <v>0</v>
      </c>
      <c r="BF694" s="227">
        <f>IF(N694="snížená",J694,0)</f>
        <v>0</v>
      </c>
      <c r="BG694" s="227">
        <f>IF(N694="zákl. přenesená",J694,0)</f>
        <v>0</v>
      </c>
      <c r="BH694" s="227">
        <f>IF(N694="sníž. přenesená",J694,0)</f>
        <v>0</v>
      </c>
      <c r="BI694" s="227">
        <f>IF(N694="nulová",J694,0)</f>
        <v>0</v>
      </c>
      <c r="BJ694" s="20" t="s">
        <v>79</v>
      </c>
      <c r="BK694" s="227">
        <f>ROUND(I694*H694,2)</f>
        <v>0</v>
      </c>
      <c r="BL694" s="20" t="s">
        <v>251</v>
      </c>
      <c r="BM694" s="226" t="s">
        <v>1516</v>
      </c>
    </row>
    <row r="695" s="2" customFormat="1">
      <c r="A695" s="41"/>
      <c r="B695" s="42"/>
      <c r="C695" s="43"/>
      <c r="D695" s="228" t="s">
        <v>168</v>
      </c>
      <c r="E695" s="43"/>
      <c r="F695" s="229" t="s">
        <v>1517</v>
      </c>
      <c r="G695" s="43"/>
      <c r="H695" s="43"/>
      <c r="I695" s="230"/>
      <c r="J695" s="43"/>
      <c r="K695" s="43"/>
      <c r="L695" s="47"/>
      <c r="M695" s="231"/>
      <c r="N695" s="232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168</v>
      </c>
      <c r="AU695" s="20" t="s">
        <v>81</v>
      </c>
    </row>
    <row r="696" s="2" customFormat="1" ht="33" customHeight="1">
      <c r="A696" s="41"/>
      <c r="B696" s="42"/>
      <c r="C696" s="270" t="s">
        <v>1518</v>
      </c>
      <c r="D696" s="270" t="s">
        <v>490</v>
      </c>
      <c r="E696" s="271" t="s">
        <v>1519</v>
      </c>
      <c r="F696" s="272" t="s">
        <v>1520</v>
      </c>
      <c r="G696" s="273" t="s">
        <v>300</v>
      </c>
      <c r="H696" s="274">
        <v>4</v>
      </c>
      <c r="I696" s="275"/>
      <c r="J696" s="276">
        <f>ROUND(I696*H696,2)</f>
        <v>0</v>
      </c>
      <c r="K696" s="272" t="s">
        <v>165</v>
      </c>
      <c r="L696" s="277"/>
      <c r="M696" s="278" t="s">
        <v>28</v>
      </c>
      <c r="N696" s="279" t="s">
        <v>43</v>
      </c>
      <c r="O696" s="87"/>
      <c r="P696" s="224">
        <f>O696*H696</f>
        <v>0</v>
      </c>
      <c r="Q696" s="224">
        <v>0.042999999999999997</v>
      </c>
      <c r="R696" s="224">
        <f>Q696*H696</f>
        <v>0.17199999999999999</v>
      </c>
      <c r="S696" s="224">
        <v>0</v>
      </c>
      <c r="T696" s="225">
        <f>S696*H696</f>
        <v>0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226" t="s">
        <v>609</v>
      </c>
      <c r="AT696" s="226" t="s">
        <v>490</v>
      </c>
      <c r="AU696" s="226" t="s">
        <v>81</v>
      </c>
      <c r="AY696" s="20" t="s">
        <v>158</v>
      </c>
      <c r="BE696" s="227">
        <f>IF(N696="základní",J696,0)</f>
        <v>0</v>
      </c>
      <c r="BF696" s="227">
        <f>IF(N696="snížená",J696,0)</f>
        <v>0</v>
      </c>
      <c r="BG696" s="227">
        <f>IF(N696="zákl. přenesená",J696,0)</f>
        <v>0</v>
      </c>
      <c r="BH696" s="227">
        <f>IF(N696="sníž. přenesená",J696,0)</f>
        <v>0</v>
      </c>
      <c r="BI696" s="227">
        <f>IF(N696="nulová",J696,0)</f>
        <v>0</v>
      </c>
      <c r="BJ696" s="20" t="s">
        <v>79</v>
      </c>
      <c r="BK696" s="227">
        <f>ROUND(I696*H696,2)</f>
        <v>0</v>
      </c>
      <c r="BL696" s="20" t="s">
        <v>251</v>
      </c>
      <c r="BM696" s="226" t="s">
        <v>1521</v>
      </c>
    </row>
    <row r="697" s="2" customFormat="1" ht="44.25" customHeight="1">
      <c r="A697" s="41"/>
      <c r="B697" s="42"/>
      <c r="C697" s="215" t="s">
        <v>1522</v>
      </c>
      <c r="D697" s="215" t="s">
        <v>161</v>
      </c>
      <c r="E697" s="216" t="s">
        <v>1523</v>
      </c>
      <c r="F697" s="217" t="s">
        <v>1524</v>
      </c>
      <c r="G697" s="218" t="s">
        <v>300</v>
      </c>
      <c r="H697" s="219">
        <v>2</v>
      </c>
      <c r="I697" s="220"/>
      <c r="J697" s="221">
        <f>ROUND(I697*H697,2)</f>
        <v>0</v>
      </c>
      <c r="K697" s="217" t="s">
        <v>165</v>
      </c>
      <c r="L697" s="47"/>
      <c r="M697" s="222" t="s">
        <v>28</v>
      </c>
      <c r="N697" s="223" t="s">
        <v>43</v>
      </c>
      <c r="O697" s="87"/>
      <c r="P697" s="224">
        <f>O697*H697</f>
        <v>0</v>
      </c>
      <c r="Q697" s="224">
        <v>0</v>
      </c>
      <c r="R697" s="224">
        <f>Q697*H697</f>
        <v>0</v>
      </c>
      <c r="S697" s="224">
        <v>0</v>
      </c>
      <c r="T697" s="225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26" t="s">
        <v>251</v>
      </c>
      <c r="AT697" s="226" t="s">
        <v>161</v>
      </c>
      <c r="AU697" s="226" t="s">
        <v>81</v>
      </c>
      <c r="AY697" s="20" t="s">
        <v>158</v>
      </c>
      <c r="BE697" s="227">
        <f>IF(N697="základní",J697,0)</f>
        <v>0</v>
      </c>
      <c r="BF697" s="227">
        <f>IF(N697="snížená",J697,0)</f>
        <v>0</v>
      </c>
      <c r="BG697" s="227">
        <f>IF(N697="zákl. přenesená",J697,0)</f>
        <v>0</v>
      </c>
      <c r="BH697" s="227">
        <f>IF(N697="sníž. přenesená",J697,0)</f>
        <v>0</v>
      </c>
      <c r="BI697" s="227">
        <f>IF(N697="nulová",J697,0)</f>
        <v>0</v>
      </c>
      <c r="BJ697" s="20" t="s">
        <v>79</v>
      </c>
      <c r="BK697" s="227">
        <f>ROUND(I697*H697,2)</f>
        <v>0</v>
      </c>
      <c r="BL697" s="20" t="s">
        <v>251</v>
      </c>
      <c r="BM697" s="226" t="s">
        <v>1525</v>
      </c>
    </row>
    <row r="698" s="2" customFormat="1">
      <c r="A698" s="41"/>
      <c r="B698" s="42"/>
      <c r="C698" s="43"/>
      <c r="D698" s="228" t="s">
        <v>168</v>
      </c>
      <c r="E698" s="43"/>
      <c r="F698" s="229" t="s">
        <v>1526</v>
      </c>
      <c r="G698" s="43"/>
      <c r="H698" s="43"/>
      <c r="I698" s="230"/>
      <c r="J698" s="43"/>
      <c r="K698" s="43"/>
      <c r="L698" s="47"/>
      <c r="M698" s="231"/>
      <c r="N698" s="232"/>
      <c r="O698" s="87"/>
      <c r="P698" s="87"/>
      <c r="Q698" s="87"/>
      <c r="R698" s="87"/>
      <c r="S698" s="87"/>
      <c r="T698" s="88"/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T698" s="20" t="s">
        <v>168</v>
      </c>
      <c r="AU698" s="20" t="s">
        <v>81</v>
      </c>
    </row>
    <row r="699" s="2" customFormat="1" ht="24.15" customHeight="1">
      <c r="A699" s="41"/>
      <c r="B699" s="42"/>
      <c r="C699" s="270" t="s">
        <v>1527</v>
      </c>
      <c r="D699" s="270" t="s">
        <v>490</v>
      </c>
      <c r="E699" s="271" t="s">
        <v>1528</v>
      </c>
      <c r="F699" s="272" t="s">
        <v>1471</v>
      </c>
      <c r="G699" s="273" t="s">
        <v>300</v>
      </c>
      <c r="H699" s="274">
        <v>2</v>
      </c>
      <c r="I699" s="275"/>
      <c r="J699" s="276">
        <f>ROUND(I699*H699,2)</f>
        <v>0</v>
      </c>
      <c r="K699" s="272" t="s">
        <v>165</v>
      </c>
      <c r="L699" s="277"/>
      <c r="M699" s="278" t="s">
        <v>28</v>
      </c>
      <c r="N699" s="279" t="s">
        <v>43</v>
      </c>
      <c r="O699" s="87"/>
      <c r="P699" s="224">
        <f>O699*H699</f>
        <v>0</v>
      </c>
      <c r="Q699" s="224">
        <v>0.0138</v>
      </c>
      <c r="R699" s="224">
        <f>Q699*H699</f>
        <v>0.0276</v>
      </c>
      <c r="S699" s="224">
        <v>0</v>
      </c>
      <c r="T699" s="225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26" t="s">
        <v>609</v>
      </c>
      <c r="AT699" s="226" t="s">
        <v>490</v>
      </c>
      <c r="AU699" s="226" t="s">
        <v>81</v>
      </c>
      <c r="AY699" s="20" t="s">
        <v>158</v>
      </c>
      <c r="BE699" s="227">
        <f>IF(N699="základní",J699,0)</f>
        <v>0</v>
      </c>
      <c r="BF699" s="227">
        <f>IF(N699="snížená",J699,0)</f>
        <v>0</v>
      </c>
      <c r="BG699" s="227">
        <f>IF(N699="zákl. přenesená",J699,0)</f>
        <v>0</v>
      </c>
      <c r="BH699" s="227">
        <f>IF(N699="sníž. přenesená",J699,0)</f>
        <v>0</v>
      </c>
      <c r="BI699" s="227">
        <f>IF(N699="nulová",J699,0)</f>
        <v>0</v>
      </c>
      <c r="BJ699" s="20" t="s">
        <v>79</v>
      </c>
      <c r="BK699" s="227">
        <f>ROUND(I699*H699,2)</f>
        <v>0</v>
      </c>
      <c r="BL699" s="20" t="s">
        <v>251</v>
      </c>
      <c r="BM699" s="226" t="s">
        <v>1529</v>
      </c>
    </row>
    <row r="700" s="2" customFormat="1" ht="37.8" customHeight="1">
      <c r="A700" s="41"/>
      <c r="B700" s="42"/>
      <c r="C700" s="215" t="s">
        <v>1530</v>
      </c>
      <c r="D700" s="215" t="s">
        <v>161</v>
      </c>
      <c r="E700" s="216" t="s">
        <v>1531</v>
      </c>
      <c r="F700" s="217" t="s">
        <v>1532</v>
      </c>
      <c r="G700" s="218" t="s">
        <v>300</v>
      </c>
      <c r="H700" s="219">
        <v>3</v>
      </c>
      <c r="I700" s="220"/>
      <c r="J700" s="221">
        <f>ROUND(I700*H700,2)</f>
        <v>0</v>
      </c>
      <c r="K700" s="217" t="s">
        <v>165</v>
      </c>
      <c r="L700" s="47"/>
      <c r="M700" s="222" t="s">
        <v>28</v>
      </c>
      <c r="N700" s="223" t="s">
        <v>43</v>
      </c>
      <c r="O700" s="87"/>
      <c r="P700" s="224">
        <f>O700*H700</f>
        <v>0</v>
      </c>
      <c r="Q700" s="224">
        <v>0.00093307500000000001</v>
      </c>
      <c r="R700" s="224">
        <f>Q700*H700</f>
        <v>0.0027992249999999998</v>
      </c>
      <c r="S700" s="224">
        <v>0</v>
      </c>
      <c r="T700" s="225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26" t="s">
        <v>251</v>
      </c>
      <c r="AT700" s="226" t="s">
        <v>161</v>
      </c>
      <c r="AU700" s="226" t="s">
        <v>81</v>
      </c>
      <c r="AY700" s="20" t="s">
        <v>158</v>
      </c>
      <c r="BE700" s="227">
        <f>IF(N700="základní",J700,0)</f>
        <v>0</v>
      </c>
      <c r="BF700" s="227">
        <f>IF(N700="snížená",J700,0)</f>
        <v>0</v>
      </c>
      <c r="BG700" s="227">
        <f>IF(N700="zákl. přenesená",J700,0)</f>
        <v>0</v>
      </c>
      <c r="BH700" s="227">
        <f>IF(N700="sníž. přenesená",J700,0)</f>
        <v>0</v>
      </c>
      <c r="BI700" s="227">
        <f>IF(N700="nulová",J700,0)</f>
        <v>0</v>
      </c>
      <c r="BJ700" s="20" t="s">
        <v>79</v>
      </c>
      <c r="BK700" s="227">
        <f>ROUND(I700*H700,2)</f>
        <v>0</v>
      </c>
      <c r="BL700" s="20" t="s">
        <v>251</v>
      </c>
      <c r="BM700" s="226" t="s">
        <v>1533</v>
      </c>
    </row>
    <row r="701" s="2" customFormat="1">
      <c r="A701" s="41"/>
      <c r="B701" s="42"/>
      <c r="C701" s="43"/>
      <c r="D701" s="228" t="s">
        <v>168</v>
      </c>
      <c r="E701" s="43"/>
      <c r="F701" s="229" t="s">
        <v>1534</v>
      </c>
      <c r="G701" s="43"/>
      <c r="H701" s="43"/>
      <c r="I701" s="230"/>
      <c r="J701" s="43"/>
      <c r="K701" s="43"/>
      <c r="L701" s="47"/>
      <c r="M701" s="231"/>
      <c r="N701" s="232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168</v>
      </c>
      <c r="AU701" s="20" t="s">
        <v>81</v>
      </c>
    </row>
    <row r="702" s="2" customFormat="1" ht="24.15" customHeight="1">
      <c r="A702" s="41"/>
      <c r="B702" s="42"/>
      <c r="C702" s="270" t="s">
        <v>1535</v>
      </c>
      <c r="D702" s="270" t="s">
        <v>490</v>
      </c>
      <c r="E702" s="271" t="s">
        <v>1536</v>
      </c>
      <c r="F702" s="272" t="s">
        <v>1537</v>
      </c>
      <c r="G702" s="273" t="s">
        <v>300</v>
      </c>
      <c r="H702" s="274">
        <v>1</v>
      </c>
      <c r="I702" s="275"/>
      <c r="J702" s="276">
        <f>ROUND(I702*H702,2)</f>
        <v>0</v>
      </c>
      <c r="K702" s="272" t="s">
        <v>381</v>
      </c>
      <c r="L702" s="277"/>
      <c r="M702" s="278" t="s">
        <v>28</v>
      </c>
      <c r="N702" s="279" t="s">
        <v>43</v>
      </c>
      <c r="O702" s="87"/>
      <c r="P702" s="224">
        <f>O702*H702</f>
        <v>0</v>
      </c>
      <c r="Q702" s="224">
        <v>0</v>
      </c>
      <c r="R702" s="224">
        <f>Q702*H702</f>
        <v>0</v>
      </c>
      <c r="S702" s="224">
        <v>0</v>
      </c>
      <c r="T702" s="225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26" t="s">
        <v>609</v>
      </c>
      <c r="AT702" s="226" t="s">
        <v>490</v>
      </c>
      <c r="AU702" s="226" t="s">
        <v>81</v>
      </c>
      <c r="AY702" s="20" t="s">
        <v>158</v>
      </c>
      <c r="BE702" s="227">
        <f>IF(N702="základní",J702,0)</f>
        <v>0</v>
      </c>
      <c r="BF702" s="227">
        <f>IF(N702="snížená",J702,0)</f>
        <v>0</v>
      </c>
      <c r="BG702" s="227">
        <f>IF(N702="zákl. přenesená",J702,0)</f>
        <v>0</v>
      </c>
      <c r="BH702" s="227">
        <f>IF(N702="sníž. přenesená",J702,0)</f>
        <v>0</v>
      </c>
      <c r="BI702" s="227">
        <f>IF(N702="nulová",J702,0)</f>
        <v>0</v>
      </c>
      <c r="BJ702" s="20" t="s">
        <v>79</v>
      </c>
      <c r="BK702" s="227">
        <f>ROUND(I702*H702,2)</f>
        <v>0</v>
      </c>
      <c r="BL702" s="20" t="s">
        <v>251</v>
      </c>
      <c r="BM702" s="226" t="s">
        <v>1538</v>
      </c>
    </row>
    <row r="703" s="2" customFormat="1" ht="24.15" customHeight="1">
      <c r="A703" s="41"/>
      <c r="B703" s="42"/>
      <c r="C703" s="270" t="s">
        <v>1539</v>
      </c>
      <c r="D703" s="270" t="s">
        <v>490</v>
      </c>
      <c r="E703" s="271" t="s">
        <v>1540</v>
      </c>
      <c r="F703" s="272" t="s">
        <v>1541</v>
      </c>
      <c r="G703" s="273" t="s">
        <v>300</v>
      </c>
      <c r="H703" s="274">
        <v>1</v>
      </c>
      <c r="I703" s="275"/>
      <c r="J703" s="276">
        <f>ROUND(I703*H703,2)</f>
        <v>0</v>
      </c>
      <c r="K703" s="272" t="s">
        <v>381</v>
      </c>
      <c r="L703" s="277"/>
      <c r="M703" s="278" t="s">
        <v>28</v>
      </c>
      <c r="N703" s="279" t="s">
        <v>43</v>
      </c>
      <c r="O703" s="87"/>
      <c r="P703" s="224">
        <f>O703*H703</f>
        <v>0</v>
      </c>
      <c r="Q703" s="224">
        <v>0</v>
      </c>
      <c r="R703" s="224">
        <f>Q703*H703</f>
        <v>0</v>
      </c>
      <c r="S703" s="224">
        <v>0</v>
      </c>
      <c r="T703" s="225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26" t="s">
        <v>609</v>
      </c>
      <c r="AT703" s="226" t="s">
        <v>490</v>
      </c>
      <c r="AU703" s="226" t="s">
        <v>81</v>
      </c>
      <c r="AY703" s="20" t="s">
        <v>158</v>
      </c>
      <c r="BE703" s="227">
        <f>IF(N703="základní",J703,0)</f>
        <v>0</v>
      </c>
      <c r="BF703" s="227">
        <f>IF(N703="snížená",J703,0)</f>
        <v>0</v>
      </c>
      <c r="BG703" s="227">
        <f>IF(N703="zákl. přenesená",J703,0)</f>
        <v>0</v>
      </c>
      <c r="BH703" s="227">
        <f>IF(N703="sníž. přenesená",J703,0)</f>
        <v>0</v>
      </c>
      <c r="BI703" s="227">
        <f>IF(N703="nulová",J703,0)</f>
        <v>0</v>
      </c>
      <c r="BJ703" s="20" t="s">
        <v>79</v>
      </c>
      <c r="BK703" s="227">
        <f>ROUND(I703*H703,2)</f>
        <v>0</v>
      </c>
      <c r="BL703" s="20" t="s">
        <v>251</v>
      </c>
      <c r="BM703" s="226" t="s">
        <v>1542</v>
      </c>
    </row>
    <row r="704" s="2" customFormat="1" ht="24.15" customHeight="1">
      <c r="A704" s="41"/>
      <c r="B704" s="42"/>
      <c r="C704" s="270" t="s">
        <v>1543</v>
      </c>
      <c r="D704" s="270" t="s">
        <v>490</v>
      </c>
      <c r="E704" s="271" t="s">
        <v>1544</v>
      </c>
      <c r="F704" s="272" t="s">
        <v>1545</v>
      </c>
      <c r="G704" s="273" t="s">
        <v>300</v>
      </c>
      <c r="H704" s="274">
        <v>1</v>
      </c>
      <c r="I704" s="275"/>
      <c r="J704" s="276">
        <f>ROUND(I704*H704,2)</f>
        <v>0</v>
      </c>
      <c r="K704" s="272" t="s">
        <v>381</v>
      </c>
      <c r="L704" s="277"/>
      <c r="M704" s="278" t="s">
        <v>28</v>
      </c>
      <c r="N704" s="279" t="s">
        <v>43</v>
      </c>
      <c r="O704" s="87"/>
      <c r="P704" s="224">
        <f>O704*H704</f>
        <v>0</v>
      </c>
      <c r="Q704" s="224">
        <v>0</v>
      </c>
      <c r="R704" s="224">
        <f>Q704*H704</f>
        <v>0</v>
      </c>
      <c r="S704" s="224">
        <v>0</v>
      </c>
      <c r="T704" s="225">
        <f>S704*H704</f>
        <v>0</v>
      </c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R704" s="226" t="s">
        <v>609</v>
      </c>
      <c r="AT704" s="226" t="s">
        <v>490</v>
      </c>
      <c r="AU704" s="226" t="s">
        <v>81</v>
      </c>
      <c r="AY704" s="20" t="s">
        <v>158</v>
      </c>
      <c r="BE704" s="227">
        <f>IF(N704="základní",J704,0)</f>
        <v>0</v>
      </c>
      <c r="BF704" s="227">
        <f>IF(N704="snížená",J704,0)</f>
        <v>0</v>
      </c>
      <c r="BG704" s="227">
        <f>IF(N704="zákl. přenesená",J704,0)</f>
        <v>0</v>
      </c>
      <c r="BH704" s="227">
        <f>IF(N704="sníž. přenesená",J704,0)</f>
        <v>0</v>
      </c>
      <c r="BI704" s="227">
        <f>IF(N704="nulová",J704,0)</f>
        <v>0</v>
      </c>
      <c r="BJ704" s="20" t="s">
        <v>79</v>
      </c>
      <c r="BK704" s="227">
        <f>ROUND(I704*H704,2)</f>
        <v>0</v>
      </c>
      <c r="BL704" s="20" t="s">
        <v>251</v>
      </c>
      <c r="BM704" s="226" t="s">
        <v>1546</v>
      </c>
    </row>
    <row r="705" s="2" customFormat="1" ht="37.8" customHeight="1">
      <c r="A705" s="41"/>
      <c r="B705" s="42"/>
      <c r="C705" s="215" t="s">
        <v>1547</v>
      </c>
      <c r="D705" s="215" t="s">
        <v>161</v>
      </c>
      <c r="E705" s="216" t="s">
        <v>1548</v>
      </c>
      <c r="F705" s="217" t="s">
        <v>1549</v>
      </c>
      <c r="G705" s="218" t="s">
        <v>300</v>
      </c>
      <c r="H705" s="219">
        <v>2</v>
      </c>
      <c r="I705" s="220"/>
      <c r="J705" s="221">
        <f>ROUND(I705*H705,2)</f>
        <v>0</v>
      </c>
      <c r="K705" s="217" t="s">
        <v>165</v>
      </c>
      <c r="L705" s="47"/>
      <c r="M705" s="222" t="s">
        <v>28</v>
      </c>
      <c r="N705" s="223" t="s">
        <v>43</v>
      </c>
      <c r="O705" s="87"/>
      <c r="P705" s="224">
        <f>O705*H705</f>
        <v>0</v>
      </c>
      <c r="Q705" s="224">
        <v>0.00085508749999999999</v>
      </c>
      <c r="R705" s="224">
        <f>Q705*H705</f>
        <v>0.001710175</v>
      </c>
      <c r="S705" s="224">
        <v>0</v>
      </c>
      <c r="T705" s="225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26" t="s">
        <v>251</v>
      </c>
      <c r="AT705" s="226" t="s">
        <v>161</v>
      </c>
      <c r="AU705" s="226" t="s">
        <v>81</v>
      </c>
      <c r="AY705" s="20" t="s">
        <v>158</v>
      </c>
      <c r="BE705" s="227">
        <f>IF(N705="základní",J705,0)</f>
        <v>0</v>
      </c>
      <c r="BF705" s="227">
        <f>IF(N705="snížená",J705,0)</f>
        <v>0</v>
      </c>
      <c r="BG705" s="227">
        <f>IF(N705="zákl. přenesená",J705,0)</f>
        <v>0</v>
      </c>
      <c r="BH705" s="227">
        <f>IF(N705="sníž. přenesená",J705,0)</f>
        <v>0</v>
      </c>
      <c r="BI705" s="227">
        <f>IF(N705="nulová",J705,0)</f>
        <v>0</v>
      </c>
      <c r="BJ705" s="20" t="s">
        <v>79</v>
      </c>
      <c r="BK705" s="227">
        <f>ROUND(I705*H705,2)</f>
        <v>0</v>
      </c>
      <c r="BL705" s="20" t="s">
        <v>251</v>
      </c>
      <c r="BM705" s="226" t="s">
        <v>1550</v>
      </c>
    </row>
    <row r="706" s="2" customFormat="1">
      <c r="A706" s="41"/>
      <c r="B706" s="42"/>
      <c r="C706" s="43"/>
      <c r="D706" s="228" t="s">
        <v>168</v>
      </c>
      <c r="E706" s="43"/>
      <c r="F706" s="229" t="s">
        <v>1551</v>
      </c>
      <c r="G706" s="43"/>
      <c r="H706" s="43"/>
      <c r="I706" s="230"/>
      <c r="J706" s="43"/>
      <c r="K706" s="43"/>
      <c r="L706" s="47"/>
      <c r="M706" s="231"/>
      <c r="N706" s="232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168</v>
      </c>
      <c r="AU706" s="20" t="s">
        <v>81</v>
      </c>
    </row>
    <row r="707" s="2" customFormat="1" ht="24.15" customHeight="1">
      <c r="A707" s="41"/>
      <c r="B707" s="42"/>
      <c r="C707" s="270" t="s">
        <v>1552</v>
      </c>
      <c r="D707" s="270" t="s">
        <v>490</v>
      </c>
      <c r="E707" s="271" t="s">
        <v>1553</v>
      </c>
      <c r="F707" s="272" t="s">
        <v>1554</v>
      </c>
      <c r="G707" s="273" t="s">
        <v>1555</v>
      </c>
      <c r="H707" s="274">
        <v>2</v>
      </c>
      <c r="I707" s="275"/>
      <c r="J707" s="276">
        <f>ROUND(I707*H707,2)</f>
        <v>0</v>
      </c>
      <c r="K707" s="272" t="s">
        <v>381</v>
      </c>
      <c r="L707" s="277"/>
      <c r="M707" s="278" t="s">
        <v>28</v>
      </c>
      <c r="N707" s="279" t="s">
        <v>43</v>
      </c>
      <c r="O707" s="87"/>
      <c r="P707" s="224">
        <f>O707*H707</f>
        <v>0</v>
      </c>
      <c r="Q707" s="224">
        <v>0</v>
      </c>
      <c r="R707" s="224">
        <f>Q707*H707</f>
        <v>0</v>
      </c>
      <c r="S707" s="224">
        <v>0</v>
      </c>
      <c r="T707" s="225">
        <f>S707*H707</f>
        <v>0</v>
      </c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R707" s="226" t="s">
        <v>609</v>
      </c>
      <c r="AT707" s="226" t="s">
        <v>490</v>
      </c>
      <c r="AU707" s="226" t="s">
        <v>81</v>
      </c>
      <c r="AY707" s="20" t="s">
        <v>158</v>
      </c>
      <c r="BE707" s="227">
        <f>IF(N707="základní",J707,0)</f>
        <v>0</v>
      </c>
      <c r="BF707" s="227">
        <f>IF(N707="snížená",J707,0)</f>
        <v>0</v>
      </c>
      <c r="BG707" s="227">
        <f>IF(N707="zákl. přenesená",J707,0)</f>
        <v>0</v>
      </c>
      <c r="BH707" s="227">
        <f>IF(N707="sníž. přenesená",J707,0)</f>
        <v>0</v>
      </c>
      <c r="BI707" s="227">
        <f>IF(N707="nulová",J707,0)</f>
        <v>0</v>
      </c>
      <c r="BJ707" s="20" t="s">
        <v>79</v>
      </c>
      <c r="BK707" s="227">
        <f>ROUND(I707*H707,2)</f>
        <v>0</v>
      </c>
      <c r="BL707" s="20" t="s">
        <v>251</v>
      </c>
      <c r="BM707" s="226" t="s">
        <v>1556</v>
      </c>
    </row>
    <row r="708" s="2" customFormat="1" ht="24.15" customHeight="1">
      <c r="A708" s="41"/>
      <c r="B708" s="42"/>
      <c r="C708" s="215" t="s">
        <v>1557</v>
      </c>
      <c r="D708" s="215" t="s">
        <v>161</v>
      </c>
      <c r="E708" s="216" t="s">
        <v>1558</v>
      </c>
      <c r="F708" s="217" t="s">
        <v>1559</v>
      </c>
      <c r="G708" s="218" t="s">
        <v>300</v>
      </c>
      <c r="H708" s="219">
        <v>7</v>
      </c>
      <c r="I708" s="220"/>
      <c r="J708" s="221">
        <f>ROUND(I708*H708,2)</f>
        <v>0</v>
      </c>
      <c r="K708" s="217" t="s">
        <v>165</v>
      </c>
      <c r="L708" s="47"/>
      <c r="M708" s="222" t="s">
        <v>28</v>
      </c>
      <c r="N708" s="223" t="s">
        <v>43</v>
      </c>
      <c r="O708" s="87"/>
      <c r="P708" s="224">
        <f>O708*H708</f>
        <v>0</v>
      </c>
      <c r="Q708" s="224">
        <v>0</v>
      </c>
      <c r="R708" s="224">
        <f>Q708*H708</f>
        <v>0</v>
      </c>
      <c r="S708" s="224">
        <v>0</v>
      </c>
      <c r="T708" s="225">
        <f>S708*H708</f>
        <v>0</v>
      </c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R708" s="226" t="s">
        <v>251</v>
      </c>
      <c r="AT708" s="226" t="s">
        <v>161</v>
      </c>
      <c r="AU708" s="226" t="s">
        <v>81</v>
      </c>
      <c r="AY708" s="20" t="s">
        <v>158</v>
      </c>
      <c r="BE708" s="227">
        <f>IF(N708="základní",J708,0)</f>
        <v>0</v>
      </c>
      <c r="BF708" s="227">
        <f>IF(N708="snížená",J708,0)</f>
        <v>0</v>
      </c>
      <c r="BG708" s="227">
        <f>IF(N708="zákl. přenesená",J708,0)</f>
        <v>0</v>
      </c>
      <c r="BH708" s="227">
        <f>IF(N708="sníž. přenesená",J708,0)</f>
        <v>0</v>
      </c>
      <c r="BI708" s="227">
        <f>IF(N708="nulová",J708,0)</f>
        <v>0</v>
      </c>
      <c r="BJ708" s="20" t="s">
        <v>79</v>
      </c>
      <c r="BK708" s="227">
        <f>ROUND(I708*H708,2)</f>
        <v>0</v>
      </c>
      <c r="BL708" s="20" t="s">
        <v>251</v>
      </c>
      <c r="BM708" s="226" t="s">
        <v>1560</v>
      </c>
    </row>
    <row r="709" s="2" customFormat="1">
      <c r="A709" s="41"/>
      <c r="B709" s="42"/>
      <c r="C709" s="43"/>
      <c r="D709" s="228" t="s">
        <v>168</v>
      </c>
      <c r="E709" s="43"/>
      <c r="F709" s="229" t="s">
        <v>1561</v>
      </c>
      <c r="G709" s="43"/>
      <c r="H709" s="43"/>
      <c r="I709" s="230"/>
      <c r="J709" s="43"/>
      <c r="K709" s="43"/>
      <c r="L709" s="47"/>
      <c r="M709" s="231"/>
      <c r="N709" s="232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168</v>
      </c>
      <c r="AU709" s="20" t="s">
        <v>81</v>
      </c>
    </row>
    <row r="710" s="2" customFormat="1" ht="21.75" customHeight="1">
      <c r="A710" s="41"/>
      <c r="B710" s="42"/>
      <c r="C710" s="270" t="s">
        <v>1562</v>
      </c>
      <c r="D710" s="270" t="s">
        <v>490</v>
      </c>
      <c r="E710" s="271" t="s">
        <v>1563</v>
      </c>
      <c r="F710" s="272" t="s">
        <v>1564</v>
      </c>
      <c r="G710" s="273" t="s">
        <v>300</v>
      </c>
      <c r="H710" s="274">
        <v>7</v>
      </c>
      <c r="I710" s="275"/>
      <c r="J710" s="276">
        <f>ROUND(I710*H710,2)</f>
        <v>0</v>
      </c>
      <c r="K710" s="272" t="s">
        <v>165</v>
      </c>
      <c r="L710" s="277"/>
      <c r="M710" s="278" t="s">
        <v>28</v>
      </c>
      <c r="N710" s="279" t="s">
        <v>43</v>
      </c>
      <c r="O710" s="87"/>
      <c r="P710" s="224">
        <f>O710*H710</f>
        <v>0</v>
      </c>
      <c r="Q710" s="224">
        <v>0.0047000000000000002</v>
      </c>
      <c r="R710" s="224">
        <f>Q710*H710</f>
        <v>0.032899999999999999</v>
      </c>
      <c r="S710" s="224">
        <v>0</v>
      </c>
      <c r="T710" s="225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26" t="s">
        <v>609</v>
      </c>
      <c r="AT710" s="226" t="s">
        <v>490</v>
      </c>
      <c r="AU710" s="226" t="s">
        <v>81</v>
      </c>
      <c r="AY710" s="20" t="s">
        <v>158</v>
      </c>
      <c r="BE710" s="227">
        <f>IF(N710="základní",J710,0)</f>
        <v>0</v>
      </c>
      <c r="BF710" s="227">
        <f>IF(N710="snížená",J710,0)</f>
        <v>0</v>
      </c>
      <c r="BG710" s="227">
        <f>IF(N710="zákl. přenesená",J710,0)</f>
        <v>0</v>
      </c>
      <c r="BH710" s="227">
        <f>IF(N710="sníž. přenesená",J710,0)</f>
        <v>0</v>
      </c>
      <c r="BI710" s="227">
        <f>IF(N710="nulová",J710,0)</f>
        <v>0</v>
      </c>
      <c r="BJ710" s="20" t="s">
        <v>79</v>
      </c>
      <c r="BK710" s="227">
        <f>ROUND(I710*H710,2)</f>
        <v>0</v>
      </c>
      <c r="BL710" s="20" t="s">
        <v>251</v>
      </c>
      <c r="BM710" s="226" t="s">
        <v>1565</v>
      </c>
    </row>
    <row r="711" s="2" customFormat="1" ht="24.15" customHeight="1">
      <c r="A711" s="41"/>
      <c r="B711" s="42"/>
      <c r="C711" s="215" t="s">
        <v>1566</v>
      </c>
      <c r="D711" s="215" t="s">
        <v>161</v>
      </c>
      <c r="E711" s="216" t="s">
        <v>1567</v>
      </c>
      <c r="F711" s="217" t="s">
        <v>1568</v>
      </c>
      <c r="G711" s="218" t="s">
        <v>300</v>
      </c>
      <c r="H711" s="219">
        <v>9</v>
      </c>
      <c r="I711" s="220"/>
      <c r="J711" s="221">
        <f>ROUND(I711*H711,2)</f>
        <v>0</v>
      </c>
      <c r="K711" s="217" t="s">
        <v>165</v>
      </c>
      <c r="L711" s="47"/>
      <c r="M711" s="222" t="s">
        <v>28</v>
      </c>
      <c r="N711" s="223" t="s">
        <v>43</v>
      </c>
      <c r="O711" s="87"/>
      <c r="P711" s="224">
        <f>O711*H711</f>
        <v>0</v>
      </c>
      <c r="Q711" s="224">
        <v>0</v>
      </c>
      <c r="R711" s="224">
        <f>Q711*H711</f>
        <v>0</v>
      </c>
      <c r="S711" s="224">
        <v>0</v>
      </c>
      <c r="T711" s="225">
        <f>S711*H711</f>
        <v>0</v>
      </c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R711" s="226" t="s">
        <v>251</v>
      </c>
      <c r="AT711" s="226" t="s">
        <v>161</v>
      </c>
      <c r="AU711" s="226" t="s">
        <v>81</v>
      </c>
      <c r="AY711" s="20" t="s">
        <v>158</v>
      </c>
      <c r="BE711" s="227">
        <f>IF(N711="základní",J711,0)</f>
        <v>0</v>
      </c>
      <c r="BF711" s="227">
        <f>IF(N711="snížená",J711,0)</f>
        <v>0</v>
      </c>
      <c r="BG711" s="227">
        <f>IF(N711="zákl. přenesená",J711,0)</f>
        <v>0</v>
      </c>
      <c r="BH711" s="227">
        <f>IF(N711="sníž. přenesená",J711,0)</f>
        <v>0</v>
      </c>
      <c r="BI711" s="227">
        <f>IF(N711="nulová",J711,0)</f>
        <v>0</v>
      </c>
      <c r="BJ711" s="20" t="s">
        <v>79</v>
      </c>
      <c r="BK711" s="227">
        <f>ROUND(I711*H711,2)</f>
        <v>0</v>
      </c>
      <c r="BL711" s="20" t="s">
        <v>251</v>
      </c>
      <c r="BM711" s="226" t="s">
        <v>1569</v>
      </c>
    </row>
    <row r="712" s="2" customFormat="1">
      <c r="A712" s="41"/>
      <c r="B712" s="42"/>
      <c r="C712" s="43"/>
      <c r="D712" s="228" t="s">
        <v>168</v>
      </c>
      <c r="E712" s="43"/>
      <c r="F712" s="229" t="s">
        <v>1570</v>
      </c>
      <c r="G712" s="43"/>
      <c r="H712" s="43"/>
      <c r="I712" s="230"/>
      <c r="J712" s="43"/>
      <c r="K712" s="43"/>
      <c r="L712" s="47"/>
      <c r="M712" s="231"/>
      <c r="N712" s="232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20" t="s">
        <v>168</v>
      </c>
      <c r="AU712" s="20" t="s">
        <v>81</v>
      </c>
    </row>
    <row r="713" s="2" customFormat="1" ht="24.15" customHeight="1">
      <c r="A713" s="41"/>
      <c r="B713" s="42"/>
      <c r="C713" s="270" t="s">
        <v>1571</v>
      </c>
      <c r="D713" s="270" t="s">
        <v>490</v>
      </c>
      <c r="E713" s="271" t="s">
        <v>1572</v>
      </c>
      <c r="F713" s="272" t="s">
        <v>1573</v>
      </c>
      <c r="G713" s="273" t="s">
        <v>300</v>
      </c>
      <c r="H713" s="274">
        <v>9</v>
      </c>
      <c r="I713" s="275"/>
      <c r="J713" s="276">
        <f>ROUND(I713*H713,2)</f>
        <v>0</v>
      </c>
      <c r="K713" s="272" t="s">
        <v>381</v>
      </c>
      <c r="L713" s="277"/>
      <c r="M713" s="278" t="s">
        <v>28</v>
      </c>
      <c r="N713" s="279" t="s">
        <v>43</v>
      </c>
      <c r="O713" s="87"/>
      <c r="P713" s="224">
        <f>O713*H713</f>
        <v>0</v>
      </c>
      <c r="Q713" s="224">
        <v>0</v>
      </c>
      <c r="R713" s="224">
        <f>Q713*H713</f>
        <v>0</v>
      </c>
      <c r="S713" s="224">
        <v>0</v>
      </c>
      <c r="T713" s="225">
        <f>S713*H713</f>
        <v>0</v>
      </c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R713" s="226" t="s">
        <v>609</v>
      </c>
      <c r="AT713" s="226" t="s">
        <v>490</v>
      </c>
      <c r="AU713" s="226" t="s">
        <v>81</v>
      </c>
      <c r="AY713" s="20" t="s">
        <v>158</v>
      </c>
      <c r="BE713" s="227">
        <f>IF(N713="základní",J713,0)</f>
        <v>0</v>
      </c>
      <c r="BF713" s="227">
        <f>IF(N713="snížená",J713,0)</f>
        <v>0</v>
      </c>
      <c r="BG713" s="227">
        <f>IF(N713="zákl. přenesená",J713,0)</f>
        <v>0</v>
      </c>
      <c r="BH713" s="227">
        <f>IF(N713="sníž. přenesená",J713,0)</f>
        <v>0</v>
      </c>
      <c r="BI713" s="227">
        <f>IF(N713="nulová",J713,0)</f>
        <v>0</v>
      </c>
      <c r="BJ713" s="20" t="s">
        <v>79</v>
      </c>
      <c r="BK713" s="227">
        <f>ROUND(I713*H713,2)</f>
        <v>0</v>
      </c>
      <c r="BL713" s="20" t="s">
        <v>251</v>
      </c>
      <c r="BM713" s="226" t="s">
        <v>1574</v>
      </c>
    </row>
    <row r="714" s="2" customFormat="1" ht="24.15" customHeight="1">
      <c r="A714" s="41"/>
      <c r="B714" s="42"/>
      <c r="C714" s="215" t="s">
        <v>1575</v>
      </c>
      <c r="D714" s="215" t="s">
        <v>161</v>
      </c>
      <c r="E714" s="216" t="s">
        <v>1576</v>
      </c>
      <c r="F714" s="217" t="s">
        <v>1577</v>
      </c>
      <c r="G714" s="218" t="s">
        <v>300</v>
      </c>
      <c r="H714" s="219">
        <v>27</v>
      </c>
      <c r="I714" s="220"/>
      <c r="J714" s="221">
        <f>ROUND(I714*H714,2)</f>
        <v>0</v>
      </c>
      <c r="K714" s="217" t="s">
        <v>165</v>
      </c>
      <c r="L714" s="47"/>
      <c r="M714" s="222" t="s">
        <v>28</v>
      </c>
      <c r="N714" s="223" t="s">
        <v>43</v>
      </c>
      <c r="O714" s="87"/>
      <c r="P714" s="224">
        <f>O714*H714</f>
        <v>0</v>
      </c>
      <c r="Q714" s="224">
        <v>0</v>
      </c>
      <c r="R714" s="224">
        <f>Q714*H714</f>
        <v>0</v>
      </c>
      <c r="S714" s="224">
        <v>0</v>
      </c>
      <c r="T714" s="225">
        <f>S714*H714</f>
        <v>0</v>
      </c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R714" s="226" t="s">
        <v>251</v>
      </c>
      <c r="AT714" s="226" t="s">
        <v>161</v>
      </c>
      <c r="AU714" s="226" t="s">
        <v>81</v>
      </c>
      <c r="AY714" s="20" t="s">
        <v>158</v>
      </c>
      <c r="BE714" s="227">
        <f>IF(N714="základní",J714,0)</f>
        <v>0</v>
      </c>
      <c r="BF714" s="227">
        <f>IF(N714="snížená",J714,0)</f>
        <v>0</v>
      </c>
      <c r="BG714" s="227">
        <f>IF(N714="zákl. přenesená",J714,0)</f>
        <v>0</v>
      </c>
      <c r="BH714" s="227">
        <f>IF(N714="sníž. přenesená",J714,0)</f>
        <v>0</v>
      </c>
      <c r="BI714" s="227">
        <f>IF(N714="nulová",J714,0)</f>
        <v>0</v>
      </c>
      <c r="BJ714" s="20" t="s">
        <v>79</v>
      </c>
      <c r="BK714" s="227">
        <f>ROUND(I714*H714,2)</f>
        <v>0</v>
      </c>
      <c r="BL714" s="20" t="s">
        <v>251</v>
      </c>
      <c r="BM714" s="226" t="s">
        <v>1578</v>
      </c>
    </row>
    <row r="715" s="2" customFormat="1">
      <c r="A715" s="41"/>
      <c r="B715" s="42"/>
      <c r="C715" s="43"/>
      <c r="D715" s="228" t="s">
        <v>168</v>
      </c>
      <c r="E715" s="43"/>
      <c r="F715" s="229" t="s">
        <v>1579</v>
      </c>
      <c r="G715" s="43"/>
      <c r="H715" s="43"/>
      <c r="I715" s="230"/>
      <c r="J715" s="43"/>
      <c r="K715" s="43"/>
      <c r="L715" s="47"/>
      <c r="M715" s="231"/>
      <c r="N715" s="232"/>
      <c r="O715" s="87"/>
      <c r="P715" s="87"/>
      <c r="Q715" s="87"/>
      <c r="R715" s="87"/>
      <c r="S715" s="87"/>
      <c r="T715" s="88"/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T715" s="20" t="s">
        <v>168</v>
      </c>
      <c r="AU715" s="20" t="s">
        <v>81</v>
      </c>
    </row>
    <row r="716" s="2" customFormat="1" ht="21.75" customHeight="1">
      <c r="A716" s="41"/>
      <c r="B716" s="42"/>
      <c r="C716" s="270" t="s">
        <v>1580</v>
      </c>
      <c r="D716" s="270" t="s">
        <v>490</v>
      </c>
      <c r="E716" s="271" t="s">
        <v>1581</v>
      </c>
      <c r="F716" s="272" t="s">
        <v>1582</v>
      </c>
      <c r="G716" s="273" t="s">
        <v>300</v>
      </c>
      <c r="H716" s="274">
        <v>27</v>
      </c>
      <c r="I716" s="275"/>
      <c r="J716" s="276">
        <f>ROUND(I716*H716,2)</f>
        <v>0</v>
      </c>
      <c r="K716" s="272" t="s">
        <v>165</v>
      </c>
      <c r="L716" s="277"/>
      <c r="M716" s="278" t="s">
        <v>28</v>
      </c>
      <c r="N716" s="279" t="s">
        <v>43</v>
      </c>
      <c r="O716" s="87"/>
      <c r="P716" s="224">
        <f>O716*H716</f>
        <v>0</v>
      </c>
      <c r="Q716" s="224">
        <v>0.00014999999999999999</v>
      </c>
      <c r="R716" s="224">
        <f>Q716*H716</f>
        <v>0.0040499999999999998</v>
      </c>
      <c r="S716" s="224">
        <v>0</v>
      </c>
      <c r="T716" s="225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26" t="s">
        <v>609</v>
      </c>
      <c r="AT716" s="226" t="s">
        <v>490</v>
      </c>
      <c r="AU716" s="226" t="s">
        <v>81</v>
      </c>
      <c r="AY716" s="20" t="s">
        <v>158</v>
      </c>
      <c r="BE716" s="227">
        <f>IF(N716="základní",J716,0)</f>
        <v>0</v>
      </c>
      <c r="BF716" s="227">
        <f>IF(N716="snížená",J716,0)</f>
        <v>0</v>
      </c>
      <c r="BG716" s="227">
        <f>IF(N716="zákl. přenesená",J716,0)</f>
        <v>0</v>
      </c>
      <c r="BH716" s="227">
        <f>IF(N716="sníž. přenesená",J716,0)</f>
        <v>0</v>
      </c>
      <c r="BI716" s="227">
        <f>IF(N716="nulová",J716,0)</f>
        <v>0</v>
      </c>
      <c r="BJ716" s="20" t="s">
        <v>79</v>
      </c>
      <c r="BK716" s="227">
        <f>ROUND(I716*H716,2)</f>
        <v>0</v>
      </c>
      <c r="BL716" s="20" t="s">
        <v>251</v>
      </c>
      <c r="BM716" s="226" t="s">
        <v>1583</v>
      </c>
    </row>
    <row r="717" s="2" customFormat="1" ht="37.8" customHeight="1">
      <c r="A717" s="41"/>
      <c r="B717" s="42"/>
      <c r="C717" s="215" t="s">
        <v>1584</v>
      </c>
      <c r="D717" s="215" t="s">
        <v>161</v>
      </c>
      <c r="E717" s="216" t="s">
        <v>1585</v>
      </c>
      <c r="F717" s="217" t="s">
        <v>1586</v>
      </c>
      <c r="G717" s="218" t="s">
        <v>300</v>
      </c>
      <c r="H717" s="219">
        <v>4</v>
      </c>
      <c r="I717" s="220"/>
      <c r="J717" s="221">
        <f>ROUND(I717*H717,2)</f>
        <v>0</v>
      </c>
      <c r="K717" s="217" t="s">
        <v>165</v>
      </c>
      <c r="L717" s="47"/>
      <c r="M717" s="222" t="s">
        <v>28</v>
      </c>
      <c r="N717" s="223" t="s">
        <v>43</v>
      </c>
      <c r="O717" s="87"/>
      <c r="P717" s="224">
        <f>O717*H717</f>
        <v>0</v>
      </c>
      <c r="Q717" s="224">
        <v>0</v>
      </c>
      <c r="R717" s="224">
        <f>Q717*H717</f>
        <v>0</v>
      </c>
      <c r="S717" s="224">
        <v>0</v>
      </c>
      <c r="T717" s="225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26" t="s">
        <v>251</v>
      </c>
      <c r="AT717" s="226" t="s">
        <v>161</v>
      </c>
      <c r="AU717" s="226" t="s">
        <v>81</v>
      </c>
      <c r="AY717" s="20" t="s">
        <v>158</v>
      </c>
      <c r="BE717" s="227">
        <f>IF(N717="základní",J717,0)</f>
        <v>0</v>
      </c>
      <c r="BF717" s="227">
        <f>IF(N717="snížená",J717,0)</f>
        <v>0</v>
      </c>
      <c r="BG717" s="227">
        <f>IF(N717="zákl. přenesená",J717,0)</f>
        <v>0</v>
      </c>
      <c r="BH717" s="227">
        <f>IF(N717="sníž. přenesená",J717,0)</f>
        <v>0</v>
      </c>
      <c r="BI717" s="227">
        <f>IF(N717="nulová",J717,0)</f>
        <v>0</v>
      </c>
      <c r="BJ717" s="20" t="s">
        <v>79</v>
      </c>
      <c r="BK717" s="227">
        <f>ROUND(I717*H717,2)</f>
        <v>0</v>
      </c>
      <c r="BL717" s="20" t="s">
        <v>251</v>
      </c>
      <c r="BM717" s="226" t="s">
        <v>1587</v>
      </c>
    </row>
    <row r="718" s="2" customFormat="1">
      <c r="A718" s="41"/>
      <c r="B718" s="42"/>
      <c r="C718" s="43"/>
      <c r="D718" s="228" t="s">
        <v>168</v>
      </c>
      <c r="E718" s="43"/>
      <c r="F718" s="229" t="s">
        <v>1588</v>
      </c>
      <c r="G718" s="43"/>
      <c r="H718" s="43"/>
      <c r="I718" s="230"/>
      <c r="J718" s="43"/>
      <c r="K718" s="43"/>
      <c r="L718" s="47"/>
      <c r="M718" s="231"/>
      <c r="N718" s="232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168</v>
      </c>
      <c r="AU718" s="20" t="s">
        <v>81</v>
      </c>
    </row>
    <row r="719" s="14" customFormat="1">
      <c r="A719" s="14"/>
      <c r="B719" s="244"/>
      <c r="C719" s="245"/>
      <c r="D719" s="235" t="s">
        <v>179</v>
      </c>
      <c r="E719" s="246" t="s">
        <v>28</v>
      </c>
      <c r="F719" s="247" t="s">
        <v>1589</v>
      </c>
      <c r="G719" s="245"/>
      <c r="H719" s="248">
        <v>4</v>
      </c>
      <c r="I719" s="249"/>
      <c r="J719" s="245"/>
      <c r="K719" s="245"/>
      <c r="L719" s="250"/>
      <c r="M719" s="251"/>
      <c r="N719" s="252"/>
      <c r="O719" s="252"/>
      <c r="P719" s="252"/>
      <c r="Q719" s="252"/>
      <c r="R719" s="252"/>
      <c r="S719" s="252"/>
      <c r="T719" s="25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4" t="s">
        <v>179</v>
      </c>
      <c r="AU719" s="254" t="s">
        <v>81</v>
      </c>
      <c r="AV719" s="14" t="s">
        <v>81</v>
      </c>
      <c r="AW719" s="14" t="s">
        <v>34</v>
      </c>
      <c r="AX719" s="14" t="s">
        <v>72</v>
      </c>
      <c r="AY719" s="254" t="s">
        <v>158</v>
      </c>
    </row>
    <row r="720" s="15" customFormat="1">
      <c r="A720" s="15"/>
      <c r="B720" s="255"/>
      <c r="C720" s="256"/>
      <c r="D720" s="235" t="s">
        <v>179</v>
      </c>
      <c r="E720" s="257" t="s">
        <v>28</v>
      </c>
      <c r="F720" s="258" t="s">
        <v>184</v>
      </c>
      <c r="G720" s="256"/>
      <c r="H720" s="259">
        <v>4</v>
      </c>
      <c r="I720" s="260"/>
      <c r="J720" s="256"/>
      <c r="K720" s="256"/>
      <c r="L720" s="261"/>
      <c r="M720" s="262"/>
      <c r="N720" s="263"/>
      <c r="O720" s="263"/>
      <c r="P720" s="263"/>
      <c r="Q720" s="263"/>
      <c r="R720" s="263"/>
      <c r="S720" s="263"/>
      <c r="T720" s="264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65" t="s">
        <v>179</v>
      </c>
      <c r="AU720" s="265" t="s">
        <v>81</v>
      </c>
      <c r="AV720" s="15" t="s">
        <v>166</v>
      </c>
      <c r="AW720" s="15" t="s">
        <v>34</v>
      </c>
      <c r="AX720" s="15" t="s">
        <v>79</v>
      </c>
      <c r="AY720" s="265" t="s">
        <v>158</v>
      </c>
    </row>
    <row r="721" s="2" customFormat="1" ht="44.25" customHeight="1">
      <c r="A721" s="41"/>
      <c r="B721" s="42"/>
      <c r="C721" s="215" t="s">
        <v>1590</v>
      </c>
      <c r="D721" s="215" t="s">
        <v>161</v>
      </c>
      <c r="E721" s="216" t="s">
        <v>1591</v>
      </c>
      <c r="F721" s="217" t="s">
        <v>1592</v>
      </c>
      <c r="G721" s="218" t="s">
        <v>300</v>
      </c>
      <c r="H721" s="219">
        <v>19</v>
      </c>
      <c r="I721" s="220"/>
      <c r="J721" s="221">
        <f>ROUND(I721*H721,2)</f>
        <v>0</v>
      </c>
      <c r="K721" s="217" t="s">
        <v>165</v>
      </c>
      <c r="L721" s="47"/>
      <c r="M721" s="222" t="s">
        <v>28</v>
      </c>
      <c r="N721" s="223" t="s">
        <v>43</v>
      </c>
      <c r="O721" s="87"/>
      <c r="P721" s="224">
        <f>O721*H721</f>
        <v>0</v>
      </c>
      <c r="Q721" s="224">
        <v>0</v>
      </c>
      <c r="R721" s="224">
        <f>Q721*H721</f>
        <v>0</v>
      </c>
      <c r="S721" s="224">
        <v>0</v>
      </c>
      <c r="T721" s="225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26" t="s">
        <v>251</v>
      </c>
      <c r="AT721" s="226" t="s">
        <v>161</v>
      </c>
      <c r="AU721" s="226" t="s">
        <v>81</v>
      </c>
      <c r="AY721" s="20" t="s">
        <v>158</v>
      </c>
      <c r="BE721" s="227">
        <f>IF(N721="základní",J721,0)</f>
        <v>0</v>
      </c>
      <c r="BF721" s="227">
        <f>IF(N721="snížená",J721,0)</f>
        <v>0</v>
      </c>
      <c r="BG721" s="227">
        <f>IF(N721="zákl. přenesená",J721,0)</f>
        <v>0</v>
      </c>
      <c r="BH721" s="227">
        <f>IF(N721="sníž. přenesená",J721,0)</f>
        <v>0</v>
      </c>
      <c r="BI721" s="227">
        <f>IF(N721="nulová",J721,0)</f>
        <v>0</v>
      </c>
      <c r="BJ721" s="20" t="s">
        <v>79</v>
      </c>
      <c r="BK721" s="227">
        <f>ROUND(I721*H721,2)</f>
        <v>0</v>
      </c>
      <c r="BL721" s="20" t="s">
        <v>251</v>
      </c>
      <c r="BM721" s="226" t="s">
        <v>1593</v>
      </c>
    </row>
    <row r="722" s="2" customFormat="1">
      <c r="A722" s="41"/>
      <c r="B722" s="42"/>
      <c r="C722" s="43"/>
      <c r="D722" s="228" t="s">
        <v>168</v>
      </c>
      <c r="E722" s="43"/>
      <c r="F722" s="229" t="s">
        <v>1594</v>
      </c>
      <c r="G722" s="43"/>
      <c r="H722" s="43"/>
      <c r="I722" s="230"/>
      <c r="J722" s="43"/>
      <c r="K722" s="43"/>
      <c r="L722" s="47"/>
      <c r="M722" s="231"/>
      <c r="N722" s="232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168</v>
      </c>
      <c r="AU722" s="20" t="s">
        <v>81</v>
      </c>
    </row>
    <row r="723" s="2" customFormat="1" ht="24.15" customHeight="1">
      <c r="A723" s="41"/>
      <c r="B723" s="42"/>
      <c r="C723" s="270" t="s">
        <v>1595</v>
      </c>
      <c r="D723" s="270" t="s">
        <v>490</v>
      </c>
      <c r="E723" s="271" t="s">
        <v>1596</v>
      </c>
      <c r="F723" s="272" t="s">
        <v>1597</v>
      </c>
      <c r="G723" s="273" t="s">
        <v>200</v>
      </c>
      <c r="H723" s="274">
        <v>30.690000000000001</v>
      </c>
      <c r="I723" s="275"/>
      <c r="J723" s="276">
        <f>ROUND(I723*H723,2)</f>
        <v>0</v>
      </c>
      <c r="K723" s="272" t="s">
        <v>165</v>
      </c>
      <c r="L723" s="277"/>
      <c r="M723" s="278" t="s">
        <v>28</v>
      </c>
      <c r="N723" s="279" t="s">
        <v>43</v>
      </c>
      <c r="O723" s="87"/>
      <c r="P723" s="224">
        <f>O723*H723</f>
        <v>0</v>
      </c>
      <c r="Q723" s="224">
        <v>0.0070000000000000001</v>
      </c>
      <c r="R723" s="224">
        <f>Q723*H723</f>
        <v>0.21483000000000002</v>
      </c>
      <c r="S723" s="224">
        <v>0</v>
      </c>
      <c r="T723" s="225">
        <f>S723*H723</f>
        <v>0</v>
      </c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R723" s="226" t="s">
        <v>609</v>
      </c>
      <c r="AT723" s="226" t="s">
        <v>490</v>
      </c>
      <c r="AU723" s="226" t="s">
        <v>81</v>
      </c>
      <c r="AY723" s="20" t="s">
        <v>158</v>
      </c>
      <c r="BE723" s="227">
        <f>IF(N723="základní",J723,0)</f>
        <v>0</v>
      </c>
      <c r="BF723" s="227">
        <f>IF(N723="snížená",J723,0)</f>
        <v>0</v>
      </c>
      <c r="BG723" s="227">
        <f>IF(N723="zákl. přenesená",J723,0)</f>
        <v>0</v>
      </c>
      <c r="BH723" s="227">
        <f>IF(N723="sníž. přenesená",J723,0)</f>
        <v>0</v>
      </c>
      <c r="BI723" s="227">
        <f>IF(N723="nulová",J723,0)</f>
        <v>0</v>
      </c>
      <c r="BJ723" s="20" t="s">
        <v>79</v>
      </c>
      <c r="BK723" s="227">
        <f>ROUND(I723*H723,2)</f>
        <v>0</v>
      </c>
      <c r="BL723" s="20" t="s">
        <v>251</v>
      </c>
      <c r="BM723" s="226" t="s">
        <v>1598</v>
      </c>
    </row>
    <row r="724" s="2" customFormat="1" ht="16.5" customHeight="1">
      <c r="A724" s="41"/>
      <c r="B724" s="42"/>
      <c r="C724" s="270" t="s">
        <v>1599</v>
      </c>
      <c r="D724" s="270" t="s">
        <v>490</v>
      </c>
      <c r="E724" s="271" t="s">
        <v>1600</v>
      </c>
      <c r="F724" s="272" t="s">
        <v>1601</v>
      </c>
      <c r="G724" s="273" t="s">
        <v>300</v>
      </c>
      <c r="H724" s="274">
        <v>22</v>
      </c>
      <c r="I724" s="275"/>
      <c r="J724" s="276">
        <f>ROUND(I724*H724,2)</f>
        <v>0</v>
      </c>
      <c r="K724" s="272" t="s">
        <v>165</v>
      </c>
      <c r="L724" s="277"/>
      <c r="M724" s="278" t="s">
        <v>28</v>
      </c>
      <c r="N724" s="279" t="s">
        <v>43</v>
      </c>
      <c r="O724" s="87"/>
      <c r="P724" s="224">
        <f>O724*H724</f>
        <v>0</v>
      </c>
      <c r="Q724" s="224">
        <v>0.00020000000000000001</v>
      </c>
      <c r="R724" s="224">
        <f>Q724*H724</f>
        <v>0.0044000000000000003</v>
      </c>
      <c r="S724" s="224">
        <v>0</v>
      </c>
      <c r="T724" s="225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26" t="s">
        <v>609</v>
      </c>
      <c r="AT724" s="226" t="s">
        <v>490</v>
      </c>
      <c r="AU724" s="226" t="s">
        <v>81</v>
      </c>
      <c r="AY724" s="20" t="s">
        <v>158</v>
      </c>
      <c r="BE724" s="227">
        <f>IF(N724="základní",J724,0)</f>
        <v>0</v>
      </c>
      <c r="BF724" s="227">
        <f>IF(N724="snížená",J724,0)</f>
        <v>0</v>
      </c>
      <c r="BG724" s="227">
        <f>IF(N724="zákl. přenesená",J724,0)</f>
        <v>0</v>
      </c>
      <c r="BH724" s="227">
        <f>IF(N724="sníž. přenesená",J724,0)</f>
        <v>0</v>
      </c>
      <c r="BI724" s="227">
        <f>IF(N724="nulová",J724,0)</f>
        <v>0</v>
      </c>
      <c r="BJ724" s="20" t="s">
        <v>79</v>
      </c>
      <c r="BK724" s="227">
        <f>ROUND(I724*H724,2)</f>
        <v>0</v>
      </c>
      <c r="BL724" s="20" t="s">
        <v>251</v>
      </c>
      <c r="BM724" s="226" t="s">
        <v>1602</v>
      </c>
    </row>
    <row r="725" s="2" customFormat="1" ht="24.15" customHeight="1">
      <c r="A725" s="41"/>
      <c r="B725" s="42"/>
      <c r="C725" s="215" t="s">
        <v>1603</v>
      </c>
      <c r="D725" s="215" t="s">
        <v>161</v>
      </c>
      <c r="E725" s="216" t="s">
        <v>1604</v>
      </c>
      <c r="F725" s="217" t="s">
        <v>1605</v>
      </c>
      <c r="G725" s="218" t="s">
        <v>300</v>
      </c>
      <c r="H725" s="219">
        <v>27</v>
      </c>
      <c r="I725" s="220"/>
      <c r="J725" s="221">
        <f>ROUND(I725*H725,2)</f>
        <v>0</v>
      </c>
      <c r="K725" s="217" t="s">
        <v>165</v>
      </c>
      <c r="L725" s="47"/>
      <c r="M725" s="222" t="s">
        <v>28</v>
      </c>
      <c r="N725" s="223" t="s">
        <v>43</v>
      </c>
      <c r="O725" s="87"/>
      <c r="P725" s="224">
        <f>O725*H725</f>
        <v>0</v>
      </c>
      <c r="Q725" s="224">
        <v>0</v>
      </c>
      <c r="R725" s="224">
        <f>Q725*H725</f>
        <v>0</v>
      </c>
      <c r="S725" s="224">
        <v>0</v>
      </c>
      <c r="T725" s="225">
        <f>S725*H725</f>
        <v>0</v>
      </c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R725" s="226" t="s">
        <v>251</v>
      </c>
      <c r="AT725" s="226" t="s">
        <v>161</v>
      </c>
      <c r="AU725" s="226" t="s">
        <v>81</v>
      </c>
      <c r="AY725" s="20" t="s">
        <v>158</v>
      </c>
      <c r="BE725" s="227">
        <f>IF(N725="základní",J725,0)</f>
        <v>0</v>
      </c>
      <c r="BF725" s="227">
        <f>IF(N725="snížená",J725,0)</f>
        <v>0</v>
      </c>
      <c r="BG725" s="227">
        <f>IF(N725="zákl. přenesená",J725,0)</f>
        <v>0</v>
      </c>
      <c r="BH725" s="227">
        <f>IF(N725="sníž. přenesená",J725,0)</f>
        <v>0</v>
      </c>
      <c r="BI725" s="227">
        <f>IF(N725="nulová",J725,0)</f>
        <v>0</v>
      </c>
      <c r="BJ725" s="20" t="s">
        <v>79</v>
      </c>
      <c r="BK725" s="227">
        <f>ROUND(I725*H725,2)</f>
        <v>0</v>
      </c>
      <c r="BL725" s="20" t="s">
        <v>251</v>
      </c>
      <c r="BM725" s="226" t="s">
        <v>1606</v>
      </c>
    </row>
    <row r="726" s="2" customFormat="1">
      <c r="A726" s="41"/>
      <c r="B726" s="42"/>
      <c r="C726" s="43"/>
      <c r="D726" s="228" t="s">
        <v>168</v>
      </c>
      <c r="E726" s="43"/>
      <c r="F726" s="229" t="s">
        <v>1607</v>
      </c>
      <c r="G726" s="43"/>
      <c r="H726" s="43"/>
      <c r="I726" s="230"/>
      <c r="J726" s="43"/>
      <c r="K726" s="43"/>
      <c r="L726" s="47"/>
      <c r="M726" s="231"/>
      <c r="N726" s="232"/>
      <c r="O726" s="87"/>
      <c r="P726" s="87"/>
      <c r="Q726" s="87"/>
      <c r="R726" s="87"/>
      <c r="S726" s="87"/>
      <c r="T726" s="88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T726" s="20" t="s">
        <v>168</v>
      </c>
      <c r="AU726" s="20" t="s">
        <v>81</v>
      </c>
    </row>
    <row r="727" s="2" customFormat="1" ht="24.15" customHeight="1">
      <c r="A727" s="41"/>
      <c r="B727" s="42"/>
      <c r="C727" s="270" t="s">
        <v>1608</v>
      </c>
      <c r="D727" s="270" t="s">
        <v>490</v>
      </c>
      <c r="E727" s="271" t="s">
        <v>1609</v>
      </c>
      <c r="F727" s="272" t="s">
        <v>1610</v>
      </c>
      <c r="G727" s="273" t="s">
        <v>300</v>
      </c>
      <c r="H727" s="274">
        <v>27</v>
      </c>
      <c r="I727" s="275"/>
      <c r="J727" s="276">
        <f>ROUND(I727*H727,2)</f>
        <v>0</v>
      </c>
      <c r="K727" s="272" t="s">
        <v>165</v>
      </c>
      <c r="L727" s="277"/>
      <c r="M727" s="278" t="s">
        <v>28</v>
      </c>
      <c r="N727" s="279" t="s">
        <v>43</v>
      </c>
      <c r="O727" s="87"/>
      <c r="P727" s="224">
        <f>O727*H727</f>
        <v>0</v>
      </c>
      <c r="Q727" s="224">
        <v>0.00139</v>
      </c>
      <c r="R727" s="224">
        <f>Q727*H727</f>
        <v>0.037530000000000001</v>
      </c>
      <c r="S727" s="224">
        <v>0</v>
      </c>
      <c r="T727" s="225">
        <f>S727*H727</f>
        <v>0</v>
      </c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R727" s="226" t="s">
        <v>609</v>
      </c>
      <c r="AT727" s="226" t="s">
        <v>490</v>
      </c>
      <c r="AU727" s="226" t="s">
        <v>81</v>
      </c>
      <c r="AY727" s="20" t="s">
        <v>158</v>
      </c>
      <c r="BE727" s="227">
        <f>IF(N727="základní",J727,0)</f>
        <v>0</v>
      </c>
      <c r="BF727" s="227">
        <f>IF(N727="snížená",J727,0)</f>
        <v>0</v>
      </c>
      <c r="BG727" s="227">
        <f>IF(N727="zákl. přenesená",J727,0)</f>
        <v>0</v>
      </c>
      <c r="BH727" s="227">
        <f>IF(N727="sníž. přenesená",J727,0)</f>
        <v>0</v>
      </c>
      <c r="BI727" s="227">
        <f>IF(N727="nulová",J727,0)</f>
        <v>0</v>
      </c>
      <c r="BJ727" s="20" t="s">
        <v>79</v>
      </c>
      <c r="BK727" s="227">
        <f>ROUND(I727*H727,2)</f>
        <v>0</v>
      </c>
      <c r="BL727" s="20" t="s">
        <v>251</v>
      </c>
      <c r="BM727" s="226" t="s">
        <v>1611</v>
      </c>
    </row>
    <row r="728" s="2" customFormat="1" ht="16.5" customHeight="1">
      <c r="A728" s="41"/>
      <c r="B728" s="42"/>
      <c r="C728" s="215" t="s">
        <v>1612</v>
      </c>
      <c r="D728" s="215" t="s">
        <v>161</v>
      </c>
      <c r="E728" s="216" t="s">
        <v>1613</v>
      </c>
      <c r="F728" s="217" t="s">
        <v>1614</v>
      </c>
      <c r="G728" s="218" t="s">
        <v>300</v>
      </c>
      <c r="H728" s="219">
        <v>2</v>
      </c>
      <c r="I728" s="220"/>
      <c r="J728" s="221">
        <f>ROUND(I728*H728,2)</f>
        <v>0</v>
      </c>
      <c r="K728" s="217" t="s">
        <v>381</v>
      </c>
      <c r="L728" s="47"/>
      <c r="M728" s="222" t="s">
        <v>28</v>
      </c>
      <c r="N728" s="223" t="s">
        <v>43</v>
      </c>
      <c r="O728" s="87"/>
      <c r="P728" s="224">
        <f>O728*H728</f>
        <v>0</v>
      </c>
      <c r="Q728" s="224">
        <v>0</v>
      </c>
      <c r="R728" s="224">
        <f>Q728*H728</f>
        <v>0</v>
      </c>
      <c r="S728" s="224">
        <v>0</v>
      </c>
      <c r="T728" s="225">
        <f>S728*H728</f>
        <v>0</v>
      </c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R728" s="226" t="s">
        <v>251</v>
      </c>
      <c r="AT728" s="226" t="s">
        <v>161</v>
      </c>
      <c r="AU728" s="226" t="s">
        <v>81</v>
      </c>
      <c r="AY728" s="20" t="s">
        <v>158</v>
      </c>
      <c r="BE728" s="227">
        <f>IF(N728="základní",J728,0)</f>
        <v>0</v>
      </c>
      <c r="BF728" s="227">
        <f>IF(N728="snížená",J728,0)</f>
        <v>0</v>
      </c>
      <c r="BG728" s="227">
        <f>IF(N728="zákl. přenesená",J728,0)</f>
        <v>0</v>
      </c>
      <c r="BH728" s="227">
        <f>IF(N728="sníž. přenesená",J728,0)</f>
        <v>0</v>
      </c>
      <c r="BI728" s="227">
        <f>IF(N728="nulová",J728,0)</f>
        <v>0</v>
      </c>
      <c r="BJ728" s="20" t="s">
        <v>79</v>
      </c>
      <c r="BK728" s="227">
        <f>ROUND(I728*H728,2)</f>
        <v>0</v>
      </c>
      <c r="BL728" s="20" t="s">
        <v>251</v>
      </c>
      <c r="BM728" s="226" t="s">
        <v>1615</v>
      </c>
    </row>
    <row r="729" s="2" customFormat="1" ht="49.05" customHeight="1">
      <c r="A729" s="41"/>
      <c r="B729" s="42"/>
      <c r="C729" s="215" t="s">
        <v>1616</v>
      </c>
      <c r="D729" s="215" t="s">
        <v>161</v>
      </c>
      <c r="E729" s="216" t="s">
        <v>1617</v>
      </c>
      <c r="F729" s="217" t="s">
        <v>1618</v>
      </c>
      <c r="G729" s="218" t="s">
        <v>216</v>
      </c>
      <c r="H729" s="219">
        <v>1.9199999999999999</v>
      </c>
      <c r="I729" s="220"/>
      <c r="J729" s="221">
        <f>ROUND(I729*H729,2)</f>
        <v>0</v>
      </c>
      <c r="K729" s="217" t="s">
        <v>165</v>
      </c>
      <c r="L729" s="47"/>
      <c r="M729" s="222" t="s">
        <v>28</v>
      </c>
      <c r="N729" s="223" t="s">
        <v>43</v>
      </c>
      <c r="O729" s="87"/>
      <c r="P729" s="224">
        <f>O729*H729</f>
        <v>0</v>
      </c>
      <c r="Q729" s="224">
        <v>0</v>
      </c>
      <c r="R729" s="224">
        <f>Q729*H729</f>
        <v>0</v>
      </c>
      <c r="S729" s="224">
        <v>0</v>
      </c>
      <c r="T729" s="225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26" t="s">
        <v>251</v>
      </c>
      <c r="AT729" s="226" t="s">
        <v>161</v>
      </c>
      <c r="AU729" s="226" t="s">
        <v>81</v>
      </c>
      <c r="AY729" s="20" t="s">
        <v>158</v>
      </c>
      <c r="BE729" s="227">
        <f>IF(N729="základní",J729,0)</f>
        <v>0</v>
      </c>
      <c r="BF729" s="227">
        <f>IF(N729="snížená",J729,0)</f>
        <v>0</v>
      </c>
      <c r="BG729" s="227">
        <f>IF(N729="zákl. přenesená",J729,0)</f>
        <v>0</v>
      </c>
      <c r="BH729" s="227">
        <f>IF(N729="sníž. přenesená",J729,0)</f>
        <v>0</v>
      </c>
      <c r="BI729" s="227">
        <f>IF(N729="nulová",J729,0)</f>
        <v>0</v>
      </c>
      <c r="BJ729" s="20" t="s">
        <v>79</v>
      </c>
      <c r="BK729" s="227">
        <f>ROUND(I729*H729,2)</f>
        <v>0</v>
      </c>
      <c r="BL729" s="20" t="s">
        <v>251</v>
      </c>
      <c r="BM729" s="226" t="s">
        <v>1619</v>
      </c>
    </row>
    <row r="730" s="2" customFormat="1">
      <c r="A730" s="41"/>
      <c r="B730" s="42"/>
      <c r="C730" s="43"/>
      <c r="D730" s="228" t="s">
        <v>168</v>
      </c>
      <c r="E730" s="43"/>
      <c r="F730" s="229" t="s">
        <v>1620</v>
      </c>
      <c r="G730" s="43"/>
      <c r="H730" s="43"/>
      <c r="I730" s="230"/>
      <c r="J730" s="43"/>
      <c r="K730" s="43"/>
      <c r="L730" s="47"/>
      <c r="M730" s="231"/>
      <c r="N730" s="232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20" t="s">
        <v>168</v>
      </c>
      <c r="AU730" s="20" t="s">
        <v>81</v>
      </c>
    </row>
    <row r="731" s="2" customFormat="1" ht="49.05" customHeight="1">
      <c r="A731" s="41"/>
      <c r="B731" s="42"/>
      <c r="C731" s="215" t="s">
        <v>1621</v>
      </c>
      <c r="D731" s="215" t="s">
        <v>161</v>
      </c>
      <c r="E731" s="216" t="s">
        <v>1622</v>
      </c>
      <c r="F731" s="217" t="s">
        <v>1623</v>
      </c>
      <c r="G731" s="218" t="s">
        <v>216</v>
      </c>
      <c r="H731" s="219">
        <v>1.9199999999999999</v>
      </c>
      <c r="I731" s="220"/>
      <c r="J731" s="221">
        <f>ROUND(I731*H731,2)</f>
        <v>0</v>
      </c>
      <c r="K731" s="217" t="s">
        <v>165</v>
      </c>
      <c r="L731" s="47"/>
      <c r="M731" s="222" t="s">
        <v>28</v>
      </c>
      <c r="N731" s="223" t="s">
        <v>43</v>
      </c>
      <c r="O731" s="87"/>
      <c r="P731" s="224">
        <f>O731*H731</f>
        <v>0</v>
      </c>
      <c r="Q731" s="224">
        <v>0</v>
      </c>
      <c r="R731" s="224">
        <f>Q731*H731</f>
        <v>0</v>
      </c>
      <c r="S731" s="224">
        <v>0</v>
      </c>
      <c r="T731" s="225">
        <f>S731*H731</f>
        <v>0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26" t="s">
        <v>251</v>
      </c>
      <c r="AT731" s="226" t="s">
        <v>161</v>
      </c>
      <c r="AU731" s="226" t="s">
        <v>81</v>
      </c>
      <c r="AY731" s="20" t="s">
        <v>158</v>
      </c>
      <c r="BE731" s="227">
        <f>IF(N731="základní",J731,0)</f>
        <v>0</v>
      </c>
      <c r="BF731" s="227">
        <f>IF(N731="snížená",J731,0)</f>
        <v>0</v>
      </c>
      <c r="BG731" s="227">
        <f>IF(N731="zákl. přenesená",J731,0)</f>
        <v>0</v>
      </c>
      <c r="BH731" s="227">
        <f>IF(N731="sníž. přenesená",J731,0)</f>
        <v>0</v>
      </c>
      <c r="BI731" s="227">
        <f>IF(N731="nulová",J731,0)</f>
        <v>0</v>
      </c>
      <c r="BJ731" s="20" t="s">
        <v>79</v>
      </c>
      <c r="BK731" s="227">
        <f>ROUND(I731*H731,2)</f>
        <v>0</v>
      </c>
      <c r="BL731" s="20" t="s">
        <v>251</v>
      </c>
      <c r="BM731" s="226" t="s">
        <v>1624</v>
      </c>
    </row>
    <row r="732" s="2" customFormat="1">
      <c r="A732" s="41"/>
      <c r="B732" s="42"/>
      <c r="C732" s="43"/>
      <c r="D732" s="228" t="s">
        <v>168</v>
      </c>
      <c r="E732" s="43"/>
      <c r="F732" s="229" t="s">
        <v>1625</v>
      </c>
      <c r="G732" s="43"/>
      <c r="H732" s="43"/>
      <c r="I732" s="230"/>
      <c r="J732" s="43"/>
      <c r="K732" s="43"/>
      <c r="L732" s="47"/>
      <c r="M732" s="231"/>
      <c r="N732" s="232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168</v>
      </c>
      <c r="AU732" s="20" t="s">
        <v>81</v>
      </c>
    </row>
    <row r="733" s="12" customFormat="1" ht="22.8" customHeight="1">
      <c r="A733" s="12"/>
      <c r="B733" s="199"/>
      <c r="C733" s="200"/>
      <c r="D733" s="201" t="s">
        <v>71</v>
      </c>
      <c r="E733" s="213" t="s">
        <v>1626</v>
      </c>
      <c r="F733" s="213" t="s">
        <v>1627</v>
      </c>
      <c r="G733" s="200"/>
      <c r="H733" s="200"/>
      <c r="I733" s="203"/>
      <c r="J733" s="214">
        <f>BK733</f>
        <v>0</v>
      </c>
      <c r="K733" s="200"/>
      <c r="L733" s="205"/>
      <c r="M733" s="206"/>
      <c r="N733" s="207"/>
      <c r="O733" s="207"/>
      <c r="P733" s="208">
        <f>SUM(P734:P758)</f>
        <v>0</v>
      </c>
      <c r="Q733" s="207"/>
      <c r="R733" s="208">
        <f>SUM(R734:R758)</f>
        <v>0.2073590125</v>
      </c>
      <c r="S733" s="207"/>
      <c r="T733" s="209">
        <f>SUM(T734:T758)</f>
        <v>0</v>
      </c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R733" s="210" t="s">
        <v>81</v>
      </c>
      <c r="AT733" s="211" t="s">
        <v>71</v>
      </c>
      <c r="AU733" s="211" t="s">
        <v>79</v>
      </c>
      <c r="AY733" s="210" t="s">
        <v>158</v>
      </c>
      <c r="BK733" s="212">
        <f>SUM(BK734:BK758)</f>
        <v>0</v>
      </c>
    </row>
    <row r="734" s="2" customFormat="1" ht="24.15" customHeight="1">
      <c r="A734" s="41"/>
      <c r="B734" s="42"/>
      <c r="C734" s="215" t="s">
        <v>1628</v>
      </c>
      <c r="D734" s="215" t="s">
        <v>161</v>
      </c>
      <c r="E734" s="216" t="s">
        <v>1629</v>
      </c>
      <c r="F734" s="217" t="s">
        <v>1630</v>
      </c>
      <c r="G734" s="218" t="s">
        <v>1631</v>
      </c>
      <c r="H734" s="219">
        <v>31.199999999999999</v>
      </c>
      <c r="I734" s="220"/>
      <c r="J734" s="221">
        <f>ROUND(I734*H734,2)</f>
        <v>0</v>
      </c>
      <c r="K734" s="217" t="s">
        <v>28</v>
      </c>
      <c r="L734" s="47"/>
      <c r="M734" s="222" t="s">
        <v>28</v>
      </c>
      <c r="N734" s="223" t="s">
        <v>43</v>
      </c>
      <c r="O734" s="87"/>
      <c r="P734" s="224">
        <f>O734*H734</f>
        <v>0</v>
      </c>
      <c r="Q734" s="224">
        <v>0</v>
      </c>
      <c r="R734" s="224">
        <f>Q734*H734</f>
        <v>0</v>
      </c>
      <c r="S734" s="224">
        <v>0</v>
      </c>
      <c r="T734" s="225">
        <f>S734*H734</f>
        <v>0</v>
      </c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R734" s="226" t="s">
        <v>251</v>
      </c>
      <c r="AT734" s="226" t="s">
        <v>161</v>
      </c>
      <c r="AU734" s="226" t="s">
        <v>81</v>
      </c>
      <c r="AY734" s="20" t="s">
        <v>158</v>
      </c>
      <c r="BE734" s="227">
        <f>IF(N734="základní",J734,0)</f>
        <v>0</v>
      </c>
      <c r="BF734" s="227">
        <f>IF(N734="snížená",J734,0)</f>
        <v>0</v>
      </c>
      <c r="BG734" s="227">
        <f>IF(N734="zákl. přenesená",J734,0)</f>
        <v>0</v>
      </c>
      <c r="BH734" s="227">
        <f>IF(N734="sníž. přenesená",J734,0)</f>
        <v>0</v>
      </c>
      <c r="BI734" s="227">
        <f>IF(N734="nulová",J734,0)</f>
        <v>0</v>
      </c>
      <c r="BJ734" s="20" t="s">
        <v>79</v>
      </c>
      <c r="BK734" s="227">
        <f>ROUND(I734*H734,2)</f>
        <v>0</v>
      </c>
      <c r="BL734" s="20" t="s">
        <v>251</v>
      </c>
      <c r="BM734" s="226" t="s">
        <v>1632</v>
      </c>
    </row>
    <row r="735" s="14" customFormat="1">
      <c r="A735" s="14"/>
      <c r="B735" s="244"/>
      <c r="C735" s="245"/>
      <c r="D735" s="235" t="s">
        <v>179</v>
      </c>
      <c r="E735" s="246" t="s">
        <v>28</v>
      </c>
      <c r="F735" s="247" t="s">
        <v>1633</v>
      </c>
      <c r="G735" s="245"/>
      <c r="H735" s="248">
        <v>31.199999999999999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179</v>
      </c>
      <c r="AU735" s="254" t="s">
        <v>81</v>
      </c>
      <c r="AV735" s="14" t="s">
        <v>81</v>
      </c>
      <c r="AW735" s="14" t="s">
        <v>34</v>
      </c>
      <c r="AX735" s="14" t="s">
        <v>79</v>
      </c>
      <c r="AY735" s="254" t="s">
        <v>158</v>
      </c>
    </row>
    <row r="736" s="2" customFormat="1" ht="33" customHeight="1">
      <c r="A736" s="41"/>
      <c r="B736" s="42"/>
      <c r="C736" s="215" t="s">
        <v>1634</v>
      </c>
      <c r="D736" s="215" t="s">
        <v>161</v>
      </c>
      <c r="E736" s="216" t="s">
        <v>1635</v>
      </c>
      <c r="F736" s="217" t="s">
        <v>1636</v>
      </c>
      <c r="G736" s="218" t="s">
        <v>1637</v>
      </c>
      <c r="H736" s="219">
        <v>1</v>
      </c>
      <c r="I736" s="220"/>
      <c r="J736" s="221">
        <f>ROUND(I736*H736,2)</f>
        <v>0</v>
      </c>
      <c r="K736" s="217" t="s">
        <v>381</v>
      </c>
      <c r="L736" s="47"/>
      <c r="M736" s="222" t="s">
        <v>28</v>
      </c>
      <c r="N736" s="223" t="s">
        <v>43</v>
      </c>
      <c r="O736" s="87"/>
      <c r="P736" s="224">
        <f>O736*H736</f>
        <v>0</v>
      </c>
      <c r="Q736" s="224">
        <v>0</v>
      </c>
      <c r="R736" s="224">
        <f>Q736*H736</f>
        <v>0</v>
      </c>
      <c r="S736" s="224">
        <v>0</v>
      </c>
      <c r="T736" s="225">
        <f>S736*H736</f>
        <v>0</v>
      </c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R736" s="226" t="s">
        <v>251</v>
      </c>
      <c r="AT736" s="226" t="s">
        <v>161</v>
      </c>
      <c r="AU736" s="226" t="s">
        <v>81</v>
      </c>
      <c r="AY736" s="20" t="s">
        <v>158</v>
      </c>
      <c r="BE736" s="227">
        <f>IF(N736="základní",J736,0)</f>
        <v>0</v>
      </c>
      <c r="BF736" s="227">
        <f>IF(N736="snížená",J736,0)</f>
        <v>0</v>
      </c>
      <c r="BG736" s="227">
        <f>IF(N736="zákl. přenesená",J736,0)</f>
        <v>0</v>
      </c>
      <c r="BH736" s="227">
        <f>IF(N736="sníž. přenesená",J736,0)</f>
        <v>0</v>
      </c>
      <c r="BI736" s="227">
        <f>IF(N736="nulová",J736,0)</f>
        <v>0</v>
      </c>
      <c r="BJ736" s="20" t="s">
        <v>79</v>
      </c>
      <c r="BK736" s="227">
        <f>ROUND(I736*H736,2)</f>
        <v>0</v>
      </c>
      <c r="BL736" s="20" t="s">
        <v>251</v>
      </c>
      <c r="BM736" s="226" t="s">
        <v>1638</v>
      </c>
    </row>
    <row r="737" s="14" customFormat="1">
      <c r="A737" s="14"/>
      <c r="B737" s="244"/>
      <c r="C737" s="245"/>
      <c r="D737" s="235" t="s">
        <v>179</v>
      </c>
      <c r="E737" s="246" t="s">
        <v>28</v>
      </c>
      <c r="F737" s="247" t="s">
        <v>1639</v>
      </c>
      <c r="G737" s="245"/>
      <c r="H737" s="248">
        <v>1</v>
      </c>
      <c r="I737" s="249"/>
      <c r="J737" s="245"/>
      <c r="K737" s="245"/>
      <c r="L737" s="250"/>
      <c r="M737" s="251"/>
      <c r="N737" s="252"/>
      <c r="O737" s="252"/>
      <c r="P737" s="252"/>
      <c r="Q737" s="252"/>
      <c r="R737" s="252"/>
      <c r="S737" s="252"/>
      <c r="T737" s="25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4" t="s">
        <v>179</v>
      </c>
      <c r="AU737" s="254" t="s">
        <v>81</v>
      </c>
      <c r="AV737" s="14" t="s">
        <v>81</v>
      </c>
      <c r="AW737" s="14" t="s">
        <v>34</v>
      </c>
      <c r="AX737" s="14" t="s">
        <v>79</v>
      </c>
      <c r="AY737" s="254" t="s">
        <v>158</v>
      </c>
    </row>
    <row r="738" s="2" customFormat="1" ht="33" customHeight="1">
      <c r="A738" s="41"/>
      <c r="B738" s="42"/>
      <c r="C738" s="215" t="s">
        <v>1640</v>
      </c>
      <c r="D738" s="215" t="s">
        <v>161</v>
      </c>
      <c r="E738" s="216" t="s">
        <v>1641</v>
      </c>
      <c r="F738" s="217" t="s">
        <v>1642</v>
      </c>
      <c r="G738" s="218" t="s">
        <v>1637</v>
      </c>
      <c r="H738" s="219">
        <v>1</v>
      </c>
      <c r="I738" s="220"/>
      <c r="J738" s="221">
        <f>ROUND(I738*H738,2)</f>
        <v>0</v>
      </c>
      <c r="K738" s="217" t="s">
        <v>381</v>
      </c>
      <c r="L738" s="47"/>
      <c r="M738" s="222" t="s">
        <v>28</v>
      </c>
      <c r="N738" s="223" t="s">
        <v>43</v>
      </c>
      <c r="O738" s="87"/>
      <c r="P738" s="224">
        <f>O738*H738</f>
        <v>0</v>
      </c>
      <c r="Q738" s="224">
        <v>0</v>
      </c>
      <c r="R738" s="224">
        <f>Q738*H738</f>
        <v>0</v>
      </c>
      <c r="S738" s="224">
        <v>0</v>
      </c>
      <c r="T738" s="225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26" t="s">
        <v>251</v>
      </c>
      <c r="AT738" s="226" t="s">
        <v>161</v>
      </c>
      <c r="AU738" s="226" t="s">
        <v>81</v>
      </c>
      <c r="AY738" s="20" t="s">
        <v>158</v>
      </c>
      <c r="BE738" s="227">
        <f>IF(N738="základní",J738,0)</f>
        <v>0</v>
      </c>
      <c r="BF738" s="227">
        <f>IF(N738="snížená",J738,0)</f>
        <v>0</v>
      </c>
      <c r="BG738" s="227">
        <f>IF(N738="zákl. přenesená",J738,0)</f>
        <v>0</v>
      </c>
      <c r="BH738" s="227">
        <f>IF(N738="sníž. přenesená",J738,0)</f>
        <v>0</v>
      </c>
      <c r="BI738" s="227">
        <f>IF(N738="nulová",J738,0)</f>
        <v>0</v>
      </c>
      <c r="BJ738" s="20" t="s">
        <v>79</v>
      </c>
      <c r="BK738" s="227">
        <f>ROUND(I738*H738,2)</f>
        <v>0</v>
      </c>
      <c r="BL738" s="20" t="s">
        <v>251</v>
      </c>
      <c r="BM738" s="226" t="s">
        <v>1643</v>
      </c>
    </row>
    <row r="739" s="14" customFormat="1">
      <c r="A739" s="14"/>
      <c r="B739" s="244"/>
      <c r="C739" s="245"/>
      <c r="D739" s="235" t="s">
        <v>179</v>
      </c>
      <c r="E739" s="246" t="s">
        <v>28</v>
      </c>
      <c r="F739" s="247" t="s">
        <v>1644</v>
      </c>
      <c r="G739" s="245"/>
      <c r="H739" s="248">
        <v>1</v>
      </c>
      <c r="I739" s="249"/>
      <c r="J739" s="245"/>
      <c r="K739" s="245"/>
      <c r="L739" s="250"/>
      <c r="M739" s="251"/>
      <c r="N739" s="252"/>
      <c r="O739" s="252"/>
      <c r="P739" s="252"/>
      <c r="Q739" s="252"/>
      <c r="R739" s="252"/>
      <c r="S739" s="252"/>
      <c r="T739" s="25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4" t="s">
        <v>179</v>
      </c>
      <c r="AU739" s="254" t="s">
        <v>81</v>
      </c>
      <c r="AV739" s="14" t="s">
        <v>81</v>
      </c>
      <c r="AW739" s="14" t="s">
        <v>34</v>
      </c>
      <c r="AX739" s="14" t="s">
        <v>79</v>
      </c>
      <c r="AY739" s="254" t="s">
        <v>158</v>
      </c>
    </row>
    <row r="740" s="2" customFormat="1" ht="16.5" customHeight="1">
      <c r="A740" s="41"/>
      <c r="B740" s="42"/>
      <c r="C740" s="215" t="s">
        <v>1645</v>
      </c>
      <c r="D740" s="215" t="s">
        <v>161</v>
      </c>
      <c r="E740" s="216" t="s">
        <v>1646</v>
      </c>
      <c r="F740" s="217" t="s">
        <v>1647</v>
      </c>
      <c r="G740" s="218" t="s">
        <v>200</v>
      </c>
      <c r="H740" s="219">
        <v>14.4</v>
      </c>
      <c r="I740" s="220"/>
      <c r="J740" s="221">
        <f>ROUND(I740*H740,2)</f>
        <v>0</v>
      </c>
      <c r="K740" s="217" t="s">
        <v>381</v>
      </c>
      <c r="L740" s="47"/>
      <c r="M740" s="222" t="s">
        <v>28</v>
      </c>
      <c r="N740" s="223" t="s">
        <v>43</v>
      </c>
      <c r="O740" s="87"/>
      <c r="P740" s="224">
        <f>O740*H740</f>
        <v>0</v>
      </c>
      <c r="Q740" s="224">
        <v>0</v>
      </c>
      <c r="R740" s="224">
        <f>Q740*H740</f>
        <v>0</v>
      </c>
      <c r="S740" s="224">
        <v>0</v>
      </c>
      <c r="T740" s="225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26" t="s">
        <v>251</v>
      </c>
      <c r="AT740" s="226" t="s">
        <v>161</v>
      </c>
      <c r="AU740" s="226" t="s">
        <v>81</v>
      </c>
      <c r="AY740" s="20" t="s">
        <v>158</v>
      </c>
      <c r="BE740" s="227">
        <f>IF(N740="základní",J740,0)</f>
        <v>0</v>
      </c>
      <c r="BF740" s="227">
        <f>IF(N740="snížená",J740,0)</f>
        <v>0</v>
      </c>
      <c r="BG740" s="227">
        <f>IF(N740="zákl. přenesená",J740,0)</f>
        <v>0</v>
      </c>
      <c r="BH740" s="227">
        <f>IF(N740="sníž. přenesená",J740,0)</f>
        <v>0</v>
      </c>
      <c r="BI740" s="227">
        <f>IF(N740="nulová",J740,0)</f>
        <v>0</v>
      </c>
      <c r="BJ740" s="20" t="s">
        <v>79</v>
      </c>
      <c r="BK740" s="227">
        <f>ROUND(I740*H740,2)</f>
        <v>0</v>
      </c>
      <c r="BL740" s="20" t="s">
        <v>251</v>
      </c>
      <c r="BM740" s="226" t="s">
        <v>1648</v>
      </c>
    </row>
    <row r="741" s="13" customFormat="1">
      <c r="A741" s="13"/>
      <c r="B741" s="233"/>
      <c r="C741" s="234"/>
      <c r="D741" s="235" t="s">
        <v>179</v>
      </c>
      <c r="E741" s="236" t="s">
        <v>28</v>
      </c>
      <c r="F741" s="237" t="s">
        <v>1649</v>
      </c>
      <c r="G741" s="234"/>
      <c r="H741" s="236" t="s">
        <v>28</v>
      </c>
      <c r="I741" s="238"/>
      <c r="J741" s="234"/>
      <c r="K741" s="234"/>
      <c r="L741" s="239"/>
      <c r="M741" s="240"/>
      <c r="N741" s="241"/>
      <c r="O741" s="241"/>
      <c r="P741" s="241"/>
      <c r="Q741" s="241"/>
      <c r="R741" s="241"/>
      <c r="S741" s="241"/>
      <c r="T741" s="24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3" t="s">
        <v>179</v>
      </c>
      <c r="AU741" s="243" t="s">
        <v>81</v>
      </c>
      <c r="AV741" s="13" t="s">
        <v>79</v>
      </c>
      <c r="AW741" s="13" t="s">
        <v>34</v>
      </c>
      <c r="AX741" s="13" t="s">
        <v>72</v>
      </c>
      <c r="AY741" s="243" t="s">
        <v>158</v>
      </c>
    </row>
    <row r="742" s="14" customFormat="1">
      <c r="A742" s="14"/>
      <c r="B742" s="244"/>
      <c r="C742" s="245"/>
      <c r="D742" s="235" t="s">
        <v>179</v>
      </c>
      <c r="E742" s="246" t="s">
        <v>28</v>
      </c>
      <c r="F742" s="247" t="s">
        <v>1650</v>
      </c>
      <c r="G742" s="245"/>
      <c r="H742" s="248">
        <v>14.4</v>
      </c>
      <c r="I742" s="249"/>
      <c r="J742" s="245"/>
      <c r="K742" s="245"/>
      <c r="L742" s="250"/>
      <c r="M742" s="251"/>
      <c r="N742" s="252"/>
      <c r="O742" s="252"/>
      <c r="P742" s="252"/>
      <c r="Q742" s="252"/>
      <c r="R742" s="252"/>
      <c r="S742" s="252"/>
      <c r="T742" s="25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4" t="s">
        <v>179</v>
      </c>
      <c r="AU742" s="254" t="s">
        <v>81</v>
      </c>
      <c r="AV742" s="14" t="s">
        <v>81</v>
      </c>
      <c r="AW742" s="14" t="s">
        <v>34</v>
      </c>
      <c r="AX742" s="14" t="s">
        <v>79</v>
      </c>
      <c r="AY742" s="254" t="s">
        <v>158</v>
      </c>
    </row>
    <row r="743" s="2" customFormat="1" ht="24.15" customHeight="1">
      <c r="A743" s="41"/>
      <c r="B743" s="42"/>
      <c r="C743" s="215" t="s">
        <v>1651</v>
      </c>
      <c r="D743" s="215" t="s">
        <v>161</v>
      </c>
      <c r="E743" s="216" t="s">
        <v>1652</v>
      </c>
      <c r="F743" s="217" t="s">
        <v>1653</v>
      </c>
      <c r="G743" s="218" t="s">
        <v>1631</v>
      </c>
      <c r="H743" s="219">
        <v>465.5</v>
      </c>
      <c r="I743" s="220"/>
      <c r="J743" s="221">
        <f>ROUND(I743*H743,2)</f>
        <v>0</v>
      </c>
      <c r="K743" s="217" t="s">
        <v>165</v>
      </c>
      <c r="L743" s="47"/>
      <c r="M743" s="222" t="s">
        <v>28</v>
      </c>
      <c r="N743" s="223" t="s">
        <v>43</v>
      </c>
      <c r="O743" s="87"/>
      <c r="P743" s="224">
        <f>O743*H743</f>
        <v>0</v>
      </c>
      <c r="Q743" s="224">
        <v>5.8275E-05</v>
      </c>
      <c r="R743" s="224">
        <f>Q743*H743</f>
        <v>0.027127012499999999</v>
      </c>
      <c r="S743" s="224">
        <v>0</v>
      </c>
      <c r="T743" s="225">
        <f>S743*H743</f>
        <v>0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26" t="s">
        <v>251</v>
      </c>
      <c r="AT743" s="226" t="s">
        <v>161</v>
      </c>
      <c r="AU743" s="226" t="s">
        <v>81</v>
      </c>
      <c r="AY743" s="20" t="s">
        <v>158</v>
      </c>
      <c r="BE743" s="227">
        <f>IF(N743="základní",J743,0)</f>
        <v>0</v>
      </c>
      <c r="BF743" s="227">
        <f>IF(N743="snížená",J743,0)</f>
        <v>0</v>
      </c>
      <c r="BG743" s="227">
        <f>IF(N743="zákl. přenesená",J743,0)</f>
        <v>0</v>
      </c>
      <c r="BH743" s="227">
        <f>IF(N743="sníž. přenesená",J743,0)</f>
        <v>0</v>
      </c>
      <c r="BI743" s="227">
        <f>IF(N743="nulová",J743,0)</f>
        <v>0</v>
      </c>
      <c r="BJ743" s="20" t="s">
        <v>79</v>
      </c>
      <c r="BK743" s="227">
        <f>ROUND(I743*H743,2)</f>
        <v>0</v>
      </c>
      <c r="BL743" s="20" t="s">
        <v>251</v>
      </c>
      <c r="BM743" s="226" t="s">
        <v>1654</v>
      </c>
    </row>
    <row r="744" s="2" customFormat="1">
      <c r="A744" s="41"/>
      <c r="B744" s="42"/>
      <c r="C744" s="43"/>
      <c r="D744" s="228" t="s">
        <v>168</v>
      </c>
      <c r="E744" s="43"/>
      <c r="F744" s="229" t="s">
        <v>1655</v>
      </c>
      <c r="G744" s="43"/>
      <c r="H744" s="43"/>
      <c r="I744" s="230"/>
      <c r="J744" s="43"/>
      <c r="K744" s="43"/>
      <c r="L744" s="47"/>
      <c r="M744" s="231"/>
      <c r="N744" s="232"/>
      <c r="O744" s="87"/>
      <c r="P744" s="87"/>
      <c r="Q744" s="87"/>
      <c r="R744" s="87"/>
      <c r="S744" s="87"/>
      <c r="T744" s="88"/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T744" s="20" t="s">
        <v>168</v>
      </c>
      <c r="AU744" s="20" t="s">
        <v>81</v>
      </c>
    </row>
    <row r="745" s="13" customFormat="1">
      <c r="A745" s="13"/>
      <c r="B745" s="233"/>
      <c r="C745" s="234"/>
      <c r="D745" s="235" t="s">
        <v>179</v>
      </c>
      <c r="E745" s="236" t="s">
        <v>28</v>
      </c>
      <c r="F745" s="237" t="s">
        <v>1649</v>
      </c>
      <c r="G745" s="234"/>
      <c r="H745" s="236" t="s">
        <v>28</v>
      </c>
      <c r="I745" s="238"/>
      <c r="J745" s="234"/>
      <c r="K745" s="234"/>
      <c r="L745" s="239"/>
      <c r="M745" s="240"/>
      <c r="N745" s="241"/>
      <c r="O745" s="241"/>
      <c r="P745" s="241"/>
      <c r="Q745" s="241"/>
      <c r="R745" s="241"/>
      <c r="S745" s="241"/>
      <c r="T745" s="242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3" t="s">
        <v>179</v>
      </c>
      <c r="AU745" s="243" t="s">
        <v>81</v>
      </c>
      <c r="AV745" s="13" t="s">
        <v>79</v>
      </c>
      <c r="AW745" s="13" t="s">
        <v>34</v>
      </c>
      <c r="AX745" s="13" t="s">
        <v>72</v>
      </c>
      <c r="AY745" s="243" t="s">
        <v>158</v>
      </c>
    </row>
    <row r="746" s="14" customFormat="1">
      <c r="A746" s="14"/>
      <c r="B746" s="244"/>
      <c r="C746" s="245"/>
      <c r="D746" s="235" t="s">
        <v>179</v>
      </c>
      <c r="E746" s="246" t="s">
        <v>28</v>
      </c>
      <c r="F746" s="247" t="s">
        <v>1656</v>
      </c>
      <c r="G746" s="245"/>
      <c r="H746" s="248">
        <v>428</v>
      </c>
      <c r="I746" s="249"/>
      <c r="J746" s="245"/>
      <c r="K746" s="245"/>
      <c r="L746" s="250"/>
      <c r="M746" s="251"/>
      <c r="N746" s="252"/>
      <c r="O746" s="252"/>
      <c r="P746" s="252"/>
      <c r="Q746" s="252"/>
      <c r="R746" s="252"/>
      <c r="S746" s="252"/>
      <c r="T746" s="253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4" t="s">
        <v>179</v>
      </c>
      <c r="AU746" s="254" t="s">
        <v>81</v>
      </c>
      <c r="AV746" s="14" t="s">
        <v>81</v>
      </c>
      <c r="AW746" s="14" t="s">
        <v>34</v>
      </c>
      <c r="AX746" s="14" t="s">
        <v>72</v>
      </c>
      <c r="AY746" s="254" t="s">
        <v>158</v>
      </c>
    </row>
    <row r="747" s="14" customFormat="1">
      <c r="A747" s="14"/>
      <c r="B747" s="244"/>
      <c r="C747" s="245"/>
      <c r="D747" s="235" t="s">
        <v>179</v>
      </c>
      <c r="E747" s="246" t="s">
        <v>28</v>
      </c>
      <c r="F747" s="247" t="s">
        <v>1657</v>
      </c>
      <c r="G747" s="245"/>
      <c r="H747" s="248">
        <v>37.5</v>
      </c>
      <c r="I747" s="249"/>
      <c r="J747" s="245"/>
      <c r="K747" s="245"/>
      <c r="L747" s="250"/>
      <c r="M747" s="251"/>
      <c r="N747" s="252"/>
      <c r="O747" s="252"/>
      <c r="P747" s="252"/>
      <c r="Q747" s="252"/>
      <c r="R747" s="252"/>
      <c r="S747" s="252"/>
      <c r="T747" s="25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4" t="s">
        <v>179</v>
      </c>
      <c r="AU747" s="254" t="s">
        <v>81</v>
      </c>
      <c r="AV747" s="14" t="s">
        <v>81</v>
      </c>
      <c r="AW747" s="14" t="s">
        <v>34</v>
      </c>
      <c r="AX747" s="14" t="s">
        <v>72</v>
      </c>
      <c r="AY747" s="254" t="s">
        <v>158</v>
      </c>
    </row>
    <row r="748" s="15" customFormat="1">
      <c r="A748" s="15"/>
      <c r="B748" s="255"/>
      <c r="C748" s="256"/>
      <c r="D748" s="235" t="s">
        <v>179</v>
      </c>
      <c r="E748" s="257" t="s">
        <v>28</v>
      </c>
      <c r="F748" s="258" t="s">
        <v>184</v>
      </c>
      <c r="G748" s="256"/>
      <c r="H748" s="259">
        <v>465.5</v>
      </c>
      <c r="I748" s="260"/>
      <c r="J748" s="256"/>
      <c r="K748" s="256"/>
      <c r="L748" s="261"/>
      <c r="M748" s="262"/>
      <c r="N748" s="263"/>
      <c r="O748" s="263"/>
      <c r="P748" s="263"/>
      <c r="Q748" s="263"/>
      <c r="R748" s="263"/>
      <c r="S748" s="263"/>
      <c r="T748" s="264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65" t="s">
        <v>179</v>
      </c>
      <c r="AU748" s="265" t="s">
        <v>81</v>
      </c>
      <c r="AV748" s="15" t="s">
        <v>166</v>
      </c>
      <c r="AW748" s="15" t="s">
        <v>34</v>
      </c>
      <c r="AX748" s="15" t="s">
        <v>79</v>
      </c>
      <c r="AY748" s="265" t="s">
        <v>158</v>
      </c>
    </row>
    <row r="749" s="2" customFormat="1" ht="24.15" customHeight="1">
      <c r="A749" s="41"/>
      <c r="B749" s="42"/>
      <c r="C749" s="270" t="s">
        <v>1658</v>
      </c>
      <c r="D749" s="270" t="s">
        <v>490</v>
      </c>
      <c r="E749" s="271" t="s">
        <v>1659</v>
      </c>
      <c r="F749" s="272" t="s">
        <v>1660</v>
      </c>
      <c r="G749" s="273" t="s">
        <v>216</v>
      </c>
      <c r="H749" s="274">
        <v>0.109</v>
      </c>
      <c r="I749" s="275"/>
      <c r="J749" s="276">
        <f>ROUND(I749*H749,2)</f>
        <v>0</v>
      </c>
      <c r="K749" s="272" t="s">
        <v>454</v>
      </c>
      <c r="L749" s="277"/>
      <c r="M749" s="278" t="s">
        <v>28</v>
      </c>
      <c r="N749" s="279" t="s">
        <v>43</v>
      </c>
      <c r="O749" s="87"/>
      <c r="P749" s="224">
        <f>O749*H749</f>
        <v>0</v>
      </c>
      <c r="Q749" s="224">
        <v>0.0040000000000000001</v>
      </c>
      <c r="R749" s="224">
        <f>Q749*H749</f>
        <v>0.00043600000000000003</v>
      </c>
      <c r="S749" s="224">
        <v>0</v>
      </c>
      <c r="T749" s="225">
        <f>S749*H749</f>
        <v>0</v>
      </c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R749" s="226" t="s">
        <v>609</v>
      </c>
      <c r="AT749" s="226" t="s">
        <v>490</v>
      </c>
      <c r="AU749" s="226" t="s">
        <v>81</v>
      </c>
      <c r="AY749" s="20" t="s">
        <v>158</v>
      </c>
      <c r="BE749" s="227">
        <f>IF(N749="základní",J749,0)</f>
        <v>0</v>
      </c>
      <c r="BF749" s="227">
        <f>IF(N749="snížená",J749,0)</f>
        <v>0</v>
      </c>
      <c r="BG749" s="227">
        <f>IF(N749="zákl. přenesená",J749,0)</f>
        <v>0</v>
      </c>
      <c r="BH749" s="227">
        <f>IF(N749="sníž. přenesená",J749,0)</f>
        <v>0</v>
      </c>
      <c r="BI749" s="227">
        <f>IF(N749="nulová",J749,0)</f>
        <v>0</v>
      </c>
      <c r="BJ749" s="20" t="s">
        <v>79</v>
      </c>
      <c r="BK749" s="227">
        <f>ROUND(I749*H749,2)</f>
        <v>0</v>
      </c>
      <c r="BL749" s="20" t="s">
        <v>251</v>
      </c>
      <c r="BM749" s="226" t="s">
        <v>1661</v>
      </c>
    </row>
    <row r="750" s="2" customFormat="1" ht="24.15" customHeight="1">
      <c r="A750" s="41"/>
      <c r="B750" s="42"/>
      <c r="C750" s="270" t="s">
        <v>1662</v>
      </c>
      <c r="D750" s="270" t="s">
        <v>490</v>
      </c>
      <c r="E750" s="271" t="s">
        <v>1663</v>
      </c>
      <c r="F750" s="272" t="s">
        <v>1664</v>
      </c>
      <c r="G750" s="273" t="s">
        <v>200</v>
      </c>
      <c r="H750" s="274">
        <v>27.600000000000001</v>
      </c>
      <c r="I750" s="275"/>
      <c r="J750" s="276">
        <f>ROUND(I750*H750,2)</f>
        <v>0</v>
      </c>
      <c r="K750" s="272" t="s">
        <v>28</v>
      </c>
      <c r="L750" s="277"/>
      <c r="M750" s="278" t="s">
        <v>28</v>
      </c>
      <c r="N750" s="279" t="s">
        <v>43</v>
      </c>
      <c r="O750" s="87"/>
      <c r="P750" s="224">
        <f>O750*H750</f>
        <v>0</v>
      </c>
      <c r="Q750" s="224">
        <v>0.0027100000000000002</v>
      </c>
      <c r="R750" s="224">
        <f>Q750*H750</f>
        <v>0.074796000000000015</v>
      </c>
      <c r="S750" s="224">
        <v>0</v>
      </c>
      <c r="T750" s="225">
        <f>S750*H750</f>
        <v>0</v>
      </c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R750" s="226" t="s">
        <v>609</v>
      </c>
      <c r="AT750" s="226" t="s">
        <v>490</v>
      </c>
      <c r="AU750" s="226" t="s">
        <v>81</v>
      </c>
      <c r="AY750" s="20" t="s">
        <v>158</v>
      </c>
      <c r="BE750" s="227">
        <f>IF(N750="základní",J750,0)</f>
        <v>0</v>
      </c>
      <c r="BF750" s="227">
        <f>IF(N750="snížená",J750,0)</f>
        <v>0</v>
      </c>
      <c r="BG750" s="227">
        <f>IF(N750="zákl. přenesená",J750,0)</f>
        <v>0</v>
      </c>
      <c r="BH750" s="227">
        <f>IF(N750="sníž. přenesená",J750,0)</f>
        <v>0</v>
      </c>
      <c r="BI750" s="227">
        <f>IF(N750="nulová",J750,0)</f>
        <v>0</v>
      </c>
      <c r="BJ750" s="20" t="s">
        <v>79</v>
      </c>
      <c r="BK750" s="227">
        <f>ROUND(I750*H750,2)</f>
        <v>0</v>
      </c>
      <c r="BL750" s="20" t="s">
        <v>251</v>
      </c>
      <c r="BM750" s="226" t="s">
        <v>1665</v>
      </c>
    </row>
    <row r="751" s="14" customFormat="1">
      <c r="A751" s="14"/>
      <c r="B751" s="244"/>
      <c r="C751" s="245"/>
      <c r="D751" s="235" t="s">
        <v>179</v>
      </c>
      <c r="E751" s="246" t="s">
        <v>28</v>
      </c>
      <c r="F751" s="247" t="s">
        <v>1666</v>
      </c>
      <c r="G751" s="245"/>
      <c r="H751" s="248">
        <v>25.800000000000001</v>
      </c>
      <c r="I751" s="249"/>
      <c r="J751" s="245"/>
      <c r="K751" s="245"/>
      <c r="L751" s="250"/>
      <c r="M751" s="251"/>
      <c r="N751" s="252"/>
      <c r="O751" s="252"/>
      <c r="P751" s="252"/>
      <c r="Q751" s="252"/>
      <c r="R751" s="252"/>
      <c r="S751" s="252"/>
      <c r="T751" s="253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4" t="s">
        <v>179</v>
      </c>
      <c r="AU751" s="254" t="s">
        <v>81</v>
      </c>
      <c r="AV751" s="14" t="s">
        <v>81</v>
      </c>
      <c r="AW751" s="14" t="s">
        <v>34</v>
      </c>
      <c r="AX751" s="14" t="s">
        <v>72</v>
      </c>
      <c r="AY751" s="254" t="s">
        <v>158</v>
      </c>
    </row>
    <row r="752" s="14" customFormat="1">
      <c r="A752" s="14"/>
      <c r="B752" s="244"/>
      <c r="C752" s="245"/>
      <c r="D752" s="235" t="s">
        <v>179</v>
      </c>
      <c r="E752" s="246" t="s">
        <v>28</v>
      </c>
      <c r="F752" s="247" t="s">
        <v>1667</v>
      </c>
      <c r="G752" s="245"/>
      <c r="H752" s="248">
        <v>1.8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4" t="s">
        <v>179</v>
      </c>
      <c r="AU752" s="254" t="s">
        <v>81</v>
      </c>
      <c r="AV752" s="14" t="s">
        <v>81</v>
      </c>
      <c r="AW752" s="14" t="s">
        <v>34</v>
      </c>
      <c r="AX752" s="14" t="s">
        <v>72</v>
      </c>
      <c r="AY752" s="254" t="s">
        <v>158</v>
      </c>
    </row>
    <row r="753" s="15" customFormat="1">
      <c r="A753" s="15"/>
      <c r="B753" s="255"/>
      <c r="C753" s="256"/>
      <c r="D753" s="235" t="s">
        <v>179</v>
      </c>
      <c r="E753" s="257" t="s">
        <v>28</v>
      </c>
      <c r="F753" s="258" t="s">
        <v>184</v>
      </c>
      <c r="G753" s="256"/>
      <c r="H753" s="259">
        <v>27.600000000000001</v>
      </c>
      <c r="I753" s="260"/>
      <c r="J753" s="256"/>
      <c r="K753" s="256"/>
      <c r="L753" s="261"/>
      <c r="M753" s="262"/>
      <c r="N753" s="263"/>
      <c r="O753" s="263"/>
      <c r="P753" s="263"/>
      <c r="Q753" s="263"/>
      <c r="R753" s="263"/>
      <c r="S753" s="263"/>
      <c r="T753" s="264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65" t="s">
        <v>179</v>
      </c>
      <c r="AU753" s="265" t="s">
        <v>81</v>
      </c>
      <c r="AV753" s="15" t="s">
        <v>166</v>
      </c>
      <c r="AW753" s="15" t="s">
        <v>34</v>
      </c>
      <c r="AX753" s="15" t="s">
        <v>79</v>
      </c>
      <c r="AY753" s="265" t="s">
        <v>158</v>
      </c>
    </row>
    <row r="754" s="2" customFormat="1" ht="16.5" customHeight="1">
      <c r="A754" s="41"/>
      <c r="B754" s="42"/>
      <c r="C754" s="270" t="s">
        <v>1668</v>
      </c>
      <c r="D754" s="270" t="s">
        <v>490</v>
      </c>
      <c r="E754" s="271" t="s">
        <v>1669</v>
      </c>
      <c r="F754" s="272" t="s">
        <v>1670</v>
      </c>
      <c r="G754" s="273" t="s">
        <v>216</v>
      </c>
      <c r="H754" s="274">
        <v>0.105</v>
      </c>
      <c r="I754" s="275"/>
      <c r="J754" s="276">
        <f>ROUND(I754*H754,2)</f>
        <v>0</v>
      </c>
      <c r="K754" s="272" t="s">
        <v>454</v>
      </c>
      <c r="L754" s="277"/>
      <c r="M754" s="278" t="s">
        <v>28</v>
      </c>
      <c r="N754" s="279" t="s">
        <v>43</v>
      </c>
      <c r="O754" s="87"/>
      <c r="P754" s="224">
        <f>O754*H754</f>
        <v>0</v>
      </c>
      <c r="Q754" s="224">
        <v>1</v>
      </c>
      <c r="R754" s="224">
        <f>Q754*H754</f>
        <v>0.105</v>
      </c>
      <c r="S754" s="224">
        <v>0</v>
      </c>
      <c r="T754" s="225">
        <f>S754*H754</f>
        <v>0</v>
      </c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R754" s="226" t="s">
        <v>609</v>
      </c>
      <c r="AT754" s="226" t="s">
        <v>490</v>
      </c>
      <c r="AU754" s="226" t="s">
        <v>81</v>
      </c>
      <c r="AY754" s="20" t="s">
        <v>158</v>
      </c>
      <c r="BE754" s="227">
        <f>IF(N754="základní",J754,0)</f>
        <v>0</v>
      </c>
      <c r="BF754" s="227">
        <f>IF(N754="snížená",J754,0)</f>
        <v>0</v>
      </c>
      <c r="BG754" s="227">
        <f>IF(N754="zákl. přenesená",J754,0)</f>
        <v>0</v>
      </c>
      <c r="BH754" s="227">
        <f>IF(N754="sníž. přenesená",J754,0)</f>
        <v>0</v>
      </c>
      <c r="BI754" s="227">
        <f>IF(N754="nulová",J754,0)</f>
        <v>0</v>
      </c>
      <c r="BJ754" s="20" t="s">
        <v>79</v>
      </c>
      <c r="BK754" s="227">
        <f>ROUND(I754*H754,2)</f>
        <v>0</v>
      </c>
      <c r="BL754" s="20" t="s">
        <v>251</v>
      </c>
      <c r="BM754" s="226" t="s">
        <v>1671</v>
      </c>
    </row>
    <row r="755" s="2" customFormat="1" ht="21.75" customHeight="1">
      <c r="A755" s="41"/>
      <c r="B755" s="42"/>
      <c r="C755" s="270" t="s">
        <v>1672</v>
      </c>
      <c r="D755" s="270" t="s">
        <v>490</v>
      </c>
      <c r="E755" s="271" t="s">
        <v>1673</v>
      </c>
      <c r="F755" s="272" t="s">
        <v>1674</v>
      </c>
      <c r="G755" s="273" t="s">
        <v>216</v>
      </c>
      <c r="H755" s="274">
        <v>0.214</v>
      </c>
      <c r="I755" s="275"/>
      <c r="J755" s="276">
        <f>ROUND(I755*H755,2)</f>
        <v>0</v>
      </c>
      <c r="K755" s="272" t="s">
        <v>381</v>
      </c>
      <c r="L755" s="277"/>
      <c r="M755" s="278" t="s">
        <v>28</v>
      </c>
      <c r="N755" s="279" t="s">
        <v>43</v>
      </c>
      <c r="O755" s="87"/>
      <c r="P755" s="224">
        <f>O755*H755</f>
        <v>0</v>
      </c>
      <c r="Q755" s="224">
        <v>0</v>
      </c>
      <c r="R755" s="224">
        <f>Q755*H755</f>
        <v>0</v>
      </c>
      <c r="S755" s="224">
        <v>0</v>
      </c>
      <c r="T755" s="225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26" t="s">
        <v>609</v>
      </c>
      <c r="AT755" s="226" t="s">
        <v>490</v>
      </c>
      <c r="AU755" s="226" t="s">
        <v>81</v>
      </c>
      <c r="AY755" s="20" t="s">
        <v>158</v>
      </c>
      <c r="BE755" s="227">
        <f>IF(N755="základní",J755,0)</f>
        <v>0</v>
      </c>
      <c r="BF755" s="227">
        <f>IF(N755="snížená",J755,0)</f>
        <v>0</v>
      </c>
      <c r="BG755" s="227">
        <f>IF(N755="zákl. přenesená",J755,0)</f>
        <v>0</v>
      </c>
      <c r="BH755" s="227">
        <f>IF(N755="sníž. přenesená",J755,0)</f>
        <v>0</v>
      </c>
      <c r="BI755" s="227">
        <f>IF(N755="nulová",J755,0)</f>
        <v>0</v>
      </c>
      <c r="BJ755" s="20" t="s">
        <v>79</v>
      </c>
      <c r="BK755" s="227">
        <f>ROUND(I755*H755,2)</f>
        <v>0</v>
      </c>
      <c r="BL755" s="20" t="s">
        <v>251</v>
      </c>
      <c r="BM755" s="226" t="s">
        <v>1675</v>
      </c>
    </row>
    <row r="756" s="2" customFormat="1" ht="24.15" customHeight="1">
      <c r="A756" s="41"/>
      <c r="B756" s="42"/>
      <c r="C756" s="215" t="s">
        <v>1676</v>
      </c>
      <c r="D756" s="215" t="s">
        <v>161</v>
      </c>
      <c r="E756" s="216" t="s">
        <v>1677</v>
      </c>
      <c r="F756" s="217" t="s">
        <v>1678</v>
      </c>
      <c r="G756" s="218" t="s">
        <v>1631</v>
      </c>
      <c r="H756" s="219">
        <v>428.15600000000001</v>
      </c>
      <c r="I756" s="220"/>
      <c r="J756" s="221">
        <f>ROUND(I756*H756,2)</f>
        <v>0</v>
      </c>
      <c r="K756" s="217" t="s">
        <v>381</v>
      </c>
      <c r="L756" s="47"/>
      <c r="M756" s="222" t="s">
        <v>28</v>
      </c>
      <c r="N756" s="223" t="s">
        <v>43</v>
      </c>
      <c r="O756" s="87"/>
      <c r="P756" s="224">
        <f>O756*H756</f>
        <v>0</v>
      </c>
      <c r="Q756" s="224">
        <v>0</v>
      </c>
      <c r="R756" s="224">
        <f>Q756*H756</f>
        <v>0</v>
      </c>
      <c r="S756" s="224">
        <v>0</v>
      </c>
      <c r="T756" s="225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26" t="s">
        <v>251</v>
      </c>
      <c r="AT756" s="226" t="s">
        <v>161</v>
      </c>
      <c r="AU756" s="226" t="s">
        <v>81</v>
      </c>
      <c r="AY756" s="20" t="s">
        <v>158</v>
      </c>
      <c r="BE756" s="227">
        <f>IF(N756="základní",J756,0)</f>
        <v>0</v>
      </c>
      <c r="BF756" s="227">
        <f>IF(N756="snížená",J756,0)</f>
        <v>0</v>
      </c>
      <c r="BG756" s="227">
        <f>IF(N756="zákl. přenesená",J756,0)</f>
        <v>0</v>
      </c>
      <c r="BH756" s="227">
        <f>IF(N756="sníž. přenesená",J756,0)</f>
        <v>0</v>
      </c>
      <c r="BI756" s="227">
        <f>IF(N756="nulová",J756,0)</f>
        <v>0</v>
      </c>
      <c r="BJ756" s="20" t="s">
        <v>79</v>
      </c>
      <c r="BK756" s="227">
        <f>ROUND(I756*H756,2)</f>
        <v>0</v>
      </c>
      <c r="BL756" s="20" t="s">
        <v>251</v>
      </c>
      <c r="BM756" s="226" t="s">
        <v>1679</v>
      </c>
    </row>
    <row r="757" s="2" customFormat="1" ht="44.25" customHeight="1">
      <c r="A757" s="41"/>
      <c r="B757" s="42"/>
      <c r="C757" s="215" t="s">
        <v>1680</v>
      </c>
      <c r="D757" s="215" t="s">
        <v>161</v>
      </c>
      <c r="E757" s="216" t="s">
        <v>1681</v>
      </c>
      <c r="F757" s="217" t="s">
        <v>1682</v>
      </c>
      <c r="G757" s="218" t="s">
        <v>1683</v>
      </c>
      <c r="H757" s="291"/>
      <c r="I757" s="220"/>
      <c r="J757" s="221">
        <f>ROUND(I757*H757,2)</f>
        <v>0</v>
      </c>
      <c r="K757" s="217" t="s">
        <v>165</v>
      </c>
      <c r="L757" s="47"/>
      <c r="M757" s="222" t="s">
        <v>28</v>
      </c>
      <c r="N757" s="223" t="s">
        <v>43</v>
      </c>
      <c r="O757" s="87"/>
      <c r="P757" s="224">
        <f>O757*H757</f>
        <v>0</v>
      </c>
      <c r="Q757" s="224">
        <v>0</v>
      </c>
      <c r="R757" s="224">
        <f>Q757*H757</f>
        <v>0</v>
      </c>
      <c r="S757" s="224">
        <v>0</v>
      </c>
      <c r="T757" s="225">
        <f>S757*H757</f>
        <v>0</v>
      </c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R757" s="226" t="s">
        <v>251</v>
      </c>
      <c r="AT757" s="226" t="s">
        <v>161</v>
      </c>
      <c r="AU757" s="226" t="s">
        <v>81</v>
      </c>
      <c r="AY757" s="20" t="s">
        <v>158</v>
      </c>
      <c r="BE757" s="227">
        <f>IF(N757="základní",J757,0)</f>
        <v>0</v>
      </c>
      <c r="BF757" s="227">
        <f>IF(N757="snížená",J757,0)</f>
        <v>0</v>
      </c>
      <c r="BG757" s="227">
        <f>IF(N757="zákl. přenesená",J757,0)</f>
        <v>0</v>
      </c>
      <c r="BH757" s="227">
        <f>IF(N757="sníž. přenesená",J757,0)</f>
        <v>0</v>
      </c>
      <c r="BI757" s="227">
        <f>IF(N757="nulová",J757,0)</f>
        <v>0</v>
      </c>
      <c r="BJ757" s="20" t="s">
        <v>79</v>
      </c>
      <c r="BK757" s="227">
        <f>ROUND(I757*H757,2)</f>
        <v>0</v>
      </c>
      <c r="BL757" s="20" t="s">
        <v>251</v>
      </c>
      <c r="BM757" s="226" t="s">
        <v>1684</v>
      </c>
    </row>
    <row r="758" s="2" customFormat="1">
      <c r="A758" s="41"/>
      <c r="B758" s="42"/>
      <c r="C758" s="43"/>
      <c r="D758" s="228" t="s">
        <v>168</v>
      </c>
      <c r="E758" s="43"/>
      <c r="F758" s="229" t="s">
        <v>1685</v>
      </c>
      <c r="G758" s="43"/>
      <c r="H758" s="43"/>
      <c r="I758" s="230"/>
      <c r="J758" s="43"/>
      <c r="K758" s="43"/>
      <c r="L758" s="47"/>
      <c r="M758" s="231"/>
      <c r="N758" s="232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168</v>
      </c>
      <c r="AU758" s="20" t="s">
        <v>81</v>
      </c>
    </row>
    <row r="759" s="12" customFormat="1" ht="22.8" customHeight="1">
      <c r="A759" s="12"/>
      <c r="B759" s="199"/>
      <c r="C759" s="200"/>
      <c r="D759" s="201" t="s">
        <v>71</v>
      </c>
      <c r="E759" s="213" t="s">
        <v>1686</v>
      </c>
      <c r="F759" s="213" t="s">
        <v>1687</v>
      </c>
      <c r="G759" s="200"/>
      <c r="H759" s="200"/>
      <c r="I759" s="203"/>
      <c r="J759" s="214">
        <f>BK759</f>
        <v>0</v>
      </c>
      <c r="K759" s="200"/>
      <c r="L759" s="205"/>
      <c r="M759" s="206"/>
      <c r="N759" s="207"/>
      <c r="O759" s="207"/>
      <c r="P759" s="208">
        <f>SUM(P760:P803)</f>
        <v>0</v>
      </c>
      <c r="Q759" s="207"/>
      <c r="R759" s="208">
        <f>SUM(R760:R803)</f>
        <v>3.5045867600000005</v>
      </c>
      <c r="S759" s="207"/>
      <c r="T759" s="209">
        <f>SUM(T760:T803)</f>
        <v>0</v>
      </c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R759" s="210" t="s">
        <v>81</v>
      </c>
      <c r="AT759" s="211" t="s">
        <v>71</v>
      </c>
      <c r="AU759" s="211" t="s">
        <v>79</v>
      </c>
      <c r="AY759" s="210" t="s">
        <v>158</v>
      </c>
      <c r="BK759" s="212">
        <f>SUM(BK760:BK803)</f>
        <v>0</v>
      </c>
    </row>
    <row r="760" s="2" customFormat="1" ht="24.15" customHeight="1">
      <c r="A760" s="41"/>
      <c r="B760" s="42"/>
      <c r="C760" s="215" t="s">
        <v>1688</v>
      </c>
      <c r="D760" s="215" t="s">
        <v>161</v>
      </c>
      <c r="E760" s="216" t="s">
        <v>1689</v>
      </c>
      <c r="F760" s="217" t="s">
        <v>1690</v>
      </c>
      <c r="G760" s="218" t="s">
        <v>193</v>
      </c>
      <c r="H760" s="219">
        <v>62.32</v>
      </c>
      <c r="I760" s="220"/>
      <c r="J760" s="221">
        <f>ROUND(I760*H760,2)</f>
        <v>0</v>
      </c>
      <c r="K760" s="217" t="s">
        <v>165</v>
      </c>
      <c r="L760" s="47"/>
      <c r="M760" s="222" t="s">
        <v>28</v>
      </c>
      <c r="N760" s="223" t="s">
        <v>43</v>
      </c>
      <c r="O760" s="87"/>
      <c r="P760" s="224">
        <f>O760*H760</f>
        <v>0</v>
      </c>
      <c r="Q760" s="224">
        <v>0</v>
      </c>
      <c r="R760" s="224">
        <f>Q760*H760</f>
        <v>0</v>
      </c>
      <c r="S760" s="224">
        <v>0</v>
      </c>
      <c r="T760" s="225">
        <f>S760*H760</f>
        <v>0</v>
      </c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R760" s="226" t="s">
        <v>251</v>
      </c>
      <c r="AT760" s="226" t="s">
        <v>161</v>
      </c>
      <c r="AU760" s="226" t="s">
        <v>81</v>
      </c>
      <c r="AY760" s="20" t="s">
        <v>158</v>
      </c>
      <c r="BE760" s="227">
        <f>IF(N760="základní",J760,0)</f>
        <v>0</v>
      </c>
      <c r="BF760" s="227">
        <f>IF(N760="snížená",J760,0)</f>
        <v>0</v>
      </c>
      <c r="BG760" s="227">
        <f>IF(N760="zákl. přenesená",J760,0)</f>
        <v>0</v>
      </c>
      <c r="BH760" s="227">
        <f>IF(N760="sníž. přenesená",J760,0)</f>
        <v>0</v>
      </c>
      <c r="BI760" s="227">
        <f>IF(N760="nulová",J760,0)</f>
        <v>0</v>
      </c>
      <c r="BJ760" s="20" t="s">
        <v>79</v>
      </c>
      <c r="BK760" s="227">
        <f>ROUND(I760*H760,2)</f>
        <v>0</v>
      </c>
      <c r="BL760" s="20" t="s">
        <v>251</v>
      </c>
      <c r="BM760" s="226" t="s">
        <v>1691</v>
      </c>
    </row>
    <row r="761" s="2" customFormat="1">
      <c r="A761" s="41"/>
      <c r="B761" s="42"/>
      <c r="C761" s="43"/>
      <c r="D761" s="228" t="s">
        <v>168</v>
      </c>
      <c r="E761" s="43"/>
      <c r="F761" s="229" t="s">
        <v>1692</v>
      </c>
      <c r="G761" s="43"/>
      <c r="H761" s="43"/>
      <c r="I761" s="230"/>
      <c r="J761" s="43"/>
      <c r="K761" s="43"/>
      <c r="L761" s="47"/>
      <c r="M761" s="231"/>
      <c r="N761" s="232"/>
      <c r="O761" s="87"/>
      <c r="P761" s="87"/>
      <c r="Q761" s="87"/>
      <c r="R761" s="87"/>
      <c r="S761" s="87"/>
      <c r="T761" s="88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T761" s="20" t="s">
        <v>168</v>
      </c>
      <c r="AU761" s="20" t="s">
        <v>81</v>
      </c>
    </row>
    <row r="762" s="2" customFormat="1" ht="37.8" customHeight="1">
      <c r="A762" s="41"/>
      <c r="B762" s="42"/>
      <c r="C762" s="215" t="s">
        <v>1693</v>
      </c>
      <c r="D762" s="215" t="s">
        <v>161</v>
      </c>
      <c r="E762" s="216" t="s">
        <v>1694</v>
      </c>
      <c r="F762" s="217" t="s">
        <v>1695</v>
      </c>
      <c r="G762" s="218" t="s">
        <v>193</v>
      </c>
      <c r="H762" s="219">
        <v>6.4800000000000004</v>
      </c>
      <c r="I762" s="220"/>
      <c r="J762" s="221">
        <f>ROUND(I762*H762,2)</f>
        <v>0</v>
      </c>
      <c r="K762" s="217" t="s">
        <v>165</v>
      </c>
      <c r="L762" s="47"/>
      <c r="M762" s="222" t="s">
        <v>28</v>
      </c>
      <c r="N762" s="223" t="s">
        <v>43</v>
      </c>
      <c r="O762" s="87"/>
      <c r="P762" s="224">
        <f>O762*H762</f>
        <v>0</v>
      </c>
      <c r="Q762" s="224">
        <v>0.014999999999999999</v>
      </c>
      <c r="R762" s="224">
        <f>Q762*H762</f>
        <v>0.097200000000000009</v>
      </c>
      <c r="S762" s="224">
        <v>0</v>
      </c>
      <c r="T762" s="225">
        <f>S762*H762</f>
        <v>0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26" t="s">
        <v>251</v>
      </c>
      <c r="AT762" s="226" t="s">
        <v>161</v>
      </c>
      <c r="AU762" s="226" t="s">
        <v>81</v>
      </c>
      <c r="AY762" s="20" t="s">
        <v>158</v>
      </c>
      <c r="BE762" s="227">
        <f>IF(N762="základní",J762,0)</f>
        <v>0</v>
      </c>
      <c r="BF762" s="227">
        <f>IF(N762="snížená",J762,0)</f>
        <v>0</v>
      </c>
      <c r="BG762" s="227">
        <f>IF(N762="zákl. přenesená",J762,0)</f>
        <v>0</v>
      </c>
      <c r="BH762" s="227">
        <f>IF(N762="sníž. přenesená",J762,0)</f>
        <v>0</v>
      </c>
      <c r="BI762" s="227">
        <f>IF(N762="nulová",J762,0)</f>
        <v>0</v>
      </c>
      <c r="BJ762" s="20" t="s">
        <v>79</v>
      </c>
      <c r="BK762" s="227">
        <f>ROUND(I762*H762,2)</f>
        <v>0</v>
      </c>
      <c r="BL762" s="20" t="s">
        <v>251</v>
      </c>
      <c r="BM762" s="226" t="s">
        <v>1696</v>
      </c>
    </row>
    <row r="763" s="2" customFormat="1">
      <c r="A763" s="41"/>
      <c r="B763" s="42"/>
      <c r="C763" s="43"/>
      <c r="D763" s="228" t="s">
        <v>168</v>
      </c>
      <c r="E763" s="43"/>
      <c r="F763" s="229" t="s">
        <v>1697</v>
      </c>
      <c r="G763" s="43"/>
      <c r="H763" s="43"/>
      <c r="I763" s="230"/>
      <c r="J763" s="43"/>
      <c r="K763" s="43"/>
      <c r="L763" s="47"/>
      <c r="M763" s="231"/>
      <c r="N763" s="232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168</v>
      </c>
      <c r="AU763" s="20" t="s">
        <v>81</v>
      </c>
    </row>
    <row r="764" s="2" customFormat="1" ht="37.8" customHeight="1">
      <c r="A764" s="41"/>
      <c r="B764" s="42"/>
      <c r="C764" s="215" t="s">
        <v>1698</v>
      </c>
      <c r="D764" s="215" t="s">
        <v>161</v>
      </c>
      <c r="E764" s="216" t="s">
        <v>1699</v>
      </c>
      <c r="F764" s="217" t="s">
        <v>1700</v>
      </c>
      <c r="G764" s="218" t="s">
        <v>200</v>
      </c>
      <c r="H764" s="219">
        <v>22.100000000000001</v>
      </c>
      <c r="I764" s="220"/>
      <c r="J764" s="221">
        <f>ROUND(I764*H764,2)</f>
        <v>0</v>
      </c>
      <c r="K764" s="217" t="s">
        <v>165</v>
      </c>
      <c r="L764" s="47"/>
      <c r="M764" s="222" t="s">
        <v>28</v>
      </c>
      <c r="N764" s="223" t="s">
        <v>43</v>
      </c>
      <c r="O764" s="87"/>
      <c r="P764" s="224">
        <f>O764*H764</f>
        <v>0</v>
      </c>
      <c r="Q764" s="224">
        <v>0.01307</v>
      </c>
      <c r="R764" s="224">
        <f>Q764*H764</f>
        <v>0.28884700000000002</v>
      </c>
      <c r="S764" s="224">
        <v>0</v>
      </c>
      <c r="T764" s="225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26" t="s">
        <v>251</v>
      </c>
      <c r="AT764" s="226" t="s">
        <v>161</v>
      </c>
      <c r="AU764" s="226" t="s">
        <v>81</v>
      </c>
      <c r="AY764" s="20" t="s">
        <v>158</v>
      </c>
      <c r="BE764" s="227">
        <f>IF(N764="základní",J764,0)</f>
        <v>0</v>
      </c>
      <c r="BF764" s="227">
        <f>IF(N764="snížená",J764,0)</f>
        <v>0</v>
      </c>
      <c r="BG764" s="227">
        <f>IF(N764="zákl. přenesená",J764,0)</f>
        <v>0</v>
      </c>
      <c r="BH764" s="227">
        <f>IF(N764="sníž. přenesená",J764,0)</f>
        <v>0</v>
      </c>
      <c r="BI764" s="227">
        <f>IF(N764="nulová",J764,0)</f>
        <v>0</v>
      </c>
      <c r="BJ764" s="20" t="s">
        <v>79</v>
      </c>
      <c r="BK764" s="227">
        <f>ROUND(I764*H764,2)</f>
        <v>0</v>
      </c>
      <c r="BL764" s="20" t="s">
        <v>251</v>
      </c>
      <c r="BM764" s="226" t="s">
        <v>1701</v>
      </c>
    </row>
    <row r="765" s="2" customFormat="1">
      <c r="A765" s="41"/>
      <c r="B765" s="42"/>
      <c r="C765" s="43"/>
      <c r="D765" s="228" t="s">
        <v>168</v>
      </c>
      <c r="E765" s="43"/>
      <c r="F765" s="229" t="s">
        <v>1702</v>
      </c>
      <c r="G765" s="43"/>
      <c r="H765" s="43"/>
      <c r="I765" s="230"/>
      <c r="J765" s="43"/>
      <c r="K765" s="43"/>
      <c r="L765" s="47"/>
      <c r="M765" s="231"/>
      <c r="N765" s="232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168</v>
      </c>
      <c r="AU765" s="20" t="s">
        <v>81</v>
      </c>
    </row>
    <row r="766" s="14" customFormat="1">
      <c r="A766" s="14"/>
      <c r="B766" s="244"/>
      <c r="C766" s="245"/>
      <c r="D766" s="235" t="s">
        <v>179</v>
      </c>
      <c r="E766" s="246" t="s">
        <v>28</v>
      </c>
      <c r="F766" s="247" t="s">
        <v>1703</v>
      </c>
      <c r="G766" s="245"/>
      <c r="H766" s="248">
        <v>22.100000000000001</v>
      </c>
      <c r="I766" s="249"/>
      <c r="J766" s="245"/>
      <c r="K766" s="245"/>
      <c r="L766" s="250"/>
      <c r="M766" s="251"/>
      <c r="N766" s="252"/>
      <c r="O766" s="252"/>
      <c r="P766" s="252"/>
      <c r="Q766" s="252"/>
      <c r="R766" s="252"/>
      <c r="S766" s="252"/>
      <c r="T766" s="25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4" t="s">
        <v>179</v>
      </c>
      <c r="AU766" s="254" t="s">
        <v>81</v>
      </c>
      <c r="AV766" s="14" t="s">
        <v>81</v>
      </c>
      <c r="AW766" s="14" t="s">
        <v>34</v>
      </c>
      <c r="AX766" s="14" t="s">
        <v>72</v>
      </c>
      <c r="AY766" s="254" t="s">
        <v>158</v>
      </c>
    </row>
    <row r="767" s="15" customFormat="1">
      <c r="A767" s="15"/>
      <c r="B767" s="255"/>
      <c r="C767" s="256"/>
      <c r="D767" s="235" t="s">
        <v>179</v>
      </c>
      <c r="E767" s="257" t="s">
        <v>28</v>
      </c>
      <c r="F767" s="258" t="s">
        <v>184</v>
      </c>
      <c r="G767" s="256"/>
      <c r="H767" s="259">
        <v>22.100000000000001</v>
      </c>
      <c r="I767" s="260"/>
      <c r="J767" s="256"/>
      <c r="K767" s="256"/>
      <c r="L767" s="261"/>
      <c r="M767" s="262"/>
      <c r="N767" s="263"/>
      <c r="O767" s="263"/>
      <c r="P767" s="263"/>
      <c r="Q767" s="263"/>
      <c r="R767" s="263"/>
      <c r="S767" s="263"/>
      <c r="T767" s="264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5" t="s">
        <v>179</v>
      </c>
      <c r="AU767" s="265" t="s">
        <v>81</v>
      </c>
      <c r="AV767" s="15" t="s">
        <v>166</v>
      </c>
      <c r="AW767" s="15" t="s">
        <v>34</v>
      </c>
      <c r="AX767" s="15" t="s">
        <v>79</v>
      </c>
      <c r="AY767" s="265" t="s">
        <v>158</v>
      </c>
    </row>
    <row r="768" s="2" customFormat="1" ht="16.5" customHeight="1">
      <c r="A768" s="41"/>
      <c r="B768" s="42"/>
      <c r="C768" s="270" t="s">
        <v>1704</v>
      </c>
      <c r="D768" s="270" t="s">
        <v>490</v>
      </c>
      <c r="E768" s="271" t="s">
        <v>1705</v>
      </c>
      <c r="F768" s="272" t="s">
        <v>1706</v>
      </c>
      <c r="G768" s="273" t="s">
        <v>300</v>
      </c>
      <c r="H768" s="274">
        <v>40.517000000000003</v>
      </c>
      <c r="I768" s="275"/>
      <c r="J768" s="276">
        <f>ROUND(I768*H768,2)</f>
        <v>0</v>
      </c>
      <c r="K768" s="272" t="s">
        <v>165</v>
      </c>
      <c r="L768" s="277"/>
      <c r="M768" s="278" t="s">
        <v>28</v>
      </c>
      <c r="N768" s="279" t="s">
        <v>43</v>
      </c>
      <c r="O768" s="87"/>
      <c r="P768" s="224">
        <f>O768*H768</f>
        <v>0</v>
      </c>
      <c r="Q768" s="224">
        <v>0.0040000000000000001</v>
      </c>
      <c r="R768" s="224">
        <f>Q768*H768</f>
        <v>0.16206800000000002</v>
      </c>
      <c r="S768" s="224">
        <v>0</v>
      </c>
      <c r="T768" s="225">
        <f>S768*H768</f>
        <v>0</v>
      </c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R768" s="226" t="s">
        <v>609</v>
      </c>
      <c r="AT768" s="226" t="s">
        <v>490</v>
      </c>
      <c r="AU768" s="226" t="s">
        <v>81</v>
      </c>
      <c r="AY768" s="20" t="s">
        <v>158</v>
      </c>
      <c r="BE768" s="227">
        <f>IF(N768="základní",J768,0)</f>
        <v>0</v>
      </c>
      <c r="BF768" s="227">
        <f>IF(N768="snížená",J768,0)</f>
        <v>0</v>
      </c>
      <c r="BG768" s="227">
        <f>IF(N768="zákl. přenesená",J768,0)</f>
        <v>0</v>
      </c>
      <c r="BH768" s="227">
        <f>IF(N768="sníž. přenesená",J768,0)</f>
        <v>0</v>
      </c>
      <c r="BI768" s="227">
        <f>IF(N768="nulová",J768,0)</f>
        <v>0</v>
      </c>
      <c r="BJ768" s="20" t="s">
        <v>79</v>
      </c>
      <c r="BK768" s="227">
        <f>ROUND(I768*H768,2)</f>
        <v>0</v>
      </c>
      <c r="BL768" s="20" t="s">
        <v>251</v>
      </c>
      <c r="BM768" s="226" t="s">
        <v>1707</v>
      </c>
    </row>
    <row r="769" s="14" customFormat="1">
      <c r="A769" s="14"/>
      <c r="B769" s="244"/>
      <c r="C769" s="245"/>
      <c r="D769" s="235" t="s">
        <v>179</v>
      </c>
      <c r="E769" s="246" t="s">
        <v>28</v>
      </c>
      <c r="F769" s="247" t="s">
        <v>1708</v>
      </c>
      <c r="G769" s="245"/>
      <c r="H769" s="248">
        <v>40.517000000000003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4" t="s">
        <v>179</v>
      </c>
      <c r="AU769" s="254" t="s">
        <v>81</v>
      </c>
      <c r="AV769" s="14" t="s">
        <v>81</v>
      </c>
      <c r="AW769" s="14" t="s">
        <v>34</v>
      </c>
      <c r="AX769" s="14" t="s">
        <v>72</v>
      </c>
      <c r="AY769" s="254" t="s">
        <v>158</v>
      </c>
    </row>
    <row r="770" s="15" customFormat="1">
      <c r="A770" s="15"/>
      <c r="B770" s="255"/>
      <c r="C770" s="256"/>
      <c r="D770" s="235" t="s">
        <v>179</v>
      </c>
      <c r="E770" s="257" t="s">
        <v>28</v>
      </c>
      <c r="F770" s="258" t="s">
        <v>184</v>
      </c>
      <c r="G770" s="256"/>
      <c r="H770" s="259">
        <v>40.517000000000003</v>
      </c>
      <c r="I770" s="260"/>
      <c r="J770" s="256"/>
      <c r="K770" s="256"/>
      <c r="L770" s="261"/>
      <c r="M770" s="262"/>
      <c r="N770" s="263"/>
      <c r="O770" s="263"/>
      <c r="P770" s="263"/>
      <c r="Q770" s="263"/>
      <c r="R770" s="263"/>
      <c r="S770" s="263"/>
      <c r="T770" s="264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5" t="s">
        <v>179</v>
      </c>
      <c r="AU770" s="265" t="s">
        <v>81</v>
      </c>
      <c r="AV770" s="15" t="s">
        <v>166</v>
      </c>
      <c r="AW770" s="15" t="s">
        <v>34</v>
      </c>
      <c r="AX770" s="15" t="s">
        <v>79</v>
      </c>
      <c r="AY770" s="265" t="s">
        <v>158</v>
      </c>
    </row>
    <row r="771" s="2" customFormat="1" ht="37.8" customHeight="1">
      <c r="A771" s="41"/>
      <c r="B771" s="42"/>
      <c r="C771" s="215" t="s">
        <v>1709</v>
      </c>
      <c r="D771" s="215" t="s">
        <v>161</v>
      </c>
      <c r="E771" s="216" t="s">
        <v>1710</v>
      </c>
      <c r="F771" s="217" t="s">
        <v>1711</v>
      </c>
      <c r="G771" s="218" t="s">
        <v>200</v>
      </c>
      <c r="H771" s="219">
        <v>40.517000000000003</v>
      </c>
      <c r="I771" s="220"/>
      <c r="J771" s="221">
        <f>ROUND(I771*H771,2)</f>
        <v>0</v>
      </c>
      <c r="K771" s="217" t="s">
        <v>165</v>
      </c>
      <c r="L771" s="47"/>
      <c r="M771" s="222" t="s">
        <v>28</v>
      </c>
      <c r="N771" s="223" t="s">
        <v>43</v>
      </c>
      <c r="O771" s="87"/>
      <c r="P771" s="224">
        <f>O771*H771</f>
        <v>0</v>
      </c>
      <c r="Q771" s="224">
        <v>0.0064099999999999999</v>
      </c>
      <c r="R771" s="224">
        <f>Q771*H771</f>
        <v>0.25971397000000002</v>
      </c>
      <c r="S771" s="224">
        <v>0</v>
      </c>
      <c r="T771" s="225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26" t="s">
        <v>251</v>
      </c>
      <c r="AT771" s="226" t="s">
        <v>161</v>
      </c>
      <c r="AU771" s="226" t="s">
        <v>81</v>
      </c>
      <c r="AY771" s="20" t="s">
        <v>158</v>
      </c>
      <c r="BE771" s="227">
        <f>IF(N771="základní",J771,0)</f>
        <v>0</v>
      </c>
      <c r="BF771" s="227">
        <f>IF(N771="snížená",J771,0)</f>
        <v>0</v>
      </c>
      <c r="BG771" s="227">
        <f>IF(N771="zákl. přenesená",J771,0)</f>
        <v>0</v>
      </c>
      <c r="BH771" s="227">
        <f>IF(N771="sníž. přenesená",J771,0)</f>
        <v>0</v>
      </c>
      <c r="BI771" s="227">
        <f>IF(N771="nulová",J771,0)</f>
        <v>0</v>
      </c>
      <c r="BJ771" s="20" t="s">
        <v>79</v>
      </c>
      <c r="BK771" s="227">
        <f>ROUND(I771*H771,2)</f>
        <v>0</v>
      </c>
      <c r="BL771" s="20" t="s">
        <v>251</v>
      </c>
      <c r="BM771" s="226" t="s">
        <v>1712</v>
      </c>
    </row>
    <row r="772" s="2" customFormat="1">
      <c r="A772" s="41"/>
      <c r="B772" s="42"/>
      <c r="C772" s="43"/>
      <c r="D772" s="228" t="s">
        <v>168</v>
      </c>
      <c r="E772" s="43"/>
      <c r="F772" s="229" t="s">
        <v>1713</v>
      </c>
      <c r="G772" s="43"/>
      <c r="H772" s="43"/>
      <c r="I772" s="230"/>
      <c r="J772" s="43"/>
      <c r="K772" s="43"/>
      <c r="L772" s="47"/>
      <c r="M772" s="231"/>
      <c r="N772" s="232"/>
      <c r="O772" s="87"/>
      <c r="P772" s="87"/>
      <c r="Q772" s="87"/>
      <c r="R772" s="87"/>
      <c r="S772" s="87"/>
      <c r="T772" s="88"/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T772" s="20" t="s">
        <v>168</v>
      </c>
      <c r="AU772" s="20" t="s">
        <v>81</v>
      </c>
    </row>
    <row r="773" s="2" customFormat="1" ht="16.5" customHeight="1">
      <c r="A773" s="41"/>
      <c r="B773" s="42"/>
      <c r="C773" s="270" t="s">
        <v>1714</v>
      </c>
      <c r="D773" s="270" t="s">
        <v>490</v>
      </c>
      <c r="E773" s="271" t="s">
        <v>1715</v>
      </c>
      <c r="F773" s="272" t="s">
        <v>1716</v>
      </c>
      <c r="G773" s="273" t="s">
        <v>193</v>
      </c>
      <c r="H773" s="274">
        <v>6.694</v>
      </c>
      <c r="I773" s="275"/>
      <c r="J773" s="276">
        <f>ROUND(I773*H773,2)</f>
        <v>0</v>
      </c>
      <c r="K773" s="272" t="s">
        <v>165</v>
      </c>
      <c r="L773" s="277"/>
      <c r="M773" s="278" t="s">
        <v>28</v>
      </c>
      <c r="N773" s="279" t="s">
        <v>43</v>
      </c>
      <c r="O773" s="87"/>
      <c r="P773" s="224">
        <f>O773*H773</f>
        <v>0</v>
      </c>
      <c r="Q773" s="224">
        <v>0.0097999999999999997</v>
      </c>
      <c r="R773" s="224">
        <f>Q773*H773</f>
        <v>0.065601199999999998</v>
      </c>
      <c r="S773" s="224">
        <v>0</v>
      </c>
      <c r="T773" s="225">
        <f>S773*H773</f>
        <v>0</v>
      </c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R773" s="226" t="s">
        <v>609</v>
      </c>
      <c r="AT773" s="226" t="s">
        <v>490</v>
      </c>
      <c r="AU773" s="226" t="s">
        <v>81</v>
      </c>
      <c r="AY773" s="20" t="s">
        <v>158</v>
      </c>
      <c r="BE773" s="227">
        <f>IF(N773="základní",J773,0)</f>
        <v>0</v>
      </c>
      <c r="BF773" s="227">
        <f>IF(N773="snížená",J773,0)</f>
        <v>0</v>
      </c>
      <c r="BG773" s="227">
        <f>IF(N773="zákl. přenesená",J773,0)</f>
        <v>0</v>
      </c>
      <c r="BH773" s="227">
        <f>IF(N773="sníž. přenesená",J773,0)</f>
        <v>0</v>
      </c>
      <c r="BI773" s="227">
        <f>IF(N773="nulová",J773,0)</f>
        <v>0</v>
      </c>
      <c r="BJ773" s="20" t="s">
        <v>79</v>
      </c>
      <c r="BK773" s="227">
        <f>ROUND(I773*H773,2)</f>
        <v>0</v>
      </c>
      <c r="BL773" s="20" t="s">
        <v>251</v>
      </c>
      <c r="BM773" s="226" t="s">
        <v>1717</v>
      </c>
    </row>
    <row r="774" s="14" customFormat="1">
      <c r="A774" s="14"/>
      <c r="B774" s="244"/>
      <c r="C774" s="245"/>
      <c r="D774" s="235" t="s">
        <v>179</v>
      </c>
      <c r="E774" s="246" t="s">
        <v>28</v>
      </c>
      <c r="F774" s="247" t="s">
        <v>1718</v>
      </c>
      <c r="G774" s="245"/>
      <c r="H774" s="248">
        <v>6.694</v>
      </c>
      <c r="I774" s="249"/>
      <c r="J774" s="245"/>
      <c r="K774" s="245"/>
      <c r="L774" s="250"/>
      <c r="M774" s="251"/>
      <c r="N774" s="252"/>
      <c r="O774" s="252"/>
      <c r="P774" s="252"/>
      <c r="Q774" s="252"/>
      <c r="R774" s="252"/>
      <c r="S774" s="252"/>
      <c r="T774" s="253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4" t="s">
        <v>179</v>
      </c>
      <c r="AU774" s="254" t="s">
        <v>81</v>
      </c>
      <c r="AV774" s="14" t="s">
        <v>81</v>
      </c>
      <c r="AW774" s="14" t="s">
        <v>34</v>
      </c>
      <c r="AX774" s="14" t="s">
        <v>72</v>
      </c>
      <c r="AY774" s="254" t="s">
        <v>158</v>
      </c>
    </row>
    <row r="775" s="15" customFormat="1">
      <c r="A775" s="15"/>
      <c r="B775" s="255"/>
      <c r="C775" s="256"/>
      <c r="D775" s="235" t="s">
        <v>179</v>
      </c>
      <c r="E775" s="257" t="s">
        <v>28</v>
      </c>
      <c r="F775" s="258" t="s">
        <v>184</v>
      </c>
      <c r="G775" s="256"/>
      <c r="H775" s="259">
        <v>6.694</v>
      </c>
      <c r="I775" s="260"/>
      <c r="J775" s="256"/>
      <c r="K775" s="256"/>
      <c r="L775" s="261"/>
      <c r="M775" s="262"/>
      <c r="N775" s="263"/>
      <c r="O775" s="263"/>
      <c r="P775" s="263"/>
      <c r="Q775" s="263"/>
      <c r="R775" s="263"/>
      <c r="S775" s="263"/>
      <c r="T775" s="264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5" t="s">
        <v>179</v>
      </c>
      <c r="AU775" s="265" t="s">
        <v>81</v>
      </c>
      <c r="AV775" s="15" t="s">
        <v>166</v>
      </c>
      <c r="AW775" s="15" t="s">
        <v>34</v>
      </c>
      <c r="AX775" s="15" t="s">
        <v>79</v>
      </c>
      <c r="AY775" s="265" t="s">
        <v>158</v>
      </c>
    </row>
    <row r="776" s="2" customFormat="1" ht="24.15" customHeight="1">
      <c r="A776" s="41"/>
      <c r="B776" s="42"/>
      <c r="C776" s="215" t="s">
        <v>1719</v>
      </c>
      <c r="D776" s="215" t="s">
        <v>161</v>
      </c>
      <c r="E776" s="216" t="s">
        <v>1720</v>
      </c>
      <c r="F776" s="217" t="s">
        <v>1721</v>
      </c>
      <c r="G776" s="218" t="s">
        <v>200</v>
      </c>
      <c r="H776" s="219">
        <v>24</v>
      </c>
      <c r="I776" s="220"/>
      <c r="J776" s="221">
        <f>ROUND(I776*H776,2)</f>
        <v>0</v>
      </c>
      <c r="K776" s="217" t="s">
        <v>165</v>
      </c>
      <c r="L776" s="47"/>
      <c r="M776" s="222" t="s">
        <v>28</v>
      </c>
      <c r="N776" s="223" t="s">
        <v>43</v>
      </c>
      <c r="O776" s="87"/>
      <c r="P776" s="224">
        <f>O776*H776</f>
        <v>0</v>
      </c>
      <c r="Q776" s="224">
        <v>0.0063800000000000003</v>
      </c>
      <c r="R776" s="224">
        <f>Q776*H776</f>
        <v>0.15312000000000001</v>
      </c>
      <c r="S776" s="224">
        <v>0</v>
      </c>
      <c r="T776" s="225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26" t="s">
        <v>251</v>
      </c>
      <c r="AT776" s="226" t="s">
        <v>161</v>
      </c>
      <c r="AU776" s="226" t="s">
        <v>81</v>
      </c>
      <c r="AY776" s="20" t="s">
        <v>158</v>
      </c>
      <c r="BE776" s="227">
        <f>IF(N776="základní",J776,0)</f>
        <v>0</v>
      </c>
      <c r="BF776" s="227">
        <f>IF(N776="snížená",J776,0)</f>
        <v>0</v>
      </c>
      <c r="BG776" s="227">
        <f>IF(N776="zákl. přenesená",J776,0)</f>
        <v>0</v>
      </c>
      <c r="BH776" s="227">
        <f>IF(N776="sníž. přenesená",J776,0)</f>
        <v>0</v>
      </c>
      <c r="BI776" s="227">
        <f>IF(N776="nulová",J776,0)</f>
        <v>0</v>
      </c>
      <c r="BJ776" s="20" t="s">
        <v>79</v>
      </c>
      <c r="BK776" s="227">
        <f>ROUND(I776*H776,2)</f>
        <v>0</v>
      </c>
      <c r="BL776" s="20" t="s">
        <v>251</v>
      </c>
      <c r="BM776" s="226" t="s">
        <v>1722</v>
      </c>
    </row>
    <row r="777" s="2" customFormat="1">
      <c r="A777" s="41"/>
      <c r="B777" s="42"/>
      <c r="C777" s="43"/>
      <c r="D777" s="228" t="s">
        <v>168</v>
      </c>
      <c r="E777" s="43"/>
      <c r="F777" s="229" t="s">
        <v>1723</v>
      </c>
      <c r="G777" s="43"/>
      <c r="H777" s="43"/>
      <c r="I777" s="230"/>
      <c r="J777" s="43"/>
      <c r="K777" s="43"/>
      <c r="L777" s="47"/>
      <c r="M777" s="231"/>
      <c r="N777" s="232"/>
      <c r="O777" s="87"/>
      <c r="P777" s="87"/>
      <c r="Q777" s="87"/>
      <c r="R777" s="87"/>
      <c r="S777" s="87"/>
      <c r="T777" s="88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T777" s="20" t="s">
        <v>168</v>
      </c>
      <c r="AU777" s="20" t="s">
        <v>81</v>
      </c>
    </row>
    <row r="778" s="2" customFormat="1" ht="24.15" customHeight="1">
      <c r="A778" s="41"/>
      <c r="B778" s="42"/>
      <c r="C778" s="270" t="s">
        <v>1724</v>
      </c>
      <c r="D778" s="270" t="s">
        <v>490</v>
      </c>
      <c r="E778" s="271" t="s">
        <v>1725</v>
      </c>
      <c r="F778" s="272" t="s">
        <v>1726</v>
      </c>
      <c r="G778" s="273" t="s">
        <v>300</v>
      </c>
      <c r="H778" s="274">
        <v>88</v>
      </c>
      <c r="I778" s="275"/>
      <c r="J778" s="276">
        <f>ROUND(I778*H778,2)</f>
        <v>0</v>
      </c>
      <c r="K778" s="272" t="s">
        <v>165</v>
      </c>
      <c r="L778" s="277"/>
      <c r="M778" s="278" t="s">
        <v>28</v>
      </c>
      <c r="N778" s="279" t="s">
        <v>43</v>
      </c>
      <c r="O778" s="87"/>
      <c r="P778" s="224">
        <f>O778*H778</f>
        <v>0</v>
      </c>
      <c r="Q778" s="224">
        <v>0.00044999999999999999</v>
      </c>
      <c r="R778" s="224">
        <f>Q778*H778</f>
        <v>0.039599999999999996</v>
      </c>
      <c r="S778" s="224">
        <v>0</v>
      </c>
      <c r="T778" s="225">
        <f>S778*H778</f>
        <v>0</v>
      </c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R778" s="226" t="s">
        <v>609</v>
      </c>
      <c r="AT778" s="226" t="s">
        <v>490</v>
      </c>
      <c r="AU778" s="226" t="s">
        <v>81</v>
      </c>
      <c r="AY778" s="20" t="s">
        <v>158</v>
      </c>
      <c r="BE778" s="227">
        <f>IF(N778="základní",J778,0)</f>
        <v>0</v>
      </c>
      <c r="BF778" s="227">
        <f>IF(N778="snížená",J778,0)</f>
        <v>0</v>
      </c>
      <c r="BG778" s="227">
        <f>IF(N778="zákl. přenesená",J778,0)</f>
        <v>0</v>
      </c>
      <c r="BH778" s="227">
        <f>IF(N778="sníž. přenesená",J778,0)</f>
        <v>0</v>
      </c>
      <c r="BI778" s="227">
        <f>IF(N778="nulová",J778,0)</f>
        <v>0</v>
      </c>
      <c r="BJ778" s="20" t="s">
        <v>79</v>
      </c>
      <c r="BK778" s="227">
        <f>ROUND(I778*H778,2)</f>
        <v>0</v>
      </c>
      <c r="BL778" s="20" t="s">
        <v>251</v>
      </c>
      <c r="BM778" s="226" t="s">
        <v>1727</v>
      </c>
    </row>
    <row r="779" s="14" customFormat="1">
      <c r="A779" s="14"/>
      <c r="B779" s="244"/>
      <c r="C779" s="245"/>
      <c r="D779" s="235" t="s">
        <v>179</v>
      </c>
      <c r="E779" s="246" t="s">
        <v>28</v>
      </c>
      <c r="F779" s="247" t="s">
        <v>1728</v>
      </c>
      <c r="G779" s="245"/>
      <c r="H779" s="248">
        <v>88</v>
      </c>
      <c r="I779" s="249"/>
      <c r="J779" s="245"/>
      <c r="K779" s="245"/>
      <c r="L779" s="250"/>
      <c r="M779" s="251"/>
      <c r="N779" s="252"/>
      <c r="O779" s="252"/>
      <c r="P779" s="252"/>
      <c r="Q779" s="252"/>
      <c r="R779" s="252"/>
      <c r="S779" s="252"/>
      <c r="T779" s="25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4" t="s">
        <v>179</v>
      </c>
      <c r="AU779" s="254" t="s">
        <v>81</v>
      </c>
      <c r="AV779" s="14" t="s">
        <v>81</v>
      </c>
      <c r="AW779" s="14" t="s">
        <v>34</v>
      </c>
      <c r="AX779" s="14" t="s">
        <v>72</v>
      </c>
      <c r="AY779" s="254" t="s">
        <v>158</v>
      </c>
    </row>
    <row r="780" s="15" customFormat="1">
      <c r="A780" s="15"/>
      <c r="B780" s="255"/>
      <c r="C780" s="256"/>
      <c r="D780" s="235" t="s">
        <v>179</v>
      </c>
      <c r="E780" s="257" t="s">
        <v>28</v>
      </c>
      <c r="F780" s="258" t="s">
        <v>184</v>
      </c>
      <c r="G780" s="256"/>
      <c r="H780" s="259">
        <v>88</v>
      </c>
      <c r="I780" s="260"/>
      <c r="J780" s="256"/>
      <c r="K780" s="256"/>
      <c r="L780" s="261"/>
      <c r="M780" s="262"/>
      <c r="N780" s="263"/>
      <c r="O780" s="263"/>
      <c r="P780" s="263"/>
      <c r="Q780" s="263"/>
      <c r="R780" s="263"/>
      <c r="S780" s="263"/>
      <c r="T780" s="264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65" t="s">
        <v>179</v>
      </c>
      <c r="AU780" s="265" t="s">
        <v>81</v>
      </c>
      <c r="AV780" s="15" t="s">
        <v>166</v>
      </c>
      <c r="AW780" s="15" t="s">
        <v>34</v>
      </c>
      <c r="AX780" s="15" t="s">
        <v>79</v>
      </c>
      <c r="AY780" s="265" t="s">
        <v>158</v>
      </c>
    </row>
    <row r="781" s="2" customFormat="1" ht="33" customHeight="1">
      <c r="A781" s="41"/>
      <c r="B781" s="42"/>
      <c r="C781" s="215" t="s">
        <v>1729</v>
      </c>
      <c r="D781" s="215" t="s">
        <v>161</v>
      </c>
      <c r="E781" s="216" t="s">
        <v>1730</v>
      </c>
      <c r="F781" s="217" t="s">
        <v>1731</v>
      </c>
      <c r="G781" s="218" t="s">
        <v>200</v>
      </c>
      <c r="H781" s="219">
        <v>38</v>
      </c>
      <c r="I781" s="220"/>
      <c r="J781" s="221">
        <f>ROUND(I781*H781,2)</f>
        <v>0</v>
      </c>
      <c r="K781" s="217" t="s">
        <v>165</v>
      </c>
      <c r="L781" s="47"/>
      <c r="M781" s="222" t="s">
        <v>28</v>
      </c>
      <c r="N781" s="223" t="s">
        <v>43</v>
      </c>
      <c r="O781" s="87"/>
      <c r="P781" s="224">
        <f>O781*H781</f>
        <v>0</v>
      </c>
      <c r="Q781" s="224">
        <v>0.000428</v>
      </c>
      <c r="R781" s="224">
        <f>Q781*H781</f>
        <v>0.016264000000000001</v>
      </c>
      <c r="S781" s="224">
        <v>0</v>
      </c>
      <c r="T781" s="225">
        <f>S781*H781</f>
        <v>0</v>
      </c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R781" s="226" t="s">
        <v>251</v>
      </c>
      <c r="AT781" s="226" t="s">
        <v>161</v>
      </c>
      <c r="AU781" s="226" t="s">
        <v>81</v>
      </c>
      <c r="AY781" s="20" t="s">
        <v>158</v>
      </c>
      <c r="BE781" s="227">
        <f>IF(N781="základní",J781,0)</f>
        <v>0</v>
      </c>
      <c r="BF781" s="227">
        <f>IF(N781="snížená",J781,0)</f>
        <v>0</v>
      </c>
      <c r="BG781" s="227">
        <f>IF(N781="zákl. přenesená",J781,0)</f>
        <v>0</v>
      </c>
      <c r="BH781" s="227">
        <f>IF(N781="sníž. přenesená",J781,0)</f>
        <v>0</v>
      </c>
      <c r="BI781" s="227">
        <f>IF(N781="nulová",J781,0)</f>
        <v>0</v>
      </c>
      <c r="BJ781" s="20" t="s">
        <v>79</v>
      </c>
      <c r="BK781" s="227">
        <f>ROUND(I781*H781,2)</f>
        <v>0</v>
      </c>
      <c r="BL781" s="20" t="s">
        <v>251</v>
      </c>
      <c r="BM781" s="226" t="s">
        <v>1732</v>
      </c>
    </row>
    <row r="782" s="2" customFormat="1">
      <c r="A782" s="41"/>
      <c r="B782" s="42"/>
      <c r="C782" s="43"/>
      <c r="D782" s="228" t="s">
        <v>168</v>
      </c>
      <c r="E782" s="43"/>
      <c r="F782" s="229" t="s">
        <v>1733</v>
      </c>
      <c r="G782" s="43"/>
      <c r="H782" s="43"/>
      <c r="I782" s="230"/>
      <c r="J782" s="43"/>
      <c r="K782" s="43"/>
      <c r="L782" s="47"/>
      <c r="M782" s="231"/>
      <c r="N782" s="232"/>
      <c r="O782" s="87"/>
      <c r="P782" s="87"/>
      <c r="Q782" s="87"/>
      <c r="R782" s="87"/>
      <c r="S782" s="87"/>
      <c r="T782" s="88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T782" s="20" t="s">
        <v>168</v>
      </c>
      <c r="AU782" s="20" t="s">
        <v>81</v>
      </c>
    </row>
    <row r="783" s="2" customFormat="1" ht="24.15" customHeight="1">
      <c r="A783" s="41"/>
      <c r="B783" s="42"/>
      <c r="C783" s="270" t="s">
        <v>1734</v>
      </c>
      <c r="D783" s="270" t="s">
        <v>490</v>
      </c>
      <c r="E783" s="271" t="s">
        <v>1735</v>
      </c>
      <c r="F783" s="272" t="s">
        <v>1736</v>
      </c>
      <c r="G783" s="273" t="s">
        <v>300</v>
      </c>
      <c r="H783" s="274">
        <v>69.667000000000002</v>
      </c>
      <c r="I783" s="275"/>
      <c r="J783" s="276">
        <f>ROUND(I783*H783,2)</f>
        <v>0</v>
      </c>
      <c r="K783" s="272" t="s">
        <v>165</v>
      </c>
      <c r="L783" s="277"/>
      <c r="M783" s="278" t="s">
        <v>28</v>
      </c>
      <c r="N783" s="279" t="s">
        <v>43</v>
      </c>
      <c r="O783" s="87"/>
      <c r="P783" s="224">
        <f>O783*H783</f>
        <v>0</v>
      </c>
      <c r="Q783" s="224">
        <v>0.00097000000000000005</v>
      </c>
      <c r="R783" s="224">
        <f>Q783*H783</f>
        <v>0.067576990000000003</v>
      </c>
      <c r="S783" s="224">
        <v>0</v>
      </c>
      <c r="T783" s="225">
        <f>S783*H783</f>
        <v>0</v>
      </c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R783" s="226" t="s">
        <v>609</v>
      </c>
      <c r="AT783" s="226" t="s">
        <v>490</v>
      </c>
      <c r="AU783" s="226" t="s">
        <v>81</v>
      </c>
      <c r="AY783" s="20" t="s">
        <v>158</v>
      </c>
      <c r="BE783" s="227">
        <f>IF(N783="základní",J783,0)</f>
        <v>0</v>
      </c>
      <c r="BF783" s="227">
        <f>IF(N783="snížená",J783,0)</f>
        <v>0</v>
      </c>
      <c r="BG783" s="227">
        <f>IF(N783="zákl. přenesená",J783,0)</f>
        <v>0</v>
      </c>
      <c r="BH783" s="227">
        <f>IF(N783="sníž. přenesená",J783,0)</f>
        <v>0</v>
      </c>
      <c r="BI783" s="227">
        <f>IF(N783="nulová",J783,0)</f>
        <v>0</v>
      </c>
      <c r="BJ783" s="20" t="s">
        <v>79</v>
      </c>
      <c r="BK783" s="227">
        <f>ROUND(I783*H783,2)</f>
        <v>0</v>
      </c>
      <c r="BL783" s="20" t="s">
        <v>251</v>
      </c>
      <c r="BM783" s="226" t="s">
        <v>1737</v>
      </c>
    </row>
    <row r="784" s="14" customFormat="1">
      <c r="A784" s="14"/>
      <c r="B784" s="244"/>
      <c r="C784" s="245"/>
      <c r="D784" s="235" t="s">
        <v>179</v>
      </c>
      <c r="E784" s="246" t="s">
        <v>28</v>
      </c>
      <c r="F784" s="247" t="s">
        <v>1738</v>
      </c>
      <c r="G784" s="245"/>
      <c r="H784" s="248">
        <v>69.667000000000002</v>
      </c>
      <c r="I784" s="249"/>
      <c r="J784" s="245"/>
      <c r="K784" s="245"/>
      <c r="L784" s="250"/>
      <c r="M784" s="251"/>
      <c r="N784" s="252"/>
      <c r="O784" s="252"/>
      <c r="P784" s="252"/>
      <c r="Q784" s="252"/>
      <c r="R784" s="252"/>
      <c r="S784" s="252"/>
      <c r="T784" s="253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4" t="s">
        <v>179</v>
      </c>
      <c r="AU784" s="254" t="s">
        <v>81</v>
      </c>
      <c r="AV784" s="14" t="s">
        <v>81</v>
      </c>
      <c r="AW784" s="14" t="s">
        <v>34</v>
      </c>
      <c r="AX784" s="14" t="s">
        <v>72</v>
      </c>
      <c r="AY784" s="254" t="s">
        <v>158</v>
      </c>
    </row>
    <row r="785" s="15" customFormat="1">
      <c r="A785" s="15"/>
      <c r="B785" s="255"/>
      <c r="C785" s="256"/>
      <c r="D785" s="235" t="s">
        <v>179</v>
      </c>
      <c r="E785" s="257" t="s">
        <v>28</v>
      </c>
      <c r="F785" s="258" t="s">
        <v>184</v>
      </c>
      <c r="G785" s="256"/>
      <c r="H785" s="259">
        <v>69.667000000000002</v>
      </c>
      <c r="I785" s="260"/>
      <c r="J785" s="256"/>
      <c r="K785" s="256"/>
      <c r="L785" s="261"/>
      <c r="M785" s="262"/>
      <c r="N785" s="263"/>
      <c r="O785" s="263"/>
      <c r="P785" s="263"/>
      <c r="Q785" s="263"/>
      <c r="R785" s="263"/>
      <c r="S785" s="263"/>
      <c r="T785" s="264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65" t="s">
        <v>179</v>
      </c>
      <c r="AU785" s="265" t="s">
        <v>81</v>
      </c>
      <c r="AV785" s="15" t="s">
        <v>166</v>
      </c>
      <c r="AW785" s="15" t="s">
        <v>34</v>
      </c>
      <c r="AX785" s="15" t="s">
        <v>79</v>
      </c>
      <c r="AY785" s="265" t="s">
        <v>158</v>
      </c>
    </row>
    <row r="786" s="2" customFormat="1" ht="49.05" customHeight="1">
      <c r="A786" s="41"/>
      <c r="B786" s="42"/>
      <c r="C786" s="215" t="s">
        <v>1739</v>
      </c>
      <c r="D786" s="215" t="s">
        <v>161</v>
      </c>
      <c r="E786" s="216" t="s">
        <v>1740</v>
      </c>
      <c r="F786" s="217" t="s">
        <v>1741</v>
      </c>
      <c r="G786" s="218" t="s">
        <v>193</v>
      </c>
      <c r="H786" s="219">
        <v>62.32</v>
      </c>
      <c r="I786" s="220"/>
      <c r="J786" s="221">
        <f>ROUND(I786*H786,2)</f>
        <v>0</v>
      </c>
      <c r="K786" s="217" t="s">
        <v>165</v>
      </c>
      <c r="L786" s="47"/>
      <c r="M786" s="222" t="s">
        <v>28</v>
      </c>
      <c r="N786" s="223" t="s">
        <v>43</v>
      </c>
      <c r="O786" s="87"/>
      <c r="P786" s="224">
        <f>O786*H786</f>
        <v>0</v>
      </c>
      <c r="Q786" s="224">
        <v>0.0089999999999999993</v>
      </c>
      <c r="R786" s="224">
        <f>Q786*H786</f>
        <v>0.56087999999999993</v>
      </c>
      <c r="S786" s="224">
        <v>0</v>
      </c>
      <c r="T786" s="225">
        <f>S786*H786</f>
        <v>0</v>
      </c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R786" s="226" t="s">
        <v>251</v>
      </c>
      <c r="AT786" s="226" t="s">
        <v>161</v>
      </c>
      <c r="AU786" s="226" t="s">
        <v>81</v>
      </c>
      <c r="AY786" s="20" t="s">
        <v>158</v>
      </c>
      <c r="BE786" s="227">
        <f>IF(N786="základní",J786,0)</f>
        <v>0</v>
      </c>
      <c r="BF786" s="227">
        <f>IF(N786="snížená",J786,0)</f>
        <v>0</v>
      </c>
      <c r="BG786" s="227">
        <f>IF(N786="zákl. přenesená",J786,0)</f>
        <v>0</v>
      </c>
      <c r="BH786" s="227">
        <f>IF(N786="sníž. přenesená",J786,0)</f>
        <v>0</v>
      </c>
      <c r="BI786" s="227">
        <f>IF(N786="nulová",J786,0)</f>
        <v>0</v>
      </c>
      <c r="BJ786" s="20" t="s">
        <v>79</v>
      </c>
      <c r="BK786" s="227">
        <f>ROUND(I786*H786,2)</f>
        <v>0</v>
      </c>
      <c r="BL786" s="20" t="s">
        <v>251</v>
      </c>
      <c r="BM786" s="226" t="s">
        <v>1742</v>
      </c>
    </row>
    <row r="787" s="2" customFormat="1">
      <c r="A787" s="41"/>
      <c r="B787" s="42"/>
      <c r="C787" s="43"/>
      <c r="D787" s="228" t="s">
        <v>168</v>
      </c>
      <c r="E787" s="43"/>
      <c r="F787" s="229" t="s">
        <v>1743</v>
      </c>
      <c r="G787" s="43"/>
      <c r="H787" s="43"/>
      <c r="I787" s="230"/>
      <c r="J787" s="43"/>
      <c r="K787" s="43"/>
      <c r="L787" s="47"/>
      <c r="M787" s="231"/>
      <c r="N787" s="232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0" t="s">
        <v>168</v>
      </c>
      <c r="AU787" s="20" t="s">
        <v>81</v>
      </c>
    </row>
    <row r="788" s="2" customFormat="1" ht="37.8" customHeight="1">
      <c r="A788" s="41"/>
      <c r="B788" s="42"/>
      <c r="C788" s="270" t="s">
        <v>1744</v>
      </c>
      <c r="D788" s="270" t="s">
        <v>490</v>
      </c>
      <c r="E788" s="271" t="s">
        <v>1745</v>
      </c>
      <c r="F788" s="272" t="s">
        <v>1746</v>
      </c>
      <c r="G788" s="273" t="s">
        <v>193</v>
      </c>
      <c r="H788" s="274">
        <v>71.668000000000006</v>
      </c>
      <c r="I788" s="275"/>
      <c r="J788" s="276">
        <f>ROUND(I788*H788,2)</f>
        <v>0</v>
      </c>
      <c r="K788" s="272" t="s">
        <v>165</v>
      </c>
      <c r="L788" s="277"/>
      <c r="M788" s="278" t="s">
        <v>28</v>
      </c>
      <c r="N788" s="279" t="s">
        <v>43</v>
      </c>
      <c r="O788" s="87"/>
      <c r="P788" s="224">
        <f>O788*H788</f>
        <v>0</v>
      </c>
      <c r="Q788" s="224">
        <v>0.019199999999999998</v>
      </c>
      <c r="R788" s="224">
        <f>Q788*H788</f>
        <v>1.3760256</v>
      </c>
      <c r="S788" s="224">
        <v>0</v>
      </c>
      <c r="T788" s="225">
        <f>S788*H788</f>
        <v>0</v>
      </c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R788" s="226" t="s">
        <v>609</v>
      </c>
      <c r="AT788" s="226" t="s">
        <v>490</v>
      </c>
      <c r="AU788" s="226" t="s">
        <v>81</v>
      </c>
      <c r="AY788" s="20" t="s">
        <v>158</v>
      </c>
      <c r="BE788" s="227">
        <f>IF(N788="základní",J788,0)</f>
        <v>0</v>
      </c>
      <c r="BF788" s="227">
        <f>IF(N788="snížená",J788,0)</f>
        <v>0</v>
      </c>
      <c r="BG788" s="227">
        <f>IF(N788="zákl. přenesená",J788,0)</f>
        <v>0</v>
      </c>
      <c r="BH788" s="227">
        <f>IF(N788="sníž. přenesená",J788,0)</f>
        <v>0</v>
      </c>
      <c r="BI788" s="227">
        <f>IF(N788="nulová",J788,0)</f>
        <v>0</v>
      </c>
      <c r="BJ788" s="20" t="s">
        <v>79</v>
      </c>
      <c r="BK788" s="227">
        <f>ROUND(I788*H788,2)</f>
        <v>0</v>
      </c>
      <c r="BL788" s="20" t="s">
        <v>251</v>
      </c>
      <c r="BM788" s="226" t="s">
        <v>1747</v>
      </c>
    </row>
    <row r="789" s="14" customFormat="1">
      <c r="A789" s="14"/>
      <c r="B789" s="244"/>
      <c r="C789" s="245"/>
      <c r="D789" s="235" t="s">
        <v>179</v>
      </c>
      <c r="E789" s="246" t="s">
        <v>28</v>
      </c>
      <c r="F789" s="247" t="s">
        <v>1748</v>
      </c>
      <c r="G789" s="245"/>
      <c r="H789" s="248">
        <v>71.668000000000006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4" t="s">
        <v>179</v>
      </c>
      <c r="AU789" s="254" t="s">
        <v>81</v>
      </c>
      <c r="AV789" s="14" t="s">
        <v>81</v>
      </c>
      <c r="AW789" s="14" t="s">
        <v>34</v>
      </c>
      <c r="AX789" s="14" t="s">
        <v>72</v>
      </c>
      <c r="AY789" s="254" t="s">
        <v>158</v>
      </c>
    </row>
    <row r="790" s="15" customFormat="1">
      <c r="A790" s="15"/>
      <c r="B790" s="255"/>
      <c r="C790" s="256"/>
      <c r="D790" s="235" t="s">
        <v>179</v>
      </c>
      <c r="E790" s="257" t="s">
        <v>28</v>
      </c>
      <c r="F790" s="258" t="s">
        <v>184</v>
      </c>
      <c r="G790" s="256"/>
      <c r="H790" s="259">
        <v>71.668000000000006</v>
      </c>
      <c r="I790" s="260"/>
      <c r="J790" s="256"/>
      <c r="K790" s="256"/>
      <c r="L790" s="261"/>
      <c r="M790" s="262"/>
      <c r="N790" s="263"/>
      <c r="O790" s="263"/>
      <c r="P790" s="263"/>
      <c r="Q790" s="263"/>
      <c r="R790" s="263"/>
      <c r="S790" s="263"/>
      <c r="T790" s="264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65" t="s">
        <v>179</v>
      </c>
      <c r="AU790" s="265" t="s">
        <v>81</v>
      </c>
      <c r="AV790" s="15" t="s">
        <v>166</v>
      </c>
      <c r="AW790" s="15" t="s">
        <v>34</v>
      </c>
      <c r="AX790" s="15" t="s">
        <v>79</v>
      </c>
      <c r="AY790" s="265" t="s">
        <v>158</v>
      </c>
    </row>
    <row r="791" s="2" customFormat="1" ht="16.5" customHeight="1">
      <c r="A791" s="41"/>
      <c r="B791" s="42"/>
      <c r="C791" s="215" t="s">
        <v>1749</v>
      </c>
      <c r="D791" s="215" t="s">
        <v>161</v>
      </c>
      <c r="E791" s="216" t="s">
        <v>1750</v>
      </c>
      <c r="F791" s="217" t="s">
        <v>1751</v>
      </c>
      <c r="G791" s="218" t="s">
        <v>193</v>
      </c>
      <c r="H791" s="219">
        <v>62.32</v>
      </c>
      <c r="I791" s="220"/>
      <c r="J791" s="221">
        <f>ROUND(I791*H791,2)</f>
        <v>0</v>
      </c>
      <c r="K791" s="217" t="s">
        <v>381</v>
      </c>
      <c r="L791" s="47"/>
      <c r="M791" s="222" t="s">
        <v>28</v>
      </c>
      <c r="N791" s="223" t="s">
        <v>43</v>
      </c>
      <c r="O791" s="87"/>
      <c r="P791" s="224">
        <f>O791*H791</f>
        <v>0</v>
      </c>
      <c r="Q791" s="224">
        <v>0</v>
      </c>
      <c r="R791" s="224">
        <f>Q791*H791</f>
        <v>0</v>
      </c>
      <c r="S791" s="224">
        <v>0</v>
      </c>
      <c r="T791" s="225">
        <f>S791*H791</f>
        <v>0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226" t="s">
        <v>251</v>
      </c>
      <c r="AT791" s="226" t="s">
        <v>161</v>
      </c>
      <c r="AU791" s="226" t="s">
        <v>81</v>
      </c>
      <c r="AY791" s="20" t="s">
        <v>158</v>
      </c>
      <c r="BE791" s="227">
        <f>IF(N791="základní",J791,0)</f>
        <v>0</v>
      </c>
      <c r="BF791" s="227">
        <f>IF(N791="snížená",J791,0)</f>
        <v>0</v>
      </c>
      <c r="BG791" s="227">
        <f>IF(N791="zákl. přenesená",J791,0)</f>
        <v>0</v>
      </c>
      <c r="BH791" s="227">
        <f>IF(N791="sníž. přenesená",J791,0)</f>
        <v>0</v>
      </c>
      <c r="BI791" s="227">
        <f>IF(N791="nulová",J791,0)</f>
        <v>0</v>
      </c>
      <c r="BJ791" s="20" t="s">
        <v>79</v>
      </c>
      <c r="BK791" s="227">
        <f>ROUND(I791*H791,2)</f>
        <v>0</v>
      </c>
      <c r="BL791" s="20" t="s">
        <v>251</v>
      </c>
      <c r="BM791" s="226" t="s">
        <v>1752</v>
      </c>
    </row>
    <row r="792" s="2" customFormat="1" ht="24.15" customHeight="1">
      <c r="A792" s="41"/>
      <c r="B792" s="42"/>
      <c r="C792" s="215" t="s">
        <v>1753</v>
      </c>
      <c r="D792" s="215" t="s">
        <v>161</v>
      </c>
      <c r="E792" s="216" t="s">
        <v>1754</v>
      </c>
      <c r="F792" s="217" t="s">
        <v>1755</v>
      </c>
      <c r="G792" s="218" t="s">
        <v>193</v>
      </c>
      <c r="H792" s="219">
        <v>14.199999999999999</v>
      </c>
      <c r="I792" s="220"/>
      <c r="J792" s="221">
        <f>ROUND(I792*H792,2)</f>
        <v>0</v>
      </c>
      <c r="K792" s="217" t="s">
        <v>165</v>
      </c>
      <c r="L792" s="47"/>
      <c r="M792" s="222" t="s">
        <v>28</v>
      </c>
      <c r="N792" s="223" t="s">
        <v>43</v>
      </c>
      <c r="O792" s="87"/>
      <c r="P792" s="224">
        <f>O792*H792</f>
        <v>0</v>
      </c>
      <c r="Q792" s="224">
        <v>0.0015</v>
      </c>
      <c r="R792" s="224">
        <f>Q792*H792</f>
        <v>0.021299999999999999</v>
      </c>
      <c r="S792" s="224">
        <v>0</v>
      </c>
      <c r="T792" s="225">
        <f>S792*H792</f>
        <v>0</v>
      </c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R792" s="226" t="s">
        <v>251</v>
      </c>
      <c r="AT792" s="226" t="s">
        <v>161</v>
      </c>
      <c r="AU792" s="226" t="s">
        <v>81</v>
      </c>
      <c r="AY792" s="20" t="s">
        <v>158</v>
      </c>
      <c r="BE792" s="227">
        <f>IF(N792="základní",J792,0)</f>
        <v>0</v>
      </c>
      <c r="BF792" s="227">
        <f>IF(N792="snížená",J792,0)</f>
        <v>0</v>
      </c>
      <c r="BG792" s="227">
        <f>IF(N792="zákl. přenesená",J792,0)</f>
        <v>0</v>
      </c>
      <c r="BH792" s="227">
        <f>IF(N792="sníž. přenesená",J792,0)</f>
        <v>0</v>
      </c>
      <c r="BI792" s="227">
        <f>IF(N792="nulová",J792,0)</f>
        <v>0</v>
      </c>
      <c r="BJ792" s="20" t="s">
        <v>79</v>
      </c>
      <c r="BK792" s="227">
        <f>ROUND(I792*H792,2)</f>
        <v>0</v>
      </c>
      <c r="BL792" s="20" t="s">
        <v>251</v>
      </c>
      <c r="BM792" s="226" t="s">
        <v>1756</v>
      </c>
    </row>
    <row r="793" s="2" customFormat="1">
      <c r="A793" s="41"/>
      <c r="B793" s="42"/>
      <c r="C793" s="43"/>
      <c r="D793" s="228" t="s">
        <v>168</v>
      </c>
      <c r="E793" s="43"/>
      <c r="F793" s="229" t="s">
        <v>1757</v>
      </c>
      <c r="G793" s="43"/>
      <c r="H793" s="43"/>
      <c r="I793" s="230"/>
      <c r="J793" s="43"/>
      <c r="K793" s="43"/>
      <c r="L793" s="47"/>
      <c r="M793" s="231"/>
      <c r="N793" s="232"/>
      <c r="O793" s="87"/>
      <c r="P793" s="87"/>
      <c r="Q793" s="87"/>
      <c r="R793" s="87"/>
      <c r="S793" s="87"/>
      <c r="T793" s="88"/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T793" s="20" t="s">
        <v>168</v>
      </c>
      <c r="AU793" s="20" t="s">
        <v>81</v>
      </c>
    </row>
    <row r="794" s="2" customFormat="1" ht="24.15" customHeight="1">
      <c r="A794" s="41"/>
      <c r="B794" s="42"/>
      <c r="C794" s="215" t="s">
        <v>1758</v>
      </c>
      <c r="D794" s="215" t="s">
        <v>161</v>
      </c>
      <c r="E794" s="216" t="s">
        <v>1759</v>
      </c>
      <c r="F794" s="217" t="s">
        <v>1760</v>
      </c>
      <c r="G794" s="218" t="s">
        <v>193</v>
      </c>
      <c r="H794" s="219">
        <v>11</v>
      </c>
      <c r="I794" s="220"/>
      <c r="J794" s="221">
        <f>ROUND(I794*H794,2)</f>
        <v>0</v>
      </c>
      <c r="K794" s="217" t="s">
        <v>165</v>
      </c>
      <c r="L794" s="47"/>
      <c r="M794" s="222" t="s">
        <v>28</v>
      </c>
      <c r="N794" s="223" t="s">
        <v>43</v>
      </c>
      <c r="O794" s="87"/>
      <c r="P794" s="224">
        <f>O794*H794</f>
        <v>0</v>
      </c>
      <c r="Q794" s="224">
        <v>0.009665</v>
      </c>
      <c r="R794" s="224">
        <f>Q794*H794</f>
        <v>0.10631499999999999</v>
      </c>
      <c r="S794" s="224">
        <v>0</v>
      </c>
      <c r="T794" s="225">
        <f>S794*H794</f>
        <v>0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26" t="s">
        <v>251</v>
      </c>
      <c r="AT794" s="226" t="s">
        <v>161</v>
      </c>
      <c r="AU794" s="226" t="s">
        <v>81</v>
      </c>
      <c r="AY794" s="20" t="s">
        <v>158</v>
      </c>
      <c r="BE794" s="227">
        <f>IF(N794="základní",J794,0)</f>
        <v>0</v>
      </c>
      <c r="BF794" s="227">
        <f>IF(N794="snížená",J794,0)</f>
        <v>0</v>
      </c>
      <c r="BG794" s="227">
        <f>IF(N794="zákl. přenesená",J794,0)</f>
        <v>0</v>
      </c>
      <c r="BH794" s="227">
        <f>IF(N794="sníž. přenesená",J794,0)</f>
        <v>0</v>
      </c>
      <c r="BI794" s="227">
        <f>IF(N794="nulová",J794,0)</f>
        <v>0</v>
      </c>
      <c r="BJ794" s="20" t="s">
        <v>79</v>
      </c>
      <c r="BK794" s="227">
        <f>ROUND(I794*H794,2)</f>
        <v>0</v>
      </c>
      <c r="BL794" s="20" t="s">
        <v>251</v>
      </c>
      <c r="BM794" s="226" t="s">
        <v>1761</v>
      </c>
    </row>
    <row r="795" s="2" customFormat="1">
      <c r="A795" s="41"/>
      <c r="B795" s="42"/>
      <c r="C795" s="43"/>
      <c r="D795" s="228" t="s">
        <v>168</v>
      </c>
      <c r="E795" s="43"/>
      <c r="F795" s="229" t="s">
        <v>1762</v>
      </c>
      <c r="G795" s="43"/>
      <c r="H795" s="43"/>
      <c r="I795" s="230"/>
      <c r="J795" s="43"/>
      <c r="K795" s="43"/>
      <c r="L795" s="47"/>
      <c r="M795" s="231"/>
      <c r="N795" s="232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168</v>
      </c>
      <c r="AU795" s="20" t="s">
        <v>81</v>
      </c>
    </row>
    <row r="796" s="2" customFormat="1" ht="37.8" customHeight="1">
      <c r="A796" s="41"/>
      <c r="B796" s="42"/>
      <c r="C796" s="215" t="s">
        <v>1763</v>
      </c>
      <c r="D796" s="215" t="s">
        <v>161</v>
      </c>
      <c r="E796" s="216" t="s">
        <v>1764</v>
      </c>
      <c r="F796" s="217" t="s">
        <v>1765</v>
      </c>
      <c r="G796" s="218" t="s">
        <v>193</v>
      </c>
      <c r="H796" s="219">
        <v>36.530000000000001</v>
      </c>
      <c r="I796" s="220"/>
      <c r="J796" s="221">
        <f>ROUND(I796*H796,2)</f>
        <v>0</v>
      </c>
      <c r="K796" s="217" t="s">
        <v>165</v>
      </c>
      <c r="L796" s="47"/>
      <c r="M796" s="222" t="s">
        <v>28</v>
      </c>
      <c r="N796" s="223" t="s">
        <v>43</v>
      </c>
      <c r="O796" s="87"/>
      <c r="P796" s="224">
        <f>O796*H796</f>
        <v>0</v>
      </c>
      <c r="Q796" s="224">
        <v>0.0074999999999999997</v>
      </c>
      <c r="R796" s="224">
        <f>Q796*H796</f>
        <v>0.27397500000000002</v>
      </c>
      <c r="S796" s="224">
        <v>0</v>
      </c>
      <c r="T796" s="225">
        <f>S796*H796</f>
        <v>0</v>
      </c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R796" s="226" t="s">
        <v>251</v>
      </c>
      <c r="AT796" s="226" t="s">
        <v>161</v>
      </c>
      <c r="AU796" s="226" t="s">
        <v>81</v>
      </c>
      <c r="AY796" s="20" t="s">
        <v>158</v>
      </c>
      <c r="BE796" s="227">
        <f>IF(N796="základní",J796,0)</f>
        <v>0</v>
      </c>
      <c r="BF796" s="227">
        <f>IF(N796="snížená",J796,0)</f>
        <v>0</v>
      </c>
      <c r="BG796" s="227">
        <f>IF(N796="zákl. přenesená",J796,0)</f>
        <v>0</v>
      </c>
      <c r="BH796" s="227">
        <f>IF(N796="sníž. přenesená",J796,0)</f>
        <v>0</v>
      </c>
      <c r="BI796" s="227">
        <f>IF(N796="nulová",J796,0)</f>
        <v>0</v>
      </c>
      <c r="BJ796" s="20" t="s">
        <v>79</v>
      </c>
      <c r="BK796" s="227">
        <f>ROUND(I796*H796,2)</f>
        <v>0</v>
      </c>
      <c r="BL796" s="20" t="s">
        <v>251</v>
      </c>
      <c r="BM796" s="226" t="s">
        <v>1766</v>
      </c>
    </row>
    <row r="797" s="2" customFormat="1">
      <c r="A797" s="41"/>
      <c r="B797" s="42"/>
      <c r="C797" s="43"/>
      <c r="D797" s="228" t="s">
        <v>168</v>
      </c>
      <c r="E797" s="43"/>
      <c r="F797" s="229" t="s">
        <v>1767</v>
      </c>
      <c r="G797" s="43"/>
      <c r="H797" s="43"/>
      <c r="I797" s="230"/>
      <c r="J797" s="43"/>
      <c r="K797" s="43"/>
      <c r="L797" s="47"/>
      <c r="M797" s="231"/>
      <c r="N797" s="232"/>
      <c r="O797" s="87"/>
      <c r="P797" s="87"/>
      <c r="Q797" s="87"/>
      <c r="R797" s="87"/>
      <c r="S797" s="87"/>
      <c r="T797" s="88"/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T797" s="20" t="s">
        <v>168</v>
      </c>
      <c r="AU797" s="20" t="s">
        <v>81</v>
      </c>
    </row>
    <row r="798" s="2" customFormat="1" ht="24.15" customHeight="1">
      <c r="A798" s="41"/>
      <c r="B798" s="42"/>
      <c r="C798" s="215" t="s">
        <v>1768</v>
      </c>
      <c r="D798" s="215" t="s">
        <v>161</v>
      </c>
      <c r="E798" s="216" t="s">
        <v>1769</v>
      </c>
      <c r="F798" s="217" t="s">
        <v>1770</v>
      </c>
      <c r="G798" s="218" t="s">
        <v>200</v>
      </c>
      <c r="H798" s="219">
        <v>50</v>
      </c>
      <c r="I798" s="220"/>
      <c r="J798" s="221">
        <f>ROUND(I798*H798,2)</f>
        <v>0</v>
      </c>
      <c r="K798" s="217" t="s">
        <v>165</v>
      </c>
      <c r="L798" s="47"/>
      <c r="M798" s="222" t="s">
        <v>28</v>
      </c>
      <c r="N798" s="223" t="s">
        <v>43</v>
      </c>
      <c r="O798" s="87"/>
      <c r="P798" s="224">
        <f>O798*H798</f>
        <v>0</v>
      </c>
      <c r="Q798" s="224">
        <v>0.00032200000000000002</v>
      </c>
      <c r="R798" s="224">
        <f>Q798*H798</f>
        <v>0.0161</v>
      </c>
      <c r="S798" s="224">
        <v>0</v>
      </c>
      <c r="T798" s="225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26" t="s">
        <v>251</v>
      </c>
      <c r="AT798" s="226" t="s">
        <v>161</v>
      </c>
      <c r="AU798" s="226" t="s">
        <v>81</v>
      </c>
      <c r="AY798" s="20" t="s">
        <v>158</v>
      </c>
      <c r="BE798" s="227">
        <f>IF(N798="základní",J798,0)</f>
        <v>0</v>
      </c>
      <c r="BF798" s="227">
        <f>IF(N798="snížená",J798,0)</f>
        <v>0</v>
      </c>
      <c r="BG798" s="227">
        <f>IF(N798="zákl. přenesená",J798,0)</f>
        <v>0</v>
      </c>
      <c r="BH798" s="227">
        <f>IF(N798="sníž. přenesená",J798,0)</f>
        <v>0</v>
      </c>
      <c r="BI798" s="227">
        <f>IF(N798="nulová",J798,0)</f>
        <v>0</v>
      </c>
      <c r="BJ798" s="20" t="s">
        <v>79</v>
      </c>
      <c r="BK798" s="227">
        <f>ROUND(I798*H798,2)</f>
        <v>0</v>
      </c>
      <c r="BL798" s="20" t="s">
        <v>251</v>
      </c>
      <c r="BM798" s="226" t="s">
        <v>1771</v>
      </c>
    </row>
    <row r="799" s="2" customFormat="1">
      <c r="A799" s="41"/>
      <c r="B799" s="42"/>
      <c r="C799" s="43"/>
      <c r="D799" s="228" t="s">
        <v>168</v>
      </c>
      <c r="E799" s="43"/>
      <c r="F799" s="229" t="s">
        <v>1772</v>
      </c>
      <c r="G799" s="43"/>
      <c r="H799" s="43"/>
      <c r="I799" s="230"/>
      <c r="J799" s="43"/>
      <c r="K799" s="43"/>
      <c r="L799" s="47"/>
      <c r="M799" s="231"/>
      <c r="N799" s="232"/>
      <c r="O799" s="87"/>
      <c r="P799" s="87"/>
      <c r="Q799" s="87"/>
      <c r="R799" s="87"/>
      <c r="S799" s="87"/>
      <c r="T799" s="88"/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T799" s="20" t="s">
        <v>168</v>
      </c>
      <c r="AU799" s="20" t="s">
        <v>81</v>
      </c>
    </row>
    <row r="800" s="2" customFormat="1" ht="49.05" customHeight="1">
      <c r="A800" s="41"/>
      <c r="B800" s="42"/>
      <c r="C800" s="215" t="s">
        <v>1773</v>
      </c>
      <c r="D800" s="215" t="s">
        <v>161</v>
      </c>
      <c r="E800" s="216" t="s">
        <v>1774</v>
      </c>
      <c r="F800" s="217" t="s">
        <v>1775</v>
      </c>
      <c r="G800" s="218" t="s">
        <v>216</v>
      </c>
      <c r="H800" s="219">
        <v>3.5230000000000001</v>
      </c>
      <c r="I800" s="220"/>
      <c r="J800" s="221">
        <f>ROUND(I800*H800,2)</f>
        <v>0</v>
      </c>
      <c r="K800" s="217" t="s">
        <v>165</v>
      </c>
      <c r="L800" s="47"/>
      <c r="M800" s="222" t="s">
        <v>28</v>
      </c>
      <c r="N800" s="223" t="s">
        <v>43</v>
      </c>
      <c r="O800" s="87"/>
      <c r="P800" s="224">
        <f>O800*H800</f>
        <v>0</v>
      </c>
      <c r="Q800" s="224">
        <v>0</v>
      </c>
      <c r="R800" s="224">
        <f>Q800*H800</f>
        <v>0</v>
      </c>
      <c r="S800" s="224">
        <v>0</v>
      </c>
      <c r="T800" s="225">
        <f>S800*H800</f>
        <v>0</v>
      </c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R800" s="226" t="s">
        <v>251</v>
      </c>
      <c r="AT800" s="226" t="s">
        <v>161</v>
      </c>
      <c r="AU800" s="226" t="s">
        <v>81</v>
      </c>
      <c r="AY800" s="20" t="s">
        <v>158</v>
      </c>
      <c r="BE800" s="227">
        <f>IF(N800="základní",J800,0)</f>
        <v>0</v>
      </c>
      <c r="BF800" s="227">
        <f>IF(N800="snížená",J800,0)</f>
        <v>0</v>
      </c>
      <c r="BG800" s="227">
        <f>IF(N800="zákl. přenesená",J800,0)</f>
        <v>0</v>
      </c>
      <c r="BH800" s="227">
        <f>IF(N800="sníž. přenesená",J800,0)</f>
        <v>0</v>
      </c>
      <c r="BI800" s="227">
        <f>IF(N800="nulová",J800,0)</f>
        <v>0</v>
      </c>
      <c r="BJ800" s="20" t="s">
        <v>79</v>
      </c>
      <c r="BK800" s="227">
        <f>ROUND(I800*H800,2)</f>
        <v>0</v>
      </c>
      <c r="BL800" s="20" t="s">
        <v>251</v>
      </c>
      <c r="BM800" s="226" t="s">
        <v>1776</v>
      </c>
    </row>
    <row r="801" s="2" customFormat="1">
      <c r="A801" s="41"/>
      <c r="B801" s="42"/>
      <c r="C801" s="43"/>
      <c r="D801" s="228" t="s">
        <v>168</v>
      </c>
      <c r="E801" s="43"/>
      <c r="F801" s="229" t="s">
        <v>1777</v>
      </c>
      <c r="G801" s="43"/>
      <c r="H801" s="43"/>
      <c r="I801" s="230"/>
      <c r="J801" s="43"/>
      <c r="K801" s="43"/>
      <c r="L801" s="47"/>
      <c r="M801" s="231"/>
      <c r="N801" s="232"/>
      <c r="O801" s="87"/>
      <c r="P801" s="87"/>
      <c r="Q801" s="87"/>
      <c r="R801" s="87"/>
      <c r="S801" s="87"/>
      <c r="T801" s="88"/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T801" s="20" t="s">
        <v>168</v>
      </c>
      <c r="AU801" s="20" t="s">
        <v>81</v>
      </c>
    </row>
    <row r="802" s="2" customFormat="1" ht="49.05" customHeight="1">
      <c r="A802" s="41"/>
      <c r="B802" s="42"/>
      <c r="C802" s="215" t="s">
        <v>1778</v>
      </c>
      <c r="D802" s="215" t="s">
        <v>161</v>
      </c>
      <c r="E802" s="216" t="s">
        <v>1779</v>
      </c>
      <c r="F802" s="217" t="s">
        <v>1780</v>
      </c>
      <c r="G802" s="218" t="s">
        <v>216</v>
      </c>
      <c r="H802" s="219">
        <v>3.5230000000000001</v>
      </c>
      <c r="I802" s="220"/>
      <c r="J802" s="221">
        <f>ROUND(I802*H802,2)</f>
        <v>0</v>
      </c>
      <c r="K802" s="217" t="s">
        <v>165</v>
      </c>
      <c r="L802" s="47"/>
      <c r="M802" s="222" t="s">
        <v>28</v>
      </c>
      <c r="N802" s="223" t="s">
        <v>43</v>
      </c>
      <c r="O802" s="87"/>
      <c r="P802" s="224">
        <f>O802*H802</f>
        <v>0</v>
      </c>
      <c r="Q802" s="224">
        <v>0</v>
      </c>
      <c r="R802" s="224">
        <f>Q802*H802</f>
        <v>0</v>
      </c>
      <c r="S802" s="224">
        <v>0</v>
      </c>
      <c r="T802" s="225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26" t="s">
        <v>251</v>
      </c>
      <c r="AT802" s="226" t="s">
        <v>161</v>
      </c>
      <c r="AU802" s="226" t="s">
        <v>81</v>
      </c>
      <c r="AY802" s="20" t="s">
        <v>158</v>
      </c>
      <c r="BE802" s="227">
        <f>IF(N802="základní",J802,0)</f>
        <v>0</v>
      </c>
      <c r="BF802" s="227">
        <f>IF(N802="snížená",J802,0)</f>
        <v>0</v>
      </c>
      <c r="BG802" s="227">
        <f>IF(N802="zákl. přenesená",J802,0)</f>
        <v>0</v>
      </c>
      <c r="BH802" s="227">
        <f>IF(N802="sníž. přenesená",J802,0)</f>
        <v>0</v>
      </c>
      <c r="BI802" s="227">
        <f>IF(N802="nulová",J802,0)</f>
        <v>0</v>
      </c>
      <c r="BJ802" s="20" t="s">
        <v>79</v>
      </c>
      <c r="BK802" s="227">
        <f>ROUND(I802*H802,2)</f>
        <v>0</v>
      </c>
      <c r="BL802" s="20" t="s">
        <v>251</v>
      </c>
      <c r="BM802" s="226" t="s">
        <v>1781</v>
      </c>
    </row>
    <row r="803" s="2" customFormat="1">
      <c r="A803" s="41"/>
      <c r="B803" s="42"/>
      <c r="C803" s="43"/>
      <c r="D803" s="228" t="s">
        <v>168</v>
      </c>
      <c r="E803" s="43"/>
      <c r="F803" s="229" t="s">
        <v>1782</v>
      </c>
      <c r="G803" s="43"/>
      <c r="H803" s="43"/>
      <c r="I803" s="230"/>
      <c r="J803" s="43"/>
      <c r="K803" s="43"/>
      <c r="L803" s="47"/>
      <c r="M803" s="231"/>
      <c r="N803" s="232"/>
      <c r="O803" s="87"/>
      <c r="P803" s="87"/>
      <c r="Q803" s="87"/>
      <c r="R803" s="87"/>
      <c r="S803" s="87"/>
      <c r="T803" s="88"/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T803" s="20" t="s">
        <v>168</v>
      </c>
      <c r="AU803" s="20" t="s">
        <v>81</v>
      </c>
    </row>
    <row r="804" s="12" customFormat="1" ht="22.8" customHeight="1">
      <c r="A804" s="12"/>
      <c r="B804" s="199"/>
      <c r="C804" s="200"/>
      <c r="D804" s="201" t="s">
        <v>71</v>
      </c>
      <c r="E804" s="213" t="s">
        <v>428</v>
      </c>
      <c r="F804" s="213" t="s">
        <v>429</v>
      </c>
      <c r="G804" s="200"/>
      <c r="H804" s="200"/>
      <c r="I804" s="203"/>
      <c r="J804" s="214">
        <f>BK804</f>
        <v>0</v>
      </c>
      <c r="K804" s="200"/>
      <c r="L804" s="205"/>
      <c r="M804" s="206"/>
      <c r="N804" s="207"/>
      <c r="O804" s="207"/>
      <c r="P804" s="208">
        <f>SUM(P805:P830)</f>
        <v>0</v>
      </c>
      <c r="Q804" s="207"/>
      <c r="R804" s="208">
        <f>SUM(R805:R830)</f>
        <v>0.87746676594000006</v>
      </c>
      <c r="S804" s="207"/>
      <c r="T804" s="209">
        <f>SUM(T805:T830)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210" t="s">
        <v>81</v>
      </c>
      <c r="AT804" s="211" t="s">
        <v>71</v>
      </c>
      <c r="AU804" s="211" t="s">
        <v>79</v>
      </c>
      <c r="AY804" s="210" t="s">
        <v>158</v>
      </c>
      <c r="BK804" s="212">
        <f>SUM(BK805:BK830)</f>
        <v>0</v>
      </c>
    </row>
    <row r="805" s="2" customFormat="1" ht="24.15" customHeight="1">
      <c r="A805" s="41"/>
      <c r="B805" s="42"/>
      <c r="C805" s="215" t="s">
        <v>1783</v>
      </c>
      <c r="D805" s="215" t="s">
        <v>161</v>
      </c>
      <c r="E805" s="216" t="s">
        <v>1784</v>
      </c>
      <c r="F805" s="217" t="s">
        <v>1785</v>
      </c>
      <c r="G805" s="218" t="s">
        <v>193</v>
      </c>
      <c r="H805" s="219">
        <v>47.880000000000003</v>
      </c>
      <c r="I805" s="220"/>
      <c r="J805" s="221">
        <f>ROUND(I805*H805,2)</f>
        <v>0</v>
      </c>
      <c r="K805" s="217" t="s">
        <v>165</v>
      </c>
      <c r="L805" s="47"/>
      <c r="M805" s="222" t="s">
        <v>28</v>
      </c>
      <c r="N805" s="223" t="s">
        <v>43</v>
      </c>
      <c r="O805" s="87"/>
      <c r="P805" s="224">
        <f>O805*H805</f>
        <v>0</v>
      </c>
      <c r="Q805" s="224">
        <v>7.6799999999999999E-07</v>
      </c>
      <c r="R805" s="224">
        <f>Q805*H805</f>
        <v>3.6771840000000002E-05</v>
      </c>
      <c r="S805" s="224">
        <v>0</v>
      </c>
      <c r="T805" s="225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226" t="s">
        <v>251</v>
      </c>
      <c r="AT805" s="226" t="s">
        <v>161</v>
      </c>
      <c r="AU805" s="226" t="s">
        <v>81</v>
      </c>
      <c r="AY805" s="20" t="s">
        <v>158</v>
      </c>
      <c r="BE805" s="227">
        <f>IF(N805="základní",J805,0)</f>
        <v>0</v>
      </c>
      <c r="BF805" s="227">
        <f>IF(N805="snížená",J805,0)</f>
        <v>0</v>
      </c>
      <c r="BG805" s="227">
        <f>IF(N805="zákl. přenesená",J805,0)</f>
        <v>0</v>
      </c>
      <c r="BH805" s="227">
        <f>IF(N805="sníž. přenesená",J805,0)</f>
        <v>0</v>
      </c>
      <c r="BI805" s="227">
        <f>IF(N805="nulová",J805,0)</f>
        <v>0</v>
      </c>
      <c r="BJ805" s="20" t="s">
        <v>79</v>
      </c>
      <c r="BK805" s="227">
        <f>ROUND(I805*H805,2)</f>
        <v>0</v>
      </c>
      <c r="BL805" s="20" t="s">
        <v>251</v>
      </c>
      <c r="BM805" s="226" t="s">
        <v>1786</v>
      </c>
    </row>
    <row r="806" s="2" customFormat="1">
      <c r="A806" s="41"/>
      <c r="B806" s="42"/>
      <c r="C806" s="43"/>
      <c r="D806" s="228" t="s">
        <v>168</v>
      </c>
      <c r="E806" s="43"/>
      <c r="F806" s="229" t="s">
        <v>1787</v>
      </c>
      <c r="G806" s="43"/>
      <c r="H806" s="43"/>
      <c r="I806" s="230"/>
      <c r="J806" s="43"/>
      <c r="K806" s="43"/>
      <c r="L806" s="47"/>
      <c r="M806" s="231"/>
      <c r="N806" s="232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168</v>
      </c>
      <c r="AU806" s="20" t="s">
        <v>81</v>
      </c>
    </row>
    <row r="807" s="2" customFormat="1" ht="16.5" customHeight="1">
      <c r="A807" s="41"/>
      <c r="B807" s="42"/>
      <c r="C807" s="215" t="s">
        <v>1788</v>
      </c>
      <c r="D807" s="215" t="s">
        <v>161</v>
      </c>
      <c r="E807" s="216" t="s">
        <v>1789</v>
      </c>
      <c r="F807" s="217" t="s">
        <v>1790</v>
      </c>
      <c r="G807" s="218" t="s">
        <v>193</v>
      </c>
      <c r="H807" s="219">
        <v>141.90000000000001</v>
      </c>
      <c r="I807" s="220"/>
      <c r="J807" s="221">
        <f>ROUND(I807*H807,2)</f>
        <v>0</v>
      </c>
      <c r="K807" s="217" t="s">
        <v>165</v>
      </c>
      <c r="L807" s="47"/>
      <c r="M807" s="222" t="s">
        <v>28</v>
      </c>
      <c r="N807" s="223" t="s">
        <v>43</v>
      </c>
      <c r="O807" s="87"/>
      <c r="P807" s="224">
        <f>O807*H807</f>
        <v>0</v>
      </c>
      <c r="Q807" s="224">
        <v>0</v>
      </c>
      <c r="R807" s="224">
        <f>Q807*H807</f>
        <v>0</v>
      </c>
      <c r="S807" s="224">
        <v>0</v>
      </c>
      <c r="T807" s="225">
        <f>S807*H807</f>
        <v>0</v>
      </c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R807" s="226" t="s">
        <v>251</v>
      </c>
      <c r="AT807" s="226" t="s">
        <v>161</v>
      </c>
      <c r="AU807" s="226" t="s">
        <v>81</v>
      </c>
      <c r="AY807" s="20" t="s">
        <v>158</v>
      </c>
      <c r="BE807" s="227">
        <f>IF(N807="základní",J807,0)</f>
        <v>0</v>
      </c>
      <c r="BF807" s="227">
        <f>IF(N807="snížená",J807,0)</f>
        <v>0</v>
      </c>
      <c r="BG807" s="227">
        <f>IF(N807="zákl. přenesená",J807,0)</f>
        <v>0</v>
      </c>
      <c r="BH807" s="227">
        <f>IF(N807="sníž. přenesená",J807,0)</f>
        <v>0</v>
      </c>
      <c r="BI807" s="227">
        <f>IF(N807="nulová",J807,0)</f>
        <v>0</v>
      </c>
      <c r="BJ807" s="20" t="s">
        <v>79</v>
      </c>
      <c r="BK807" s="227">
        <f>ROUND(I807*H807,2)</f>
        <v>0</v>
      </c>
      <c r="BL807" s="20" t="s">
        <v>251</v>
      </c>
      <c r="BM807" s="226" t="s">
        <v>1791</v>
      </c>
    </row>
    <row r="808" s="2" customFormat="1">
      <c r="A808" s="41"/>
      <c r="B808" s="42"/>
      <c r="C808" s="43"/>
      <c r="D808" s="228" t="s">
        <v>168</v>
      </c>
      <c r="E808" s="43"/>
      <c r="F808" s="229" t="s">
        <v>1792</v>
      </c>
      <c r="G808" s="43"/>
      <c r="H808" s="43"/>
      <c r="I808" s="230"/>
      <c r="J808" s="43"/>
      <c r="K808" s="43"/>
      <c r="L808" s="47"/>
      <c r="M808" s="231"/>
      <c r="N808" s="232"/>
      <c r="O808" s="87"/>
      <c r="P808" s="87"/>
      <c r="Q808" s="87"/>
      <c r="R808" s="87"/>
      <c r="S808" s="87"/>
      <c r="T808" s="88"/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T808" s="20" t="s">
        <v>168</v>
      </c>
      <c r="AU808" s="20" t="s">
        <v>81</v>
      </c>
    </row>
    <row r="809" s="2" customFormat="1" ht="21.75" customHeight="1">
      <c r="A809" s="41"/>
      <c r="B809" s="42"/>
      <c r="C809" s="215" t="s">
        <v>1793</v>
      </c>
      <c r="D809" s="215" t="s">
        <v>161</v>
      </c>
      <c r="E809" s="216" t="s">
        <v>1794</v>
      </c>
      <c r="F809" s="217" t="s">
        <v>1795</v>
      </c>
      <c r="G809" s="218" t="s">
        <v>193</v>
      </c>
      <c r="H809" s="219">
        <v>141.90000000000001</v>
      </c>
      <c r="I809" s="220"/>
      <c r="J809" s="221">
        <f>ROUND(I809*H809,2)</f>
        <v>0</v>
      </c>
      <c r="K809" s="217" t="s">
        <v>165</v>
      </c>
      <c r="L809" s="47"/>
      <c r="M809" s="222" t="s">
        <v>28</v>
      </c>
      <c r="N809" s="223" t="s">
        <v>43</v>
      </c>
      <c r="O809" s="87"/>
      <c r="P809" s="224">
        <f>O809*H809</f>
        <v>0</v>
      </c>
      <c r="Q809" s="224">
        <v>3.3000000000000003E-05</v>
      </c>
      <c r="R809" s="224">
        <f>Q809*H809</f>
        <v>0.0046827000000000006</v>
      </c>
      <c r="S809" s="224">
        <v>0</v>
      </c>
      <c r="T809" s="225">
        <f>S809*H809</f>
        <v>0</v>
      </c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R809" s="226" t="s">
        <v>251</v>
      </c>
      <c r="AT809" s="226" t="s">
        <v>161</v>
      </c>
      <c r="AU809" s="226" t="s">
        <v>81</v>
      </c>
      <c r="AY809" s="20" t="s">
        <v>158</v>
      </c>
      <c r="BE809" s="227">
        <f>IF(N809="základní",J809,0)</f>
        <v>0</v>
      </c>
      <c r="BF809" s="227">
        <f>IF(N809="snížená",J809,0)</f>
        <v>0</v>
      </c>
      <c r="BG809" s="227">
        <f>IF(N809="zákl. přenesená",J809,0)</f>
        <v>0</v>
      </c>
      <c r="BH809" s="227">
        <f>IF(N809="sníž. přenesená",J809,0)</f>
        <v>0</v>
      </c>
      <c r="BI809" s="227">
        <f>IF(N809="nulová",J809,0)</f>
        <v>0</v>
      </c>
      <c r="BJ809" s="20" t="s">
        <v>79</v>
      </c>
      <c r="BK809" s="227">
        <f>ROUND(I809*H809,2)</f>
        <v>0</v>
      </c>
      <c r="BL809" s="20" t="s">
        <v>251</v>
      </c>
      <c r="BM809" s="226" t="s">
        <v>1796</v>
      </c>
    </row>
    <row r="810" s="2" customFormat="1">
      <c r="A810" s="41"/>
      <c r="B810" s="42"/>
      <c r="C810" s="43"/>
      <c r="D810" s="228" t="s">
        <v>168</v>
      </c>
      <c r="E810" s="43"/>
      <c r="F810" s="229" t="s">
        <v>1797</v>
      </c>
      <c r="G810" s="43"/>
      <c r="H810" s="43"/>
      <c r="I810" s="230"/>
      <c r="J810" s="43"/>
      <c r="K810" s="43"/>
      <c r="L810" s="47"/>
      <c r="M810" s="231"/>
      <c r="N810" s="232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T810" s="20" t="s">
        <v>168</v>
      </c>
      <c r="AU810" s="20" t="s">
        <v>81</v>
      </c>
    </row>
    <row r="811" s="2" customFormat="1" ht="33" customHeight="1">
      <c r="A811" s="41"/>
      <c r="B811" s="42"/>
      <c r="C811" s="215" t="s">
        <v>1798</v>
      </c>
      <c r="D811" s="215" t="s">
        <v>161</v>
      </c>
      <c r="E811" s="216" t="s">
        <v>1799</v>
      </c>
      <c r="F811" s="217" t="s">
        <v>1800</v>
      </c>
      <c r="G811" s="218" t="s">
        <v>193</v>
      </c>
      <c r="H811" s="219">
        <v>47.880000000000003</v>
      </c>
      <c r="I811" s="220"/>
      <c r="J811" s="221">
        <f>ROUND(I811*H811,2)</f>
        <v>0</v>
      </c>
      <c r="K811" s="217" t="s">
        <v>165</v>
      </c>
      <c r="L811" s="47"/>
      <c r="M811" s="222" t="s">
        <v>28</v>
      </c>
      <c r="N811" s="223" t="s">
        <v>43</v>
      </c>
      <c r="O811" s="87"/>
      <c r="P811" s="224">
        <f>O811*H811</f>
        <v>0</v>
      </c>
      <c r="Q811" s="224">
        <v>0.0075820000000000002</v>
      </c>
      <c r="R811" s="224">
        <f>Q811*H811</f>
        <v>0.36302616000000004</v>
      </c>
      <c r="S811" s="224">
        <v>0</v>
      </c>
      <c r="T811" s="225">
        <f>S811*H811</f>
        <v>0</v>
      </c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R811" s="226" t="s">
        <v>251</v>
      </c>
      <c r="AT811" s="226" t="s">
        <v>161</v>
      </c>
      <c r="AU811" s="226" t="s">
        <v>81</v>
      </c>
      <c r="AY811" s="20" t="s">
        <v>158</v>
      </c>
      <c r="BE811" s="227">
        <f>IF(N811="základní",J811,0)</f>
        <v>0</v>
      </c>
      <c r="BF811" s="227">
        <f>IF(N811="snížená",J811,0)</f>
        <v>0</v>
      </c>
      <c r="BG811" s="227">
        <f>IF(N811="zákl. přenesená",J811,0)</f>
        <v>0</v>
      </c>
      <c r="BH811" s="227">
        <f>IF(N811="sníž. přenesená",J811,0)</f>
        <v>0</v>
      </c>
      <c r="BI811" s="227">
        <f>IF(N811="nulová",J811,0)</f>
        <v>0</v>
      </c>
      <c r="BJ811" s="20" t="s">
        <v>79</v>
      </c>
      <c r="BK811" s="227">
        <f>ROUND(I811*H811,2)</f>
        <v>0</v>
      </c>
      <c r="BL811" s="20" t="s">
        <v>251</v>
      </c>
      <c r="BM811" s="226" t="s">
        <v>1801</v>
      </c>
    </row>
    <row r="812" s="2" customFormat="1">
      <c r="A812" s="41"/>
      <c r="B812" s="42"/>
      <c r="C812" s="43"/>
      <c r="D812" s="228" t="s">
        <v>168</v>
      </c>
      <c r="E812" s="43"/>
      <c r="F812" s="229" t="s">
        <v>1802</v>
      </c>
      <c r="G812" s="43"/>
      <c r="H812" s="43"/>
      <c r="I812" s="230"/>
      <c r="J812" s="43"/>
      <c r="K812" s="43"/>
      <c r="L812" s="47"/>
      <c r="M812" s="231"/>
      <c r="N812" s="232"/>
      <c r="O812" s="87"/>
      <c r="P812" s="87"/>
      <c r="Q812" s="87"/>
      <c r="R812" s="87"/>
      <c r="S812" s="87"/>
      <c r="T812" s="88"/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T812" s="20" t="s">
        <v>168</v>
      </c>
      <c r="AU812" s="20" t="s">
        <v>81</v>
      </c>
    </row>
    <row r="813" s="2" customFormat="1" ht="24.15" customHeight="1">
      <c r="A813" s="41"/>
      <c r="B813" s="42"/>
      <c r="C813" s="215" t="s">
        <v>1803</v>
      </c>
      <c r="D813" s="215" t="s">
        <v>161</v>
      </c>
      <c r="E813" s="216" t="s">
        <v>1804</v>
      </c>
      <c r="F813" s="217" t="s">
        <v>1805</v>
      </c>
      <c r="G813" s="218" t="s">
        <v>193</v>
      </c>
      <c r="H813" s="219">
        <v>141.90000000000001</v>
      </c>
      <c r="I813" s="220"/>
      <c r="J813" s="221">
        <f>ROUND(I813*H813,2)</f>
        <v>0</v>
      </c>
      <c r="K813" s="217" t="s">
        <v>165</v>
      </c>
      <c r="L813" s="47"/>
      <c r="M813" s="222" t="s">
        <v>28</v>
      </c>
      <c r="N813" s="223" t="s">
        <v>43</v>
      </c>
      <c r="O813" s="87"/>
      <c r="P813" s="224">
        <f>O813*H813</f>
        <v>0</v>
      </c>
      <c r="Q813" s="224">
        <v>0.00029999999999999997</v>
      </c>
      <c r="R813" s="224">
        <f>Q813*H813</f>
        <v>0.042569999999999997</v>
      </c>
      <c r="S813" s="224">
        <v>0</v>
      </c>
      <c r="T813" s="225">
        <f>S813*H813</f>
        <v>0</v>
      </c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R813" s="226" t="s">
        <v>251</v>
      </c>
      <c r="AT813" s="226" t="s">
        <v>161</v>
      </c>
      <c r="AU813" s="226" t="s">
        <v>81</v>
      </c>
      <c r="AY813" s="20" t="s">
        <v>158</v>
      </c>
      <c r="BE813" s="227">
        <f>IF(N813="základní",J813,0)</f>
        <v>0</v>
      </c>
      <c r="BF813" s="227">
        <f>IF(N813="snížená",J813,0)</f>
        <v>0</v>
      </c>
      <c r="BG813" s="227">
        <f>IF(N813="zákl. přenesená",J813,0)</f>
        <v>0</v>
      </c>
      <c r="BH813" s="227">
        <f>IF(N813="sníž. přenesená",J813,0)</f>
        <v>0</v>
      </c>
      <c r="BI813" s="227">
        <f>IF(N813="nulová",J813,0)</f>
        <v>0</v>
      </c>
      <c r="BJ813" s="20" t="s">
        <v>79</v>
      </c>
      <c r="BK813" s="227">
        <f>ROUND(I813*H813,2)</f>
        <v>0</v>
      </c>
      <c r="BL813" s="20" t="s">
        <v>251</v>
      </c>
      <c r="BM813" s="226" t="s">
        <v>1806</v>
      </c>
    </row>
    <row r="814" s="2" customFormat="1">
      <c r="A814" s="41"/>
      <c r="B814" s="42"/>
      <c r="C814" s="43"/>
      <c r="D814" s="228" t="s">
        <v>168</v>
      </c>
      <c r="E814" s="43"/>
      <c r="F814" s="229" t="s">
        <v>1807</v>
      </c>
      <c r="G814" s="43"/>
      <c r="H814" s="43"/>
      <c r="I814" s="230"/>
      <c r="J814" s="43"/>
      <c r="K814" s="43"/>
      <c r="L814" s="47"/>
      <c r="M814" s="231"/>
      <c r="N814" s="232"/>
      <c r="O814" s="87"/>
      <c r="P814" s="87"/>
      <c r="Q814" s="87"/>
      <c r="R814" s="87"/>
      <c r="S814" s="87"/>
      <c r="T814" s="88"/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T814" s="20" t="s">
        <v>168</v>
      </c>
      <c r="AU814" s="20" t="s">
        <v>81</v>
      </c>
    </row>
    <row r="815" s="2" customFormat="1" ht="55.5" customHeight="1">
      <c r="A815" s="41"/>
      <c r="B815" s="42"/>
      <c r="C815" s="270" t="s">
        <v>1808</v>
      </c>
      <c r="D815" s="270" t="s">
        <v>490</v>
      </c>
      <c r="E815" s="271" t="s">
        <v>1809</v>
      </c>
      <c r="F815" s="272" t="s">
        <v>1810</v>
      </c>
      <c r="G815" s="273" t="s">
        <v>193</v>
      </c>
      <c r="H815" s="274">
        <v>156.09</v>
      </c>
      <c r="I815" s="275"/>
      <c r="J815" s="276">
        <f>ROUND(I815*H815,2)</f>
        <v>0</v>
      </c>
      <c r="K815" s="272" t="s">
        <v>165</v>
      </c>
      <c r="L815" s="277"/>
      <c r="M815" s="278" t="s">
        <v>28</v>
      </c>
      <c r="N815" s="279" t="s">
        <v>43</v>
      </c>
      <c r="O815" s="87"/>
      <c r="P815" s="224">
        <f>O815*H815</f>
        <v>0</v>
      </c>
      <c r="Q815" s="224">
        <v>0.0025999999999999999</v>
      </c>
      <c r="R815" s="224">
        <f>Q815*H815</f>
        <v>0.40583399999999997</v>
      </c>
      <c r="S815" s="224">
        <v>0</v>
      </c>
      <c r="T815" s="225">
        <f>S815*H815</f>
        <v>0</v>
      </c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R815" s="226" t="s">
        <v>609</v>
      </c>
      <c r="AT815" s="226" t="s">
        <v>490</v>
      </c>
      <c r="AU815" s="226" t="s">
        <v>81</v>
      </c>
      <c r="AY815" s="20" t="s">
        <v>158</v>
      </c>
      <c r="BE815" s="227">
        <f>IF(N815="základní",J815,0)</f>
        <v>0</v>
      </c>
      <c r="BF815" s="227">
        <f>IF(N815="snížená",J815,0)</f>
        <v>0</v>
      </c>
      <c r="BG815" s="227">
        <f>IF(N815="zákl. přenesená",J815,0)</f>
        <v>0</v>
      </c>
      <c r="BH815" s="227">
        <f>IF(N815="sníž. přenesená",J815,0)</f>
        <v>0</v>
      </c>
      <c r="BI815" s="227">
        <f>IF(N815="nulová",J815,0)</f>
        <v>0</v>
      </c>
      <c r="BJ815" s="20" t="s">
        <v>79</v>
      </c>
      <c r="BK815" s="227">
        <f>ROUND(I815*H815,2)</f>
        <v>0</v>
      </c>
      <c r="BL815" s="20" t="s">
        <v>251</v>
      </c>
      <c r="BM815" s="226" t="s">
        <v>1811</v>
      </c>
    </row>
    <row r="816" s="14" customFormat="1">
      <c r="A816" s="14"/>
      <c r="B816" s="244"/>
      <c r="C816" s="245"/>
      <c r="D816" s="235" t="s">
        <v>179</v>
      </c>
      <c r="E816" s="246" t="s">
        <v>28</v>
      </c>
      <c r="F816" s="247" t="s">
        <v>1812</v>
      </c>
      <c r="G816" s="245"/>
      <c r="H816" s="248">
        <v>156.09</v>
      </c>
      <c r="I816" s="249"/>
      <c r="J816" s="245"/>
      <c r="K816" s="245"/>
      <c r="L816" s="250"/>
      <c r="M816" s="251"/>
      <c r="N816" s="252"/>
      <c r="O816" s="252"/>
      <c r="P816" s="252"/>
      <c r="Q816" s="252"/>
      <c r="R816" s="252"/>
      <c r="S816" s="252"/>
      <c r="T816" s="253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4" t="s">
        <v>179</v>
      </c>
      <c r="AU816" s="254" t="s">
        <v>81</v>
      </c>
      <c r="AV816" s="14" t="s">
        <v>81</v>
      </c>
      <c r="AW816" s="14" t="s">
        <v>34</v>
      </c>
      <c r="AX816" s="14" t="s">
        <v>72</v>
      </c>
      <c r="AY816" s="254" t="s">
        <v>158</v>
      </c>
    </row>
    <row r="817" s="15" customFormat="1">
      <c r="A817" s="15"/>
      <c r="B817" s="255"/>
      <c r="C817" s="256"/>
      <c r="D817" s="235" t="s">
        <v>179</v>
      </c>
      <c r="E817" s="257" t="s">
        <v>28</v>
      </c>
      <c r="F817" s="258" t="s">
        <v>184</v>
      </c>
      <c r="G817" s="256"/>
      <c r="H817" s="259">
        <v>156.09</v>
      </c>
      <c r="I817" s="260"/>
      <c r="J817" s="256"/>
      <c r="K817" s="256"/>
      <c r="L817" s="261"/>
      <c r="M817" s="262"/>
      <c r="N817" s="263"/>
      <c r="O817" s="263"/>
      <c r="P817" s="263"/>
      <c r="Q817" s="263"/>
      <c r="R817" s="263"/>
      <c r="S817" s="263"/>
      <c r="T817" s="264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65" t="s">
        <v>179</v>
      </c>
      <c r="AU817" s="265" t="s">
        <v>81</v>
      </c>
      <c r="AV817" s="15" t="s">
        <v>166</v>
      </c>
      <c r="AW817" s="15" t="s">
        <v>34</v>
      </c>
      <c r="AX817" s="15" t="s">
        <v>79</v>
      </c>
      <c r="AY817" s="265" t="s">
        <v>158</v>
      </c>
    </row>
    <row r="818" s="2" customFormat="1" ht="44.25" customHeight="1">
      <c r="A818" s="41"/>
      <c r="B818" s="42"/>
      <c r="C818" s="215" t="s">
        <v>1813</v>
      </c>
      <c r="D818" s="215" t="s">
        <v>161</v>
      </c>
      <c r="E818" s="216" t="s">
        <v>1814</v>
      </c>
      <c r="F818" s="217" t="s">
        <v>1815</v>
      </c>
      <c r="G818" s="218" t="s">
        <v>193</v>
      </c>
      <c r="H818" s="219">
        <v>2.6000000000000001</v>
      </c>
      <c r="I818" s="220"/>
      <c r="J818" s="221">
        <f>ROUND(I818*H818,2)</f>
        <v>0</v>
      </c>
      <c r="K818" s="217" t="s">
        <v>381</v>
      </c>
      <c r="L818" s="47"/>
      <c r="M818" s="222" t="s">
        <v>28</v>
      </c>
      <c r="N818" s="223" t="s">
        <v>43</v>
      </c>
      <c r="O818" s="87"/>
      <c r="P818" s="224">
        <f>O818*H818</f>
        <v>0</v>
      </c>
      <c r="Q818" s="224">
        <v>0</v>
      </c>
      <c r="R818" s="224">
        <f>Q818*H818</f>
        <v>0</v>
      </c>
      <c r="S818" s="224">
        <v>0</v>
      </c>
      <c r="T818" s="225">
        <f>S818*H818</f>
        <v>0</v>
      </c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R818" s="226" t="s">
        <v>251</v>
      </c>
      <c r="AT818" s="226" t="s">
        <v>161</v>
      </c>
      <c r="AU818" s="226" t="s">
        <v>81</v>
      </c>
      <c r="AY818" s="20" t="s">
        <v>158</v>
      </c>
      <c r="BE818" s="227">
        <f>IF(N818="základní",J818,0)</f>
        <v>0</v>
      </c>
      <c r="BF818" s="227">
        <f>IF(N818="snížená",J818,0)</f>
        <v>0</v>
      </c>
      <c r="BG818" s="227">
        <f>IF(N818="zákl. přenesená",J818,0)</f>
        <v>0</v>
      </c>
      <c r="BH818" s="227">
        <f>IF(N818="sníž. přenesená",J818,0)</f>
        <v>0</v>
      </c>
      <c r="BI818" s="227">
        <f>IF(N818="nulová",J818,0)</f>
        <v>0</v>
      </c>
      <c r="BJ818" s="20" t="s">
        <v>79</v>
      </c>
      <c r="BK818" s="227">
        <f>ROUND(I818*H818,2)</f>
        <v>0</v>
      </c>
      <c r="BL818" s="20" t="s">
        <v>251</v>
      </c>
      <c r="BM818" s="226" t="s">
        <v>1816</v>
      </c>
    </row>
    <row r="819" s="14" customFormat="1">
      <c r="A819" s="14"/>
      <c r="B819" s="244"/>
      <c r="C819" s="245"/>
      <c r="D819" s="235" t="s">
        <v>179</v>
      </c>
      <c r="E819" s="246" t="s">
        <v>28</v>
      </c>
      <c r="F819" s="247" t="s">
        <v>1817</v>
      </c>
      <c r="G819" s="245"/>
      <c r="H819" s="248">
        <v>1.3</v>
      </c>
      <c r="I819" s="249"/>
      <c r="J819" s="245"/>
      <c r="K819" s="245"/>
      <c r="L819" s="250"/>
      <c r="M819" s="251"/>
      <c r="N819" s="252"/>
      <c r="O819" s="252"/>
      <c r="P819" s="252"/>
      <c r="Q819" s="252"/>
      <c r="R819" s="252"/>
      <c r="S819" s="252"/>
      <c r="T819" s="25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4" t="s">
        <v>179</v>
      </c>
      <c r="AU819" s="254" t="s">
        <v>81</v>
      </c>
      <c r="AV819" s="14" t="s">
        <v>81</v>
      </c>
      <c r="AW819" s="14" t="s">
        <v>34</v>
      </c>
      <c r="AX819" s="14" t="s">
        <v>72</v>
      </c>
      <c r="AY819" s="254" t="s">
        <v>158</v>
      </c>
    </row>
    <row r="820" s="14" customFormat="1">
      <c r="A820" s="14"/>
      <c r="B820" s="244"/>
      <c r="C820" s="245"/>
      <c r="D820" s="235" t="s">
        <v>179</v>
      </c>
      <c r="E820" s="246" t="s">
        <v>28</v>
      </c>
      <c r="F820" s="247" t="s">
        <v>1818</v>
      </c>
      <c r="G820" s="245"/>
      <c r="H820" s="248">
        <v>1.3</v>
      </c>
      <c r="I820" s="249"/>
      <c r="J820" s="245"/>
      <c r="K820" s="245"/>
      <c r="L820" s="250"/>
      <c r="M820" s="251"/>
      <c r="N820" s="252"/>
      <c r="O820" s="252"/>
      <c r="P820" s="252"/>
      <c r="Q820" s="252"/>
      <c r="R820" s="252"/>
      <c r="S820" s="252"/>
      <c r="T820" s="253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4" t="s">
        <v>179</v>
      </c>
      <c r="AU820" s="254" t="s">
        <v>81</v>
      </c>
      <c r="AV820" s="14" t="s">
        <v>81</v>
      </c>
      <c r="AW820" s="14" t="s">
        <v>34</v>
      </c>
      <c r="AX820" s="14" t="s">
        <v>72</v>
      </c>
      <c r="AY820" s="254" t="s">
        <v>158</v>
      </c>
    </row>
    <row r="821" s="15" customFormat="1">
      <c r="A821" s="15"/>
      <c r="B821" s="255"/>
      <c r="C821" s="256"/>
      <c r="D821" s="235" t="s">
        <v>179</v>
      </c>
      <c r="E821" s="257" t="s">
        <v>28</v>
      </c>
      <c r="F821" s="258" t="s">
        <v>184</v>
      </c>
      <c r="G821" s="256"/>
      <c r="H821" s="259">
        <v>2.6000000000000001</v>
      </c>
      <c r="I821" s="260"/>
      <c r="J821" s="256"/>
      <c r="K821" s="256"/>
      <c r="L821" s="261"/>
      <c r="M821" s="262"/>
      <c r="N821" s="263"/>
      <c r="O821" s="263"/>
      <c r="P821" s="263"/>
      <c r="Q821" s="263"/>
      <c r="R821" s="263"/>
      <c r="S821" s="263"/>
      <c r="T821" s="264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65" t="s">
        <v>179</v>
      </c>
      <c r="AU821" s="265" t="s">
        <v>81</v>
      </c>
      <c r="AV821" s="15" t="s">
        <v>166</v>
      </c>
      <c r="AW821" s="15" t="s">
        <v>34</v>
      </c>
      <c r="AX821" s="15" t="s">
        <v>79</v>
      </c>
      <c r="AY821" s="265" t="s">
        <v>158</v>
      </c>
    </row>
    <row r="822" s="2" customFormat="1" ht="21.75" customHeight="1">
      <c r="A822" s="41"/>
      <c r="B822" s="42"/>
      <c r="C822" s="215" t="s">
        <v>1819</v>
      </c>
      <c r="D822" s="215" t="s">
        <v>161</v>
      </c>
      <c r="E822" s="216" t="s">
        <v>1820</v>
      </c>
      <c r="F822" s="217" t="s">
        <v>1821</v>
      </c>
      <c r="G822" s="218" t="s">
        <v>200</v>
      </c>
      <c r="H822" s="219">
        <v>164.86000000000001</v>
      </c>
      <c r="I822" s="220"/>
      <c r="J822" s="221">
        <f>ROUND(I822*H822,2)</f>
        <v>0</v>
      </c>
      <c r="K822" s="217" t="s">
        <v>165</v>
      </c>
      <c r="L822" s="47"/>
      <c r="M822" s="222" t="s">
        <v>28</v>
      </c>
      <c r="N822" s="223" t="s">
        <v>43</v>
      </c>
      <c r="O822" s="87"/>
      <c r="P822" s="224">
        <f>O822*H822</f>
        <v>0</v>
      </c>
      <c r="Q822" s="224">
        <v>1.4935E-05</v>
      </c>
      <c r="R822" s="224">
        <f>Q822*H822</f>
        <v>0.0024621841000000001</v>
      </c>
      <c r="S822" s="224">
        <v>0</v>
      </c>
      <c r="T822" s="225">
        <f>S822*H822</f>
        <v>0</v>
      </c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R822" s="226" t="s">
        <v>251</v>
      </c>
      <c r="AT822" s="226" t="s">
        <v>161</v>
      </c>
      <c r="AU822" s="226" t="s">
        <v>81</v>
      </c>
      <c r="AY822" s="20" t="s">
        <v>158</v>
      </c>
      <c r="BE822" s="227">
        <f>IF(N822="základní",J822,0)</f>
        <v>0</v>
      </c>
      <c r="BF822" s="227">
        <f>IF(N822="snížená",J822,0)</f>
        <v>0</v>
      </c>
      <c r="BG822" s="227">
        <f>IF(N822="zákl. přenesená",J822,0)</f>
        <v>0</v>
      </c>
      <c r="BH822" s="227">
        <f>IF(N822="sníž. přenesená",J822,0)</f>
        <v>0</v>
      </c>
      <c r="BI822" s="227">
        <f>IF(N822="nulová",J822,0)</f>
        <v>0</v>
      </c>
      <c r="BJ822" s="20" t="s">
        <v>79</v>
      </c>
      <c r="BK822" s="227">
        <f>ROUND(I822*H822,2)</f>
        <v>0</v>
      </c>
      <c r="BL822" s="20" t="s">
        <v>251</v>
      </c>
      <c r="BM822" s="226" t="s">
        <v>1822</v>
      </c>
    </row>
    <row r="823" s="2" customFormat="1">
      <c r="A823" s="41"/>
      <c r="B823" s="42"/>
      <c r="C823" s="43"/>
      <c r="D823" s="228" t="s">
        <v>168</v>
      </c>
      <c r="E823" s="43"/>
      <c r="F823" s="229" t="s">
        <v>1823</v>
      </c>
      <c r="G823" s="43"/>
      <c r="H823" s="43"/>
      <c r="I823" s="230"/>
      <c r="J823" s="43"/>
      <c r="K823" s="43"/>
      <c r="L823" s="47"/>
      <c r="M823" s="231"/>
      <c r="N823" s="232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T823" s="20" t="s">
        <v>168</v>
      </c>
      <c r="AU823" s="20" t="s">
        <v>81</v>
      </c>
    </row>
    <row r="824" s="2" customFormat="1" ht="16.5" customHeight="1">
      <c r="A824" s="41"/>
      <c r="B824" s="42"/>
      <c r="C824" s="270" t="s">
        <v>1824</v>
      </c>
      <c r="D824" s="270" t="s">
        <v>490</v>
      </c>
      <c r="E824" s="271" t="s">
        <v>1825</v>
      </c>
      <c r="F824" s="272" t="s">
        <v>1826</v>
      </c>
      <c r="G824" s="273" t="s">
        <v>200</v>
      </c>
      <c r="H824" s="274">
        <v>168.15700000000001</v>
      </c>
      <c r="I824" s="275"/>
      <c r="J824" s="276">
        <f>ROUND(I824*H824,2)</f>
        <v>0</v>
      </c>
      <c r="K824" s="272" t="s">
        <v>165</v>
      </c>
      <c r="L824" s="277"/>
      <c r="M824" s="278" t="s">
        <v>28</v>
      </c>
      <c r="N824" s="279" t="s">
        <v>43</v>
      </c>
      <c r="O824" s="87"/>
      <c r="P824" s="224">
        <f>O824*H824</f>
        <v>0</v>
      </c>
      <c r="Q824" s="224">
        <v>0.00035</v>
      </c>
      <c r="R824" s="224">
        <f>Q824*H824</f>
        <v>0.058854950000000003</v>
      </c>
      <c r="S824" s="224">
        <v>0</v>
      </c>
      <c r="T824" s="225">
        <f>S824*H824</f>
        <v>0</v>
      </c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R824" s="226" t="s">
        <v>609</v>
      </c>
      <c r="AT824" s="226" t="s">
        <v>490</v>
      </c>
      <c r="AU824" s="226" t="s">
        <v>81</v>
      </c>
      <c r="AY824" s="20" t="s">
        <v>158</v>
      </c>
      <c r="BE824" s="227">
        <f>IF(N824="základní",J824,0)</f>
        <v>0</v>
      </c>
      <c r="BF824" s="227">
        <f>IF(N824="snížená",J824,0)</f>
        <v>0</v>
      </c>
      <c r="BG824" s="227">
        <f>IF(N824="zákl. přenesená",J824,0)</f>
        <v>0</v>
      </c>
      <c r="BH824" s="227">
        <f>IF(N824="sníž. přenesená",J824,0)</f>
        <v>0</v>
      </c>
      <c r="BI824" s="227">
        <f>IF(N824="nulová",J824,0)</f>
        <v>0</v>
      </c>
      <c r="BJ824" s="20" t="s">
        <v>79</v>
      </c>
      <c r="BK824" s="227">
        <f>ROUND(I824*H824,2)</f>
        <v>0</v>
      </c>
      <c r="BL824" s="20" t="s">
        <v>251</v>
      </c>
      <c r="BM824" s="226" t="s">
        <v>1827</v>
      </c>
    </row>
    <row r="825" s="14" customFormat="1">
      <c r="A825" s="14"/>
      <c r="B825" s="244"/>
      <c r="C825" s="245"/>
      <c r="D825" s="235" t="s">
        <v>179</v>
      </c>
      <c r="E825" s="246" t="s">
        <v>28</v>
      </c>
      <c r="F825" s="247" t="s">
        <v>1828</v>
      </c>
      <c r="G825" s="245"/>
      <c r="H825" s="248">
        <v>168.15700000000001</v>
      </c>
      <c r="I825" s="249"/>
      <c r="J825" s="245"/>
      <c r="K825" s="245"/>
      <c r="L825" s="250"/>
      <c r="M825" s="251"/>
      <c r="N825" s="252"/>
      <c r="O825" s="252"/>
      <c r="P825" s="252"/>
      <c r="Q825" s="252"/>
      <c r="R825" s="252"/>
      <c r="S825" s="252"/>
      <c r="T825" s="253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4" t="s">
        <v>179</v>
      </c>
      <c r="AU825" s="254" t="s">
        <v>81</v>
      </c>
      <c r="AV825" s="14" t="s">
        <v>81</v>
      </c>
      <c r="AW825" s="14" t="s">
        <v>34</v>
      </c>
      <c r="AX825" s="14" t="s">
        <v>72</v>
      </c>
      <c r="AY825" s="254" t="s">
        <v>158</v>
      </c>
    </row>
    <row r="826" s="15" customFormat="1">
      <c r="A826" s="15"/>
      <c r="B826" s="255"/>
      <c r="C826" s="256"/>
      <c r="D826" s="235" t="s">
        <v>179</v>
      </c>
      <c r="E826" s="257" t="s">
        <v>28</v>
      </c>
      <c r="F826" s="258" t="s">
        <v>184</v>
      </c>
      <c r="G826" s="256"/>
      <c r="H826" s="259">
        <v>168.15700000000001</v>
      </c>
      <c r="I826" s="260"/>
      <c r="J826" s="256"/>
      <c r="K826" s="256"/>
      <c r="L826" s="261"/>
      <c r="M826" s="262"/>
      <c r="N826" s="263"/>
      <c r="O826" s="263"/>
      <c r="P826" s="263"/>
      <c r="Q826" s="263"/>
      <c r="R826" s="263"/>
      <c r="S826" s="263"/>
      <c r="T826" s="264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65" t="s">
        <v>179</v>
      </c>
      <c r="AU826" s="265" t="s">
        <v>81</v>
      </c>
      <c r="AV826" s="15" t="s">
        <v>166</v>
      </c>
      <c r="AW826" s="15" t="s">
        <v>34</v>
      </c>
      <c r="AX826" s="15" t="s">
        <v>79</v>
      </c>
      <c r="AY826" s="265" t="s">
        <v>158</v>
      </c>
    </row>
    <row r="827" s="2" customFormat="1" ht="44.25" customHeight="1">
      <c r="A827" s="41"/>
      <c r="B827" s="42"/>
      <c r="C827" s="215" t="s">
        <v>1829</v>
      </c>
      <c r="D827" s="215" t="s">
        <v>161</v>
      </c>
      <c r="E827" s="216" t="s">
        <v>1830</v>
      </c>
      <c r="F827" s="217" t="s">
        <v>1831</v>
      </c>
      <c r="G827" s="218" t="s">
        <v>1683</v>
      </c>
      <c r="H827" s="291"/>
      <c r="I827" s="220"/>
      <c r="J827" s="221">
        <f>ROUND(I827*H827,2)</f>
        <v>0</v>
      </c>
      <c r="K827" s="217" t="s">
        <v>165</v>
      </c>
      <c r="L827" s="47"/>
      <c r="M827" s="222" t="s">
        <v>28</v>
      </c>
      <c r="N827" s="223" t="s">
        <v>43</v>
      </c>
      <c r="O827" s="87"/>
      <c r="P827" s="224">
        <f>O827*H827</f>
        <v>0</v>
      </c>
      <c r="Q827" s="224">
        <v>0</v>
      </c>
      <c r="R827" s="224">
        <f>Q827*H827</f>
        <v>0</v>
      </c>
      <c r="S827" s="224">
        <v>0</v>
      </c>
      <c r="T827" s="225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26" t="s">
        <v>251</v>
      </c>
      <c r="AT827" s="226" t="s">
        <v>161</v>
      </c>
      <c r="AU827" s="226" t="s">
        <v>81</v>
      </c>
      <c r="AY827" s="20" t="s">
        <v>158</v>
      </c>
      <c r="BE827" s="227">
        <f>IF(N827="základní",J827,0)</f>
        <v>0</v>
      </c>
      <c r="BF827" s="227">
        <f>IF(N827="snížená",J827,0)</f>
        <v>0</v>
      </c>
      <c r="BG827" s="227">
        <f>IF(N827="zákl. přenesená",J827,0)</f>
        <v>0</v>
      </c>
      <c r="BH827" s="227">
        <f>IF(N827="sníž. přenesená",J827,0)</f>
        <v>0</v>
      </c>
      <c r="BI827" s="227">
        <f>IF(N827="nulová",J827,0)</f>
        <v>0</v>
      </c>
      <c r="BJ827" s="20" t="s">
        <v>79</v>
      </c>
      <c r="BK827" s="227">
        <f>ROUND(I827*H827,2)</f>
        <v>0</v>
      </c>
      <c r="BL827" s="20" t="s">
        <v>251</v>
      </c>
      <c r="BM827" s="226" t="s">
        <v>1832</v>
      </c>
    </row>
    <row r="828" s="2" customFormat="1">
      <c r="A828" s="41"/>
      <c r="B828" s="42"/>
      <c r="C828" s="43"/>
      <c r="D828" s="228" t="s">
        <v>168</v>
      </c>
      <c r="E828" s="43"/>
      <c r="F828" s="229" t="s">
        <v>1833</v>
      </c>
      <c r="G828" s="43"/>
      <c r="H828" s="43"/>
      <c r="I828" s="230"/>
      <c r="J828" s="43"/>
      <c r="K828" s="43"/>
      <c r="L828" s="47"/>
      <c r="M828" s="231"/>
      <c r="N828" s="232"/>
      <c r="O828" s="87"/>
      <c r="P828" s="87"/>
      <c r="Q828" s="87"/>
      <c r="R828" s="87"/>
      <c r="S828" s="87"/>
      <c r="T828" s="88"/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T828" s="20" t="s">
        <v>168</v>
      </c>
      <c r="AU828" s="20" t="s">
        <v>81</v>
      </c>
    </row>
    <row r="829" s="2" customFormat="1" ht="49.05" customHeight="1">
      <c r="A829" s="41"/>
      <c r="B829" s="42"/>
      <c r="C829" s="215" t="s">
        <v>1834</v>
      </c>
      <c r="D829" s="215" t="s">
        <v>161</v>
      </c>
      <c r="E829" s="216" t="s">
        <v>1835</v>
      </c>
      <c r="F829" s="217" t="s">
        <v>1836</v>
      </c>
      <c r="G829" s="218" t="s">
        <v>1683</v>
      </c>
      <c r="H829" s="291"/>
      <c r="I829" s="220"/>
      <c r="J829" s="221">
        <f>ROUND(I829*H829,2)</f>
        <v>0</v>
      </c>
      <c r="K829" s="217" t="s">
        <v>165</v>
      </c>
      <c r="L829" s="47"/>
      <c r="M829" s="222" t="s">
        <v>28</v>
      </c>
      <c r="N829" s="223" t="s">
        <v>43</v>
      </c>
      <c r="O829" s="87"/>
      <c r="P829" s="224">
        <f>O829*H829</f>
        <v>0</v>
      </c>
      <c r="Q829" s="224">
        <v>0</v>
      </c>
      <c r="R829" s="224">
        <f>Q829*H829</f>
        <v>0</v>
      </c>
      <c r="S829" s="224">
        <v>0</v>
      </c>
      <c r="T829" s="225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26" t="s">
        <v>251</v>
      </c>
      <c r="AT829" s="226" t="s">
        <v>161</v>
      </c>
      <c r="AU829" s="226" t="s">
        <v>81</v>
      </c>
      <c r="AY829" s="20" t="s">
        <v>158</v>
      </c>
      <c r="BE829" s="227">
        <f>IF(N829="základní",J829,0)</f>
        <v>0</v>
      </c>
      <c r="BF829" s="227">
        <f>IF(N829="snížená",J829,0)</f>
        <v>0</v>
      </c>
      <c r="BG829" s="227">
        <f>IF(N829="zákl. přenesená",J829,0)</f>
        <v>0</v>
      </c>
      <c r="BH829" s="227">
        <f>IF(N829="sníž. přenesená",J829,0)</f>
        <v>0</v>
      </c>
      <c r="BI829" s="227">
        <f>IF(N829="nulová",J829,0)</f>
        <v>0</v>
      </c>
      <c r="BJ829" s="20" t="s">
        <v>79</v>
      </c>
      <c r="BK829" s="227">
        <f>ROUND(I829*H829,2)</f>
        <v>0</v>
      </c>
      <c r="BL829" s="20" t="s">
        <v>251</v>
      </c>
      <c r="BM829" s="226" t="s">
        <v>1837</v>
      </c>
    </row>
    <row r="830" s="2" customFormat="1">
      <c r="A830" s="41"/>
      <c r="B830" s="42"/>
      <c r="C830" s="43"/>
      <c r="D830" s="228" t="s">
        <v>168</v>
      </c>
      <c r="E830" s="43"/>
      <c r="F830" s="229" t="s">
        <v>1838</v>
      </c>
      <c r="G830" s="43"/>
      <c r="H830" s="43"/>
      <c r="I830" s="230"/>
      <c r="J830" s="43"/>
      <c r="K830" s="43"/>
      <c r="L830" s="47"/>
      <c r="M830" s="231"/>
      <c r="N830" s="232"/>
      <c r="O830" s="87"/>
      <c r="P830" s="87"/>
      <c r="Q830" s="87"/>
      <c r="R830" s="87"/>
      <c r="S830" s="87"/>
      <c r="T830" s="88"/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T830" s="20" t="s">
        <v>168</v>
      </c>
      <c r="AU830" s="20" t="s">
        <v>81</v>
      </c>
    </row>
    <row r="831" s="12" customFormat="1" ht="22.8" customHeight="1">
      <c r="A831" s="12"/>
      <c r="B831" s="199"/>
      <c r="C831" s="200"/>
      <c r="D831" s="201" t="s">
        <v>71</v>
      </c>
      <c r="E831" s="213" t="s">
        <v>1839</v>
      </c>
      <c r="F831" s="213" t="s">
        <v>1840</v>
      </c>
      <c r="G831" s="200"/>
      <c r="H831" s="200"/>
      <c r="I831" s="203"/>
      <c r="J831" s="214">
        <f>BK831</f>
        <v>0</v>
      </c>
      <c r="K831" s="200"/>
      <c r="L831" s="205"/>
      <c r="M831" s="206"/>
      <c r="N831" s="207"/>
      <c r="O831" s="207"/>
      <c r="P831" s="208">
        <f>SUM(P832:P871)</f>
        <v>0</v>
      </c>
      <c r="Q831" s="207"/>
      <c r="R831" s="208">
        <f>SUM(R832:R871)</f>
        <v>3.7256383746199999</v>
      </c>
      <c r="S831" s="207"/>
      <c r="T831" s="209">
        <f>SUM(T832:T871)</f>
        <v>0</v>
      </c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R831" s="210" t="s">
        <v>81</v>
      </c>
      <c r="AT831" s="211" t="s">
        <v>71</v>
      </c>
      <c r="AU831" s="211" t="s">
        <v>79</v>
      </c>
      <c r="AY831" s="210" t="s">
        <v>158</v>
      </c>
      <c r="BK831" s="212">
        <f>SUM(BK832:BK871)</f>
        <v>0</v>
      </c>
    </row>
    <row r="832" s="2" customFormat="1" ht="24.15" customHeight="1">
      <c r="A832" s="41"/>
      <c r="B832" s="42"/>
      <c r="C832" s="215" t="s">
        <v>1841</v>
      </c>
      <c r="D832" s="215" t="s">
        <v>161</v>
      </c>
      <c r="E832" s="216" t="s">
        <v>1842</v>
      </c>
      <c r="F832" s="217" t="s">
        <v>1843</v>
      </c>
      <c r="G832" s="218" t="s">
        <v>193</v>
      </c>
      <c r="H832" s="219">
        <v>129.84800000000001</v>
      </c>
      <c r="I832" s="220"/>
      <c r="J832" s="221">
        <f>ROUND(I832*H832,2)</f>
        <v>0</v>
      </c>
      <c r="K832" s="217" t="s">
        <v>165</v>
      </c>
      <c r="L832" s="47"/>
      <c r="M832" s="222" t="s">
        <v>28</v>
      </c>
      <c r="N832" s="223" t="s">
        <v>43</v>
      </c>
      <c r="O832" s="87"/>
      <c r="P832" s="224">
        <f>O832*H832</f>
        <v>0</v>
      </c>
      <c r="Q832" s="224">
        <v>0</v>
      </c>
      <c r="R832" s="224">
        <f>Q832*H832</f>
        <v>0</v>
      </c>
      <c r="S832" s="224">
        <v>0</v>
      </c>
      <c r="T832" s="225">
        <f>S832*H832</f>
        <v>0</v>
      </c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R832" s="226" t="s">
        <v>251</v>
      </c>
      <c r="AT832" s="226" t="s">
        <v>161</v>
      </c>
      <c r="AU832" s="226" t="s">
        <v>81</v>
      </c>
      <c r="AY832" s="20" t="s">
        <v>158</v>
      </c>
      <c r="BE832" s="227">
        <f>IF(N832="základní",J832,0)</f>
        <v>0</v>
      </c>
      <c r="BF832" s="227">
        <f>IF(N832="snížená",J832,0)</f>
        <v>0</v>
      </c>
      <c r="BG832" s="227">
        <f>IF(N832="zákl. přenesená",J832,0)</f>
        <v>0</v>
      </c>
      <c r="BH832" s="227">
        <f>IF(N832="sníž. přenesená",J832,0)</f>
        <v>0</v>
      </c>
      <c r="BI832" s="227">
        <f>IF(N832="nulová",J832,0)</f>
        <v>0</v>
      </c>
      <c r="BJ832" s="20" t="s">
        <v>79</v>
      </c>
      <c r="BK832" s="227">
        <f>ROUND(I832*H832,2)</f>
        <v>0</v>
      </c>
      <c r="BL832" s="20" t="s">
        <v>251</v>
      </c>
      <c r="BM832" s="226" t="s">
        <v>1844</v>
      </c>
    </row>
    <row r="833" s="2" customFormat="1">
      <c r="A833" s="41"/>
      <c r="B833" s="42"/>
      <c r="C833" s="43"/>
      <c r="D833" s="228" t="s">
        <v>168</v>
      </c>
      <c r="E833" s="43"/>
      <c r="F833" s="229" t="s">
        <v>1845</v>
      </c>
      <c r="G833" s="43"/>
      <c r="H833" s="43"/>
      <c r="I833" s="230"/>
      <c r="J833" s="43"/>
      <c r="K833" s="43"/>
      <c r="L833" s="47"/>
      <c r="M833" s="231"/>
      <c r="N833" s="232"/>
      <c r="O833" s="87"/>
      <c r="P833" s="87"/>
      <c r="Q833" s="87"/>
      <c r="R833" s="87"/>
      <c r="S833" s="87"/>
      <c r="T833" s="88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T833" s="20" t="s">
        <v>168</v>
      </c>
      <c r="AU833" s="20" t="s">
        <v>81</v>
      </c>
    </row>
    <row r="834" s="2" customFormat="1" ht="24.15" customHeight="1">
      <c r="A834" s="41"/>
      <c r="B834" s="42"/>
      <c r="C834" s="215" t="s">
        <v>1846</v>
      </c>
      <c r="D834" s="215" t="s">
        <v>161</v>
      </c>
      <c r="E834" s="216" t="s">
        <v>1847</v>
      </c>
      <c r="F834" s="217" t="s">
        <v>1848</v>
      </c>
      <c r="G834" s="218" t="s">
        <v>193</v>
      </c>
      <c r="H834" s="219">
        <v>259.69600000000003</v>
      </c>
      <c r="I834" s="220"/>
      <c r="J834" s="221">
        <f>ROUND(I834*H834,2)</f>
        <v>0</v>
      </c>
      <c r="K834" s="217" t="s">
        <v>165</v>
      </c>
      <c r="L834" s="47"/>
      <c r="M834" s="222" t="s">
        <v>28</v>
      </c>
      <c r="N834" s="223" t="s">
        <v>43</v>
      </c>
      <c r="O834" s="87"/>
      <c r="P834" s="224">
        <f>O834*H834</f>
        <v>0</v>
      </c>
      <c r="Q834" s="224">
        <v>0.00029999999999999997</v>
      </c>
      <c r="R834" s="224">
        <f>Q834*H834</f>
        <v>0.0779088</v>
      </c>
      <c r="S834" s="224">
        <v>0</v>
      </c>
      <c r="T834" s="225">
        <f>S834*H834</f>
        <v>0</v>
      </c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R834" s="226" t="s">
        <v>251</v>
      </c>
      <c r="AT834" s="226" t="s">
        <v>161</v>
      </c>
      <c r="AU834" s="226" t="s">
        <v>81</v>
      </c>
      <c r="AY834" s="20" t="s">
        <v>158</v>
      </c>
      <c r="BE834" s="227">
        <f>IF(N834="základní",J834,0)</f>
        <v>0</v>
      </c>
      <c r="BF834" s="227">
        <f>IF(N834="snížená",J834,0)</f>
        <v>0</v>
      </c>
      <c r="BG834" s="227">
        <f>IF(N834="zákl. přenesená",J834,0)</f>
        <v>0</v>
      </c>
      <c r="BH834" s="227">
        <f>IF(N834="sníž. přenesená",J834,0)</f>
        <v>0</v>
      </c>
      <c r="BI834" s="227">
        <f>IF(N834="nulová",J834,0)</f>
        <v>0</v>
      </c>
      <c r="BJ834" s="20" t="s">
        <v>79</v>
      </c>
      <c r="BK834" s="227">
        <f>ROUND(I834*H834,2)</f>
        <v>0</v>
      </c>
      <c r="BL834" s="20" t="s">
        <v>251</v>
      </c>
      <c r="BM834" s="226" t="s">
        <v>1849</v>
      </c>
    </row>
    <row r="835" s="2" customFormat="1">
      <c r="A835" s="41"/>
      <c r="B835" s="42"/>
      <c r="C835" s="43"/>
      <c r="D835" s="228" t="s">
        <v>168</v>
      </c>
      <c r="E835" s="43"/>
      <c r="F835" s="229" t="s">
        <v>1850</v>
      </c>
      <c r="G835" s="43"/>
      <c r="H835" s="43"/>
      <c r="I835" s="230"/>
      <c r="J835" s="43"/>
      <c r="K835" s="43"/>
      <c r="L835" s="47"/>
      <c r="M835" s="231"/>
      <c r="N835" s="232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0" t="s">
        <v>168</v>
      </c>
      <c r="AU835" s="20" t="s">
        <v>81</v>
      </c>
    </row>
    <row r="836" s="2" customFormat="1" ht="24.15" customHeight="1">
      <c r="A836" s="41"/>
      <c r="B836" s="42"/>
      <c r="C836" s="215" t="s">
        <v>1851</v>
      </c>
      <c r="D836" s="215" t="s">
        <v>161</v>
      </c>
      <c r="E836" s="216" t="s">
        <v>1852</v>
      </c>
      <c r="F836" s="217" t="s">
        <v>1853</v>
      </c>
      <c r="G836" s="218" t="s">
        <v>193</v>
      </c>
      <c r="H836" s="219">
        <v>129.84800000000001</v>
      </c>
      <c r="I836" s="220"/>
      <c r="J836" s="221">
        <f>ROUND(I836*H836,2)</f>
        <v>0</v>
      </c>
      <c r="K836" s="217" t="s">
        <v>165</v>
      </c>
      <c r="L836" s="47"/>
      <c r="M836" s="222" t="s">
        <v>28</v>
      </c>
      <c r="N836" s="223" t="s">
        <v>43</v>
      </c>
      <c r="O836" s="87"/>
      <c r="P836" s="224">
        <f>O836*H836</f>
        <v>0</v>
      </c>
      <c r="Q836" s="224">
        <v>0.0015</v>
      </c>
      <c r="R836" s="224">
        <f>Q836*H836</f>
        <v>0.19477200000000003</v>
      </c>
      <c r="S836" s="224">
        <v>0</v>
      </c>
      <c r="T836" s="225">
        <f>S836*H836</f>
        <v>0</v>
      </c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R836" s="226" t="s">
        <v>251</v>
      </c>
      <c r="AT836" s="226" t="s">
        <v>161</v>
      </c>
      <c r="AU836" s="226" t="s">
        <v>81</v>
      </c>
      <c r="AY836" s="20" t="s">
        <v>158</v>
      </c>
      <c r="BE836" s="227">
        <f>IF(N836="základní",J836,0)</f>
        <v>0</v>
      </c>
      <c r="BF836" s="227">
        <f>IF(N836="snížená",J836,0)</f>
        <v>0</v>
      </c>
      <c r="BG836" s="227">
        <f>IF(N836="zákl. přenesená",J836,0)</f>
        <v>0</v>
      </c>
      <c r="BH836" s="227">
        <f>IF(N836="sníž. přenesená",J836,0)</f>
        <v>0</v>
      </c>
      <c r="BI836" s="227">
        <f>IF(N836="nulová",J836,0)</f>
        <v>0</v>
      </c>
      <c r="BJ836" s="20" t="s">
        <v>79</v>
      </c>
      <c r="BK836" s="227">
        <f>ROUND(I836*H836,2)</f>
        <v>0</v>
      </c>
      <c r="BL836" s="20" t="s">
        <v>251</v>
      </c>
      <c r="BM836" s="226" t="s">
        <v>1854</v>
      </c>
    </row>
    <row r="837" s="2" customFormat="1">
      <c r="A837" s="41"/>
      <c r="B837" s="42"/>
      <c r="C837" s="43"/>
      <c r="D837" s="228" t="s">
        <v>168</v>
      </c>
      <c r="E837" s="43"/>
      <c r="F837" s="229" t="s">
        <v>1855</v>
      </c>
      <c r="G837" s="43"/>
      <c r="H837" s="43"/>
      <c r="I837" s="230"/>
      <c r="J837" s="43"/>
      <c r="K837" s="43"/>
      <c r="L837" s="47"/>
      <c r="M837" s="231"/>
      <c r="N837" s="232"/>
      <c r="O837" s="87"/>
      <c r="P837" s="87"/>
      <c r="Q837" s="87"/>
      <c r="R837" s="87"/>
      <c r="S837" s="87"/>
      <c r="T837" s="88"/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T837" s="20" t="s">
        <v>168</v>
      </c>
      <c r="AU837" s="20" t="s">
        <v>81</v>
      </c>
    </row>
    <row r="838" s="13" customFormat="1">
      <c r="A838" s="13"/>
      <c r="B838" s="233"/>
      <c r="C838" s="234"/>
      <c r="D838" s="235" t="s">
        <v>179</v>
      </c>
      <c r="E838" s="236" t="s">
        <v>28</v>
      </c>
      <c r="F838" s="237" t="s">
        <v>588</v>
      </c>
      <c r="G838" s="234"/>
      <c r="H838" s="236" t="s">
        <v>28</v>
      </c>
      <c r="I838" s="238"/>
      <c r="J838" s="234"/>
      <c r="K838" s="234"/>
      <c r="L838" s="239"/>
      <c r="M838" s="240"/>
      <c r="N838" s="241"/>
      <c r="O838" s="241"/>
      <c r="P838" s="241"/>
      <c r="Q838" s="241"/>
      <c r="R838" s="241"/>
      <c r="S838" s="241"/>
      <c r="T838" s="242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3" t="s">
        <v>179</v>
      </c>
      <c r="AU838" s="243" t="s">
        <v>81</v>
      </c>
      <c r="AV838" s="13" t="s">
        <v>79</v>
      </c>
      <c r="AW838" s="13" t="s">
        <v>34</v>
      </c>
      <c r="AX838" s="13" t="s">
        <v>72</v>
      </c>
      <c r="AY838" s="243" t="s">
        <v>158</v>
      </c>
    </row>
    <row r="839" s="14" customFormat="1">
      <c r="A839" s="14"/>
      <c r="B839" s="244"/>
      <c r="C839" s="245"/>
      <c r="D839" s="235" t="s">
        <v>179</v>
      </c>
      <c r="E839" s="246" t="s">
        <v>28</v>
      </c>
      <c r="F839" s="247" t="s">
        <v>1856</v>
      </c>
      <c r="G839" s="245"/>
      <c r="H839" s="248">
        <v>64.736000000000004</v>
      </c>
      <c r="I839" s="249"/>
      <c r="J839" s="245"/>
      <c r="K839" s="245"/>
      <c r="L839" s="250"/>
      <c r="M839" s="251"/>
      <c r="N839" s="252"/>
      <c r="O839" s="252"/>
      <c r="P839" s="252"/>
      <c r="Q839" s="252"/>
      <c r="R839" s="252"/>
      <c r="S839" s="252"/>
      <c r="T839" s="25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4" t="s">
        <v>179</v>
      </c>
      <c r="AU839" s="254" t="s">
        <v>81</v>
      </c>
      <c r="AV839" s="14" t="s">
        <v>81</v>
      </c>
      <c r="AW839" s="14" t="s">
        <v>34</v>
      </c>
      <c r="AX839" s="14" t="s">
        <v>72</v>
      </c>
      <c r="AY839" s="254" t="s">
        <v>158</v>
      </c>
    </row>
    <row r="840" s="14" customFormat="1">
      <c r="A840" s="14"/>
      <c r="B840" s="244"/>
      <c r="C840" s="245"/>
      <c r="D840" s="235" t="s">
        <v>179</v>
      </c>
      <c r="E840" s="246" t="s">
        <v>28</v>
      </c>
      <c r="F840" s="247" t="s">
        <v>1857</v>
      </c>
      <c r="G840" s="245"/>
      <c r="H840" s="248">
        <v>10.68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179</v>
      </c>
      <c r="AU840" s="254" t="s">
        <v>81</v>
      </c>
      <c r="AV840" s="14" t="s">
        <v>81</v>
      </c>
      <c r="AW840" s="14" t="s">
        <v>34</v>
      </c>
      <c r="AX840" s="14" t="s">
        <v>72</v>
      </c>
      <c r="AY840" s="254" t="s">
        <v>158</v>
      </c>
    </row>
    <row r="841" s="13" customFormat="1">
      <c r="A841" s="13"/>
      <c r="B841" s="233"/>
      <c r="C841" s="234"/>
      <c r="D841" s="235" t="s">
        <v>179</v>
      </c>
      <c r="E841" s="236" t="s">
        <v>28</v>
      </c>
      <c r="F841" s="237" t="s">
        <v>256</v>
      </c>
      <c r="G841" s="234"/>
      <c r="H841" s="236" t="s">
        <v>28</v>
      </c>
      <c r="I841" s="238"/>
      <c r="J841" s="234"/>
      <c r="K841" s="234"/>
      <c r="L841" s="239"/>
      <c r="M841" s="240"/>
      <c r="N841" s="241"/>
      <c r="O841" s="241"/>
      <c r="P841" s="241"/>
      <c r="Q841" s="241"/>
      <c r="R841" s="241"/>
      <c r="S841" s="241"/>
      <c r="T841" s="242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3" t="s">
        <v>179</v>
      </c>
      <c r="AU841" s="243" t="s">
        <v>81</v>
      </c>
      <c r="AV841" s="13" t="s">
        <v>79</v>
      </c>
      <c r="AW841" s="13" t="s">
        <v>34</v>
      </c>
      <c r="AX841" s="13" t="s">
        <v>72</v>
      </c>
      <c r="AY841" s="243" t="s">
        <v>158</v>
      </c>
    </row>
    <row r="842" s="14" customFormat="1">
      <c r="A842" s="14"/>
      <c r="B842" s="244"/>
      <c r="C842" s="245"/>
      <c r="D842" s="235" t="s">
        <v>179</v>
      </c>
      <c r="E842" s="246" t="s">
        <v>28</v>
      </c>
      <c r="F842" s="247" t="s">
        <v>1858</v>
      </c>
      <c r="G842" s="245"/>
      <c r="H842" s="248">
        <v>10.458</v>
      </c>
      <c r="I842" s="249"/>
      <c r="J842" s="245"/>
      <c r="K842" s="245"/>
      <c r="L842" s="250"/>
      <c r="M842" s="251"/>
      <c r="N842" s="252"/>
      <c r="O842" s="252"/>
      <c r="P842" s="252"/>
      <c r="Q842" s="252"/>
      <c r="R842" s="252"/>
      <c r="S842" s="252"/>
      <c r="T842" s="253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4" t="s">
        <v>179</v>
      </c>
      <c r="AU842" s="254" t="s">
        <v>81</v>
      </c>
      <c r="AV842" s="14" t="s">
        <v>81</v>
      </c>
      <c r="AW842" s="14" t="s">
        <v>34</v>
      </c>
      <c r="AX842" s="14" t="s">
        <v>72</v>
      </c>
      <c r="AY842" s="254" t="s">
        <v>158</v>
      </c>
    </row>
    <row r="843" s="14" customFormat="1">
      <c r="A843" s="14"/>
      <c r="B843" s="244"/>
      <c r="C843" s="245"/>
      <c r="D843" s="235" t="s">
        <v>179</v>
      </c>
      <c r="E843" s="246" t="s">
        <v>28</v>
      </c>
      <c r="F843" s="247" t="s">
        <v>1859</v>
      </c>
      <c r="G843" s="245"/>
      <c r="H843" s="248">
        <v>43.973999999999997</v>
      </c>
      <c r="I843" s="249"/>
      <c r="J843" s="245"/>
      <c r="K843" s="245"/>
      <c r="L843" s="250"/>
      <c r="M843" s="251"/>
      <c r="N843" s="252"/>
      <c r="O843" s="252"/>
      <c r="P843" s="252"/>
      <c r="Q843" s="252"/>
      <c r="R843" s="252"/>
      <c r="S843" s="252"/>
      <c r="T843" s="253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4" t="s">
        <v>179</v>
      </c>
      <c r="AU843" s="254" t="s">
        <v>81</v>
      </c>
      <c r="AV843" s="14" t="s">
        <v>81</v>
      </c>
      <c r="AW843" s="14" t="s">
        <v>34</v>
      </c>
      <c r="AX843" s="14" t="s">
        <v>72</v>
      </c>
      <c r="AY843" s="254" t="s">
        <v>158</v>
      </c>
    </row>
    <row r="844" s="15" customFormat="1">
      <c r="A844" s="15"/>
      <c r="B844" s="255"/>
      <c r="C844" s="256"/>
      <c r="D844" s="235" t="s">
        <v>179</v>
      </c>
      <c r="E844" s="257" t="s">
        <v>28</v>
      </c>
      <c r="F844" s="258" t="s">
        <v>184</v>
      </c>
      <c r="G844" s="256"/>
      <c r="H844" s="259">
        <v>129.84800000000001</v>
      </c>
      <c r="I844" s="260"/>
      <c r="J844" s="256"/>
      <c r="K844" s="256"/>
      <c r="L844" s="261"/>
      <c r="M844" s="262"/>
      <c r="N844" s="263"/>
      <c r="O844" s="263"/>
      <c r="P844" s="263"/>
      <c r="Q844" s="263"/>
      <c r="R844" s="263"/>
      <c r="S844" s="263"/>
      <c r="T844" s="264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65" t="s">
        <v>179</v>
      </c>
      <c r="AU844" s="265" t="s">
        <v>81</v>
      </c>
      <c r="AV844" s="15" t="s">
        <v>166</v>
      </c>
      <c r="AW844" s="15" t="s">
        <v>34</v>
      </c>
      <c r="AX844" s="15" t="s">
        <v>79</v>
      </c>
      <c r="AY844" s="265" t="s">
        <v>158</v>
      </c>
    </row>
    <row r="845" s="2" customFormat="1" ht="33" customHeight="1">
      <c r="A845" s="41"/>
      <c r="B845" s="42"/>
      <c r="C845" s="215" t="s">
        <v>1860</v>
      </c>
      <c r="D845" s="215" t="s">
        <v>161</v>
      </c>
      <c r="E845" s="216" t="s">
        <v>1861</v>
      </c>
      <c r="F845" s="217" t="s">
        <v>1862</v>
      </c>
      <c r="G845" s="218" t="s">
        <v>193</v>
      </c>
      <c r="H845" s="219">
        <v>129.84800000000001</v>
      </c>
      <c r="I845" s="220"/>
      <c r="J845" s="221">
        <f>ROUND(I845*H845,2)</f>
        <v>0</v>
      </c>
      <c r="K845" s="217" t="s">
        <v>165</v>
      </c>
      <c r="L845" s="47"/>
      <c r="M845" s="222" t="s">
        <v>28</v>
      </c>
      <c r="N845" s="223" t="s">
        <v>43</v>
      </c>
      <c r="O845" s="87"/>
      <c r="P845" s="224">
        <f>O845*H845</f>
        <v>0</v>
      </c>
      <c r="Q845" s="224">
        <v>0.0044999999999999997</v>
      </c>
      <c r="R845" s="224">
        <f>Q845*H845</f>
        <v>0.58431600000000006</v>
      </c>
      <c r="S845" s="224">
        <v>0</v>
      </c>
      <c r="T845" s="225">
        <f>S845*H845</f>
        <v>0</v>
      </c>
      <c r="U845" s="41"/>
      <c r="V845" s="41"/>
      <c r="W845" s="41"/>
      <c r="X845" s="41"/>
      <c r="Y845" s="41"/>
      <c r="Z845" s="41"/>
      <c r="AA845" s="41"/>
      <c r="AB845" s="41"/>
      <c r="AC845" s="41"/>
      <c r="AD845" s="41"/>
      <c r="AE845" s="41"/>
      <c r="AR845" s="226" t="s">
        <v>251</v>
      </c>
      <c r="AT845" s="226" t="s">
        <v>161</v>
      </c>
      <c r="AU845" s="226" t="s">
        <v>81</v>
      </c>
      <c r="AY845" s="20" t="s">
        <v>158</v>
      </c>
      <c r="BE845" s="227">
        <f>IF(N845="základní",J845,0)</f>
        <v>0</v>
      </c>
      <c r="BF845" s="227">
        <f>IF(N845="snížená",J845,0)</f>
        <v>0</v>
      </c>
      <c r="BG845" s="227">
        <f>IF(N845="zákl. přenesená",J845,0)</f>
        <v>0</v>
      </c>
      <c r="BH845" s="227">
        <f>IF(N845="sníž. přenesená",J845,0)</f>
        <v>0</v>
      </c>
      <c r="BI845" s="227">
        <f>IF(N845="nulová",J845,0)</f>
        <v>0</v>
      </c>
      <c r="BJ845" s="20" t="s">
        <v>79</v>
      </c>
      <c r="BK845" s="227">
        <f>ROUND(I845*H845,2)</f>
        <v>0</v>
      </c>
      <c r="BL845" s="20" t="s">
        <v>251</v>
      </c>
      <c r="BM845" s="226" t="s">
        <v>1863</v>
      </c>
    </row>
    <row r="846" s="2" customFormat="1">
      <c r="A846" s="41"/>
      <c r="B846" s="42"/>
      <c r="C846" s="43"/>
      <c r="D846" s="228" t="s">
        <v>168</v>
      </c>
      <c r="E846" s="43"/>
      <c r="F846" s="229" t="s">
        <v>1864</v>
      </c>
      <c r="G846" s="43"/>
      <c r="H846" s="43"/>
      <c r="I846" s="230"/>
      <c r="J846" s="43"/>
      <c r="K846" s="43"/>
      <c r="L846" s="47"/>
      <c r="M846" s="231"/>
      <c r="N846" s="232"/>
      <c r="O846" s="87"/>
      <c r="P846" s="87"/>
      <c r="Q846" s="87"/>
      <c r="R846" s="87"/>
      <c r="S846" s="87"/>
      <c r="T846" s="88"/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T846" s="20" t="s">
        <v>168</v>
      </c>
      <c r="AU846" s="20" t="s">
        <v>81</v>
      </c>
    </row>
    <row r="847" s="2" customFormat="1" ht="37.8" customHeight="1">
      <c r="A847" s="41"/>
      <c r="B847" s="42"/>
      <c r="C847" s="215" t="s">
        <v>1865</v>
      </c>
      <c r="D847" s="215" t="s">
        <v>161</v>
      </c>
      <c r="E847" s="216" t="s">
        <v>1866</v>
      </c>
      <c r="F847" s="217" t="s">
        <v>1867</v>
      </c>
      <c r="G847" s="218" t="s">
        <v>193</v>
      </c>
      <c r="H847" s="219">
        <v>129.84800000000001</v>
      </c>
      <c r="I847" s="220"/>
      <c r="J847" s="221">
        <f>ROUND(I847*H847,2)</f>
        <v>0</v>
      </c>
      <c r="K847" s="217" t="s">
        <v>165</v>
      </c>
      <c r="L847" s="47"/>
      <c r="M847" s="222" t="s">
        <v>28</v>
      </c>
      <c r="N847" s="223" t="s">
        <v>43</v>
      </c>
      <c r="O847" s="87"/>
      <c r="P847" s="224">
        <f>O847*H847</f>
        <v>0</v>
      </c>
      <c r="Q847" s="224">
        <v>0.0014499999999999999</v>
      </c>
      <c r="R847" s="224">
        <f>Q847*H847</f>
        <v>0.18827960000000002</v>
      </c>
      <c r="S847" s="224">
        <v>0</v>
      </c>
      <c r="T847" s="225">
        <f>S847*H847</f>
        <v>0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26" t="s">
        <v>251</v>
      </c>
      <c r="AT847" s="226" t="s">
        <v>161</v>
      </c>
      <c r="AU847" s="226" t="s">
        <v>81</v>
      </c>
      <c r="AY847" s="20" t="s">
        <v>158</v>
      </c>
      <c r="BE847" s="227">
        <f>IF(N847="základní",J847,0)</f>
        <v>0</v>
      </c>
      <c r="BF847" s="227">
        <f>IF(N847="snížená",J847,0)</f>
        <v>0</v>
      </c>
      <c r="BG847" s="227">
        <f>IF(N847="zákl. přenesená",J847,0)</f>
        <v>0</v>
      </c>
      <c r="BH847" s="227">
        <f>IF(N847="sníž. přenesená",J847,0)</f>
        <v>0</v>
      </c>
      <c r="BI847" s="227">
        <f>IF(N847="nulová",J847,0)</f>
        <v>0</v>
      </c>
      <c r="BJ847" s="20" t="s">
        <v>79</v>
      </c>
      <c r="BK847" s="227">
        <f>ROUND(I847*H847,2)</f>
        <v>0</v>
      </c>
      <c r="BL847" s="20" t="s">
        <v>251</v>
      </c>
      <c r="BM847" s="226" t="s">
        <v>1868</v>
      </c>
    </row>
    <row r="848" s="2" customFormat="1">
      <c r="A848" s="41"/>
      <c r="B848" s="42"/>
      <c r="C848" s="43"/>
      <c r="D848" s="228" t="s">
        <v>168</v>
      </c>
      <c r="E848" s="43"/>
      <c r="F848" s="229" t="s">
        <v>1869</v>
      </c>
      <c r="G848" s="43"/>
      <c r="H848" s="43"/>
      <c r="I848" s="230"/>
      <c r="J848" s="43"/>
      <c r="K848" s="43"/>
      <c r="L848" s="47"/>
      <c r="M848" s="231"/>
      <c r="N848" s="232"/>
      <c r="O848" s="87"/>
      <c r="P848" s="87"/>
      <c r="Q848" s="87"/>
      <c r="R848" s="87"/>
      <c r="S848" s="87"/>
      <c r="T848" s="88"/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T848" s="20" t="s">
        <v>168</v>
      </c>
      <c r="AU848" s="20" t="s">
        <v>81</v>
      </c>
    </row>
    <row r="849" s="2" customFormat="1" ht="33" customHeight="1">
      <c r="A849" s="41"/>
      <c r="B849" s="42"/>
      <c r="C849" s="215" t="s">
        <v>1870</v>
      </c>
      <c r="D849" s="215" t="s">
        <v>161</v>
      </c>
      <c r="E849" s="216" t="s">
        <v>1871</v>
      </c>
      <c r="F849" s="217" t="s">
        <v>1872</v>
      </c>
      <c r="G849" s="218" t="s">
        <v>200</v>
      </c>
      <c r="H849" s="219">
        <v>70</v>
      </c>
      <c r="I849" s="220"/>
      <c r="J849" s="221">
        <f>ROUND(I849*H849,2)</f>
        <v>0</v>
      </c>
      <c r="K849" s="217" t="s">
        <v>165</v>
      </c>
      <c r="L849" s="47"/>
      <c r="M849" s="222" t="s">
        <v>28</v>
      </c>
      <c r="N849" s="223" t="s">
        <v>43</v>
      </c>
      <c r="O849" s="87"/>
      <c r="P849" s="224">
        <f>O849*H849</f>
        <v>0</v>
      </c>
      <c r="Q849" s="224">
        <v>0.00020000000000000001</v>
      </c>
      <c r="R849" s="224">
        <f>Q849*H849</f>
        <v>0.014</v>
      </c>
      <c r="S849" s="224">
        <v>0</v>
      </c>
      <c r="T849" s="225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26" t="s">
        <v>251</v>
      </c>
      <c r="AT849" s="226" t="s">
        <v>161</v>
      </c>
      <c r="AU849" s="226" t="s">
        <v>81</v>
      </c>
      <c r="AY849" s="20" t="s">
        <v>158</v>
      </c>
      <c r="BE849" s="227">
        <f>IF(N849="základní",J849,0)</f>
        <v>0</v>
      </c>
      <c r="BF849" s="227">
        <f>IF(N849="snížená",J849,0)</f>
        <v>0</v>
      </c>
      <c r="BG849" s="227">
        <f>IF(N849="zákl. přenesená",J849,0)</f>
        <v>0</v>
      </c>
      <c r="BH849" s="227">
        <f>IF(N849="sníž. přenesená",J849,0)</f>
        <v>0</v>
      </c>
      <c r="BI849" s="227">
        <f>IF(N849="nulová",J849,0)</f>
        <v>0</v>
      </c>
      <c r="BJ849" s="20" t="s">
        <v>79</v>
      </c>
      <c r="BK849" s="227">
        <f>ROUND(I849*H849,2)</f>
        <v>0</v>
      </c>
      <c r="BL849" s="20" t="s">
        <v>251</v>
      </c>
      <c r="BM849" s="226" t="s">
        <v>1873</v>
      </c>
    </row>
    <row r="850" s="2" customFormat="1">
      <c r="A850" s="41"/>
      <c r="B850" s="42"/>
      <c r="C850" s="43"/>
      <c r="D850" s="228" t="s">
        <v>168</v>
      </c>
      <c r="E850" s="43"/>
      <c r="F850" s="229" t="s">
        <v>1874</v>
      </c>
      <c r="G850" s="43"/>
      <c r="H850" s="43"/>
      <c r="I850" s="230"/>
      <c r="J850" s="43"/>
      <c r="K850" s="43"/>
      <c r="L850" s="47"/>
      <c r="M850" s="231"/>
      <c r="N850" s="232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T850" s="20" t="s">
        <v>168</v>
      </c>
      <c r="AU850" s="20" t="s">
        <v>81</v>
      </c>
    </row>
    <row r="851" s="2" customFormat="1" ht="24.15" customHeight="1">
      <c r="A851" s="41"/>
      <c r="B851" s="42"/>
      <c r="C851" s="270" t="s">
        <v>1875</v>
      </c>
      <c r="D851" s="270" t="s">
        <v>490</v>
      </c>
      <c r="E851" s="271" t="s">
        <v>1876</v>
      </c>
      <c r="F851" s="272" t="s">
        <v>1877</v>
      </c>
      <c r="G851" s="273" t="s">
        <v>200</v>
      </c>
      <c r="H851" s="274">
        <v>77</v>
      </c>
      <c r="I851" s="275"/>
      <c r="J851" s="276">
        <f>ROUND(I851*H851,2)</f>
        <v>0</v>
      </c>
      <c r="K851" s="272" t="s">
        <v>165</v>
      </c>
      <c r="L851" s="277"/>
      <c r="M851" s="278" t="s">
        <v>28</v>
      </c>
      <c r="N851" s="279" t="s">
        <v>43</v>
      </c>
      <c r="O851" s="87"/>
      <c r="P851" s="224">
        <f>O851*H851</f>
        <v>0</v>
      </c>
      <c r="Q851" s="224">
        <v>0.00010000000000000001</v>
      </c>
      <c r="R851" s="224">
        <f>Q851*H851</f>
        <v>0.0077000000000000002</v>
      </c>
      <c r="S851" s="224">
        <v>0</v>
      </c>
      <c r="T851" s="225">
        <f>S851*H851</f>
        <v>0</v>
      </c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R851" s="226" t="s">
        <v>609</v>
      </c>
      <c r="AT851" s="226" t="s">
        <v>490</v>
      </c>
      <c r="AU851" s="226" t="s">
        <v>81</v>
      </c>
      <c r="AY851" s="20" t="s">
        <v>158</v>
      </c>
      <c r="BE851" s="227">
        <f>IF(N851="základní",J851,0)</f>
        <v>0</v>
      </c>
      <c r="BF851" s="227">
        <f>IF(N851="snížená",J851,0)</f>
        <v>0</v>
      </c>
      <c r="BG851" s="227">
        <f>IF(N851="zákl. přenesená",J851,0)</f>
        <v>0</v>
      </c>
      <c r="BH851" s="227">
        <f>IF(N851="sníž. přenesená",J851,0)</f>
        <v>0</v>
      </c>
      <c r="BI851" s="227">
        <f>IF(N851="nulová",J851,0)</f>
        <v>0</v>
      </c>
      <c r="BJ851" s="20" t="s">
        <v>79</v>
      </c>
      <c r="BK851" s="227">
        <f>ROUND(I851*H851,2)</f>
        <v>0</v>
      </c>
      <c r="BL851" s="20" t="s">
        <v>251</v>
      </c>
      <c r="BM851" s="226" t="s">
        <v>1878</v>
      </c>
    </row>
    <row r="852" s="14" customFormat="1">
      <c r="A852" s="14"/>
      <c r="B852" s="244"/>
      <c r="C852" s="245"/>
      <c r="D852" s="235" t="s">
        <v>179</v>
      </c>
      <c r="E852" s="246" t="s">
        <v>28</v>
      </c>
      <c r="F852" s="247" t="s">
        <v>1879</v>
      </c>
      <c r="G852" s="245"/>
      <c r="H852" s="248">
        <v>77</v>
      </c>
      <c r="I852" s="249"/>
      <c r="J852" s="245"/>
      <c r="K852" s="245"/>
      <c r="L852" s="250"/>
      <c r="M852" s="251"/>
      <c r="N852" s="252"/>
      <c r="O852" s="252"/>
      <c r="P852" s="252"/>
      <c r="Q852" s="252"/>
      <c r="R852" s="252"/>
      <c r="S852" s="252"/>
      <c r="T852" s="253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4" t="s">
        <v>179</v>
      </c>
      <c r="AU852" s="254" t="s">
        <v>81</v>
      </c>
      <c r="AV852" s="14" t="s">
        <v>81</v>
      </c>
      <c r="AW852" s="14" t="s">
        <v>34</v>
      </c>
      <c r="AX852" s="14" t="s">
        <v>72</v>
      </c>
      <c r="AY852" s="254" t="s">
        <v>158</v>
      </c>
    </row>
    <row r="853" s="15" customFormat="1">
      <c r="A853" s="15"/>
      <c r="B853" s="255"/>
      <c r="C853" s="256"/>
      <c r="D853" s="235" t="s">
        <v>179</v>
      </c>
      <c r="E853" s="257" t="s">
        <v>28</v>
      </c>
      <c r="F853" s="258" t="s">
        <v>184</v>
      </c>
      <c r="G853" s="256"/>
      <c r="H853" s="259">
        <v>77</v>
      </c>
      <c r="I853" s="260"/>
      <c r="J853" s="256"/>
      <c r="K853" s="256"/>
      <c r="L853" s="261"/>
      <c r="M853" s="262"/>
      <c r="N853" s="263"/>
      <c r="O853" s="263"/>
      <c r="P853" s="263"/>
      <c r="Q853" s="263"/>
      <c r="R853" s="263"/>
      <c r="S853" s="263"/>
      <c r="T853" s="264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65" t="s">
        <v>179</v>
      </c>
      <c r="AU853" s="265" t="s">
        <v>81</v>
      </c>
      <c r="AV853" s="15" t="s">
        <v>166</v>
      </c>
      <c r="AW853" s="15" t="s">
        <v>34</v>
      </c>
      <c r="AX853" s="15" t="s">
        <v>79</v>
      </c>
      <c r="AY853" s="265" t="s">
        <v>158</v>
      </c>
    </row>
    <row r="854" s="2" customFormat="1" ht="37.8" customHeight="1">
      <c r="A854" s="41"/>
      <c r="B854" s="42"/>
      <c r="C854" s="215" t="s">
        <v>1880</v>
      </c>
      <c r="D854" s="215" t="s">
        <v>161</v>
      </c>
      <c r="E854" s="216" t="s">
        <v>1881</v>
      </c>
      <c r="F854" s="217" t="s">
        <v>1882</v>
      </c>
      <c r="G854" s="218" t="s">
        <v>193</v>
      </c>
      <c r="H854" s="219">
        <v>129.84800000000001</v>
      </c>
      <c r="I854" s="220"/>
      <c r="J854" s="221">
        <f>ROUND(I854*H854,2)</f>
        <v>0</v>
      </c>
      <c r="K854" s="217" t="s">
        <v>165</v>
      </c>
      <c r="L854" s="47"/>
      <c r="M854" s="222" t="s">
        <v>28</v>
      </c>
      <c r="N854" s="223" t="s">
        <v>43</v>
      </c>
      <c r="O854" s="87"/>
      <c r="P854" s="224">
        <f>O854*H854</f>
        <v>0</v>
      </c>
      <c r="Q854" s="224">
        <v>0.0073000000000000001</v>
      </c>
      <c r="R854" s="224">
        <f>Q854*H854</f>
        <v>0.94789040000000013</v>
      </c>
      <c r="S854" s="224">
        <v>0</v>
      </c>
      <c r="T854" s="225">
        <f>S854*H854</f>
        <v>0</v>
      </c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R854" s="226" t="s">
        <v>251</v>
      </c>
      <c r="AT854" s="226" t="s">
        <v>161</v>
      </c>
      <c r="AU854" s="226" t="s">
        <v>81</v>
      </c>
      <c r="AY854" s="20" t="s">
        <v>158</v>
      </c>
      <c r="BE854" s="227">
        <f>IF(N854="základní",J854,0)</f>
        <v>0</v>
      </c>
      <c r="BF854" s="227">
        <f>IF(N854="snížená",J854,0)</f>
        <v>0</v>
      </c>
      <c r="BG854" s="227">
        <f>IF(N854="zákl. přenesená",J854,0)</f>
        <v>0</v>
      </c>
      <c r="BH854" s="227">
        <f>IF(N854="sníž. přenesená",J854,0)</f>
        <v>0</v>
      </c>
      <c r="BI854" s="227">
        <f>IF(N854="nulová",J854,0)</f>
        <v>0</v>
      </c>
      <c r="BJ854" s="20" t="s">
        <v>79</v>
      </c>
      <c r="BK854" s="227">
        <f>ROUND(I854*H854,2)</f>
        <v>0</v>
      </c>
      <c r="BL854" s="20" t="s">
        <v>251</v>
      </c>
      <c r="BM854" s="226" t="s">
        <v>1883</v>
      </c>
    </row>
    <row r="855" s="2" customFormat="1">
      <c r="A855" s="41"/>
      <c r="B855" s="42"/>
      <c r="C855" s="43"/>
      <c r="D855" s="228" t="s">
        <v>168</v>
      </c>
      <c r="E855" s="43"/>
      <c r="F855" s="229" t="s">
        <v>1884</v>
      </c>
      <c r="G855" s="43"/>
      <c r="H855" s="43"/>
      <c r="I855" s="230"/>
      <c r="J855" s="43"/>
      <c r="K855" s="43"/>
      <c r="L855" s="47"/>
      <c r="M855" s="231"/>
      <c r="N855" s="232"/>
      <c r="O855" s="87"/>
      <c r="P855" s="87"/>
      <c r="Q855" s="87"/>
      <c r="R855" s="87"/>
      <c r="S855" s="87"/>
      <c r="T855" s="88"/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T855" s="20" t="s">
        <v>168</v>
      </c>
      <c r="AU855" s="20" t="s">
        <v>81</v>
      </c>
    </row>
    <row r="856" s="2" customFormat="1" ht="16.5" customHeight="1">
      <c r="A856" s="41"/>
      <c r="B856" s="42"/>
      <c r="C856" s="270" t="s">
        <v>1885</v>
      </c>
      <c r="D856" s="270" t="s">
        <v>490</v>
      </c>
      <c r="E856" s="271" t="s">
        <v>1886</v>
      </c>
      <c r="F856" s="272" t="s">
        <v>1887</v>
      </c>
      <c r="G856" s="273" t="s">
        <v>193</v>
      </c>
      <c r="H856" s="274">
        <v>142.833</v>
      </c>
      <c r="I856" s="275"/>
      <c r="J856" s="276">
        <f>ROUND(I856*H856,2)</f>
        <v>0</v>
      </c>
      <c r="K856" s="272" t="s">
        <v>165</v>
      </c>
      <c r="L856" s="277"/>
      <c r="M856" s="278" t="s">
        <v>28</v>
      </c>
      <c r="N856" s="279" t="s">
        <v>43</v>
      </c>
      <c r="O856" s="87"/>
      <c r="P856" s="224">
        <f>O856*H856</f>
        <v>0</v>
      </c>
      <c r="Q856" s="224">
        <v>0.0118</v>
      </c>
      <c r="R856" s="224">
        <f>Q856*H856</f>
        <v>1.6854293999999999</v>
      </c>
      <c r="S856" s="224">
        <v>0</v>
      </c>
      <c r="T856" s="225">
        <f>S856*H856</f>
        <v>0</v>
      </c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R856" s="226" t="s">
        <v>609</v>
      </c>
      <c r="AT856" s="226" t="s">
        <v>490</v>
      </c>
      <c r="AU856" s="226" t="s">
        <v>81</v>
      </c>
      <c r="AY856" s="20" t="s">
        <v>158</v>
      </c>
      <c r="BE856" s="227">
        <f>IF(N856="základní",J856,0)</f>
        <v>0</v>
      </c>
      <c r="BF856" s="227">
        <f>IF(N856="snížená",J856,0)</f>
        <v>0</v>
      </c>
      <c r="BG856" s="227">
        <f>IF(N856="zákl. přenesená",J856,0)</f>
        <v>0</v>
      </c>
      <c r="BH856" s="227">
        <f>IF(N856="sníž. přenesená",J856,0)</f>
        <v>0</v>
      </c>
      <c r="BI856" s="227">
        <f>IF(N856="nulová",J856,0)</f>
        <v>0</v>
      </c>
      <c r="BJ856" s="20" t="s">
        <v>79</v>
      </c>
      <c r="BK856" s="227">
        <f>ROUND(I856*H856,2)</f>
        <v>0</v>
      </c>
      <c r="BL856" s="20" t="s">
        <v>251</v>
      </c>
      <c r="BM856" s="226" t="s">
        <v>1888</v>
      </c>
    </row>
    <row r="857" s="14" customFormat="1">
      <c r="A857" s="14"/>
      <c r="B857" s="244"/>
      <c r="C857" s="245"/>
      <c r="D857" s="235" t="s">
        <v>179</v>
      </c>
      <c r="E857" s="246" t="s">
        <v>28</v>
      </c>
      <c r="F857" s="247" t="s">
        <v>1889</v>
      </c>
      <c r="G857" s="245"/>
      <c r="H857" s="248">
        <v>142.833</v>
      </c>
      <c r="I857" s="249"/>
      <c r="J857" s="245"/>
      <c r="K857" s="245"/>
      <c r="L857" s="250"/>
      <c r="M857" s="251"/>
      <c r="N857" s="252"/>
      <c r="O857" s="252"/>
      <c r="P857" s="252"/>
      <c r="Q857" s="252"/>
      <c r="R857" s="252"/>
      <c r="S857" s="252"/>
      <c r="T857" s="253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4" t="s">
        <v>179</v>
      </c>
      <c r="AU857" s="254" t="s">
        <v>81</v>
      </c>
      <c r="AV857" s="14" t="s">
        <v>81</v>
      </c>
      <c r="AW857" s="14" t="s">
        <v>34</v>
      </c>
      <c r="AX857" s="14" t="s">
        <v>72</v>
      </c>
      <c r="AY857" s="254" t="s">
        <v>158</v>
      </c>
    </row>
    <row r="858" s="15" customFormat="1">
      <c r="A858" s="15"/>
      <c r="B858" s="255"/>
      <c r="C858" s="256"/>
      <c r="D858" s="235" t="s">
        <v>179</v>
      </c>
      <c r="E858" s="257" t="s">
        <v>28</v>
      </c>
      <c r="F858" s="258" t="s">
        <v>184</v>
      </c>
      <c r="G858" s="256"/>
      <c r="H858" s="259">
        <v>142.833</v>
      </c>
      <c r="I858" s="260"/>
      <c r="J858" s="256"/>
      <c r="K858" s="256"/>
      <c r="L858" s="261"/>
      <c r="M858" s="262"/>
      <c r="N858" s="263"/>
      <c r="O858" s="263"/>
      <c r="P858" s="263"/>
      <c r="Q858" s="263"/>
      <c r="R858" s="263"/>
      <c r="S858" s="263"/>
      <c r="T858" s="264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65" t="s">
        <v>179</v>
      </c>
      <c r="AU858" s="265" t="s">
        <v>81</v>
      </c>
      <c r="AV858" s="15" t="s">
        <v>166</v>
      </c>
      <c r="AW858" s="15" t="s">
        <v>34</v>
      </c>
      <c r="AX858" s="15" t="s">
        <v>79</v>
      </c>
      <c r="AY858" s="265" t="s">
        <v>158</v>
      </c>
    </row>
    <row r="859" s="2" customFormat="1" ht="24.15" customHeight="1">
      <c r="A859" s="41"/>
      <c r="B859" s="42"/>
      <c r="C859" s="215" t="s">
        <v>1890</v>
      </c>
      <c r="D859" s="215" t="s">
        <v>161</v>
      </c>
      <c r="E859" s="216" t="s">
        <v>1891</v>
      </c>
      <c r="F859" s="217" t="s">
        <v>1892</v>
      </c>
      <c r="G859" s="218" t="s">
        <v>193</v>
      </c>
      <c r="H859" s="219">
        <v>1.8</v>
      </c>
      <c r="I859" s="220"/>
      <c r="J859" s="221">
        <f>ROUND(I859*H859,2)</f>
        <v>0</v>
      </c>
      <c r="K859" s="217" t="s">
        <v>165</v>
      </c>
      <c r="L859" s="47"/>
      <c r="M859" s="222" t="s">
        <v>28</v>
      </c>
      <c r="N859" s="223" t="s">
        <v>43</v>
      </c>
      <c r="O859" s="87"/>
      <c r="P859" s="224">
        <f>O859*H859</f>
        <v>0</v>
      </c>
      <c r="Q859" s="224">
        <v>0.00057898590000000005</v>
      </c>
      <c r="R859" s="224">
        <f>Q859*H859</f>
        <v>0.0010421746200000002</v>
      </c>
      <c r="S859" s="224">
        <v>0</v>
      </c>
      <c r="T859" s="225">
        <f>S859*H859</f>
        <v>0</v>
      </c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R859" s="226" t="s">
        <v>251</v>
      </c>
      <c r="AT859" s="226" t="s">
        <v>161</v>
      </c>
      <c r="AU859" s="226" t="s">
        <v>81</v>
      </c>
      <c r="AY859" s="20" t="s">
        <v>158</v>
      </c>
      <c r="BE859" s="227">
        <f>IF(N859="základní",J859,0)</f>
        <v>0</v>
      </c>
      <c r="BF859" s="227">
        <f>IF(N859="snížená",J859,0)</f>
        <v>0</v>
      </c>
      <c r="BG859" s="227">
        <f>IF(N859="zákl. přenesená",J859,0)</f>
        <v>0</v>
      </c>
      <c r="BH859" s="227">
        <f>IF(N859="sníž. přenesená",J859,0)</f>
        <v>0</v>
      </c>
      <c r="BI859" s="227">
        <f>IF(N859="nulová",J859,0)</f>
        <v>0</v>
      </c>
      <c r="BJ859" s="20" t="s">
        <v>79</v>
      </c>
      <c r="BK859" s="227">
        <f>ROUND(I859*H859,2)</f>
        <v>0</v>
      </c>
      <c r="BL859" s="20" t="s">
        <v>251</v>
      </c>
      <c r="BM859" s="226" t="s">
        <v>1893</v>
      </c>
    </row>
    <row r="860" s="2" customFormat="1">
      <c r="A860" s="41"/>
      <c r="B860" s="42"/>
      <c r="C860" s="43"/>
      <c r="D860" s="228" t="s">
        <v>168</v>
      </c>
      <c r="E860" s="43"/>
      <c r="F860" s="229" t="s">
        <v>1894</v>
      </c>
      <c r="G860" s="43"/>
      <c r="H860" s="43"/>
      <c r="I860" s="230"/>
      <c r="J860" s="43"/>
      <c r="K860" s="43"/>
      <c r="L860" s="47"/>
      <c r="M860" s="231"/>
      <c r="N860" s="232"/>
      <c r="O860" s="87"/>
      <c r="P860" s="87"/>
      <c r="Q860" s="87"/>
      <c r="R860" s="87"/>
      <c r="S860" s="87"/>
      <c r="T860" s="88"/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T860" s="20" t="s">
        <v>168</v>
      </c>
      <c r="AU860" s="20" t="s">
        <v>81</v>
      </c>
    </row>
    <row r="861" s="14" customFormat="1">
      <c r="A861" s="14"/>
      <c r="B861" s="244"/>
      <c r="C861" s="245"/>
      <c r="D861" s="235" t="s">
        <v>179</v>
      </c>
      <c r="E861" s="246" t="s">
        <v>28</v>
      </c>
      <c r="F861" s="247" t="s">
        <v>1895</v>
      </c>
      <c r="G861" s="245"/>
      <c r="H861" s="248">
        <v>1.8</v>
      </c>
      <c r="I861" s="249"/>
      <c r="J861" s="245"/>
      <c r="K861" s="245"/>
      <c r="L861" s="250"/>
      <c r="M861" s="251"/>
      <c r="N861" s="252"/>
      <c r="O861" s="252"/>
      <c r="P861" s="252"/>
      <c r="Q861" s="252"/>
      <c r="R861" s="252"/>
      <c r="S861" s="252"/>
      <c r="T861" s="253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4" t="s">
        <v>179</v>
      </c>
      <c r="AU861" s="254" t="s">
        <v>81</v>
      </c>
      <c r="AV861" s="14" t="s">
        <v>81</v>
      </c>
      <c r="AW861" s="14" t="s">
        <v>34</v>
      </c>
      <c r="AX861" s="14" t="s">
        <v>79</v>
      </c>
      <c r="AY861" s="254" t="s">
        <v>158</v>
      </c>
    </row>
    <row r="862" s="2" customFormat="1" ht="24.15" customHeight="1">
      <c r="A862" s="41"/>
      <c r="B862" s="42"/>
      <c r="C862" s="270" t="s">
        <v>1896</v>
      </c>
      <c r="D862" s="270" t="s">
        <v>490</v>
      </c>
      <c r="E862" s="271" t="s">
        <v>1897</v>
      </c>
      <c r="F862" s="272" t="s">
        <v>1898</v>
      </c>
      <c r="G862" s="273" t="s">
        <v>193</v>
      </c>
      <c r="H862" s="274">
        <v>1.98</v>
      </c>
      <c r="I862" s="275"/>
      <c r="J862" s="276">
        <f>ROUND(I862*H862,2)</f>
        <v>0</v>
      </c>
      <c r="K862" s="272" t="s">
        <v>165</v>
      </c>
      <c r="L862" s="277"/>
      <c r="M862" s="278" t="s">
        <v>28</v>
      </c>
      <c r="N862" s="279" t="s">
        <v>43</v>
      </c>
      <c r="O862" s="87"/>
      <c r="P862" s="224">
        <f>O862*H862</f>
        <v>0</v>
      </c>
      <c r="Q862" s="224">
        <v>0.01</v>
      </c>
      <c r="R862" s="224">
        <f>Q862*H862</f>
        <v>0.019800000000000002</v>
      </c>
      <c r="S862" s="224">
        <v>0</v>
      </c>
      <c r="T862" s="225">
        <f>S862*H862</f>
        <v>0</v>
      </c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R862" s="226" t="s">
        <v>609</v>
      </c>
      <c r="AT862" s="226" t="s">
        <v>490</v>
      </c>
      <c r="AU862" s="226" t="s">
        <v>81</v>
      </c>
      <c r="AY862" s="20" t="s">
        <v>158</v>
      </c>
      <c r="BE862" s="227">
        <f>IF(N862="základní",J862,0)</f>
        <v>0</v>
      </c>
      <c r="BF862" s="227">
        <f>IF(N862="snížená",J862,0)</f>
        <v>0</v>
      </c>
      <c r="BG862" s="227">
        <f>IF(N862="zákl. přenesená",J862,0)</f>
        <v>0</v>
      </c>
      <c r="BH862" s="227">
        <f>IF(N862="sníž. přenesená",J862,0)</f>
        <v>0</v>
      </c>
      <c r="BI862" s="227">
        <f>IF(N862="nulová",J862,0)</f>
        <v>0</v>
      </c>
      <c r="BJ862" s="20" t="s">
        <v>79</v>
      </c>
      <c r="BK862" s="227">
        <f>ROUND(I862*H862,2)</f>
        <v>0</v>
      </c>
      <c r="BL862" s="20" t="s">
        <v>251</v>
      </c>
      <c r="BM862" s="226" t="s">
        <v>1899</v>
      </c>
    </row>
    <row r="863" s="14" customFormat="1">
      <c r="A863" s="14"/>
      <c r="B863" s="244"/>
      <c r="C863" s="245"/>
      <c r="D863" s="235" t="s">
        <v>179</v>
      </c>
      <c r="E863" s="246" t="s">
        <v>28</v>
      </c>
      <c r="F863" s="247" t="s">
        <v>1900</v>
      </c>
      <c r="G863" s="245"/>
      <c r="H863" s="248">
        <v>1.98</v>
      </c>
      <c r="I863" s="249"/>
      <c r="J863" s="245"/>
      <c r="K863" s="245"/>
      <c r="L863" s="250"/>
      <c r="M863" s="251"/>
      <c r="N863" s="252"/>
      <c r="O863" s="252"/>
      <c r="P863" s="252"/>
      <c r="Q863" s="252"/>
      <c r="R863" s="252"/>
      <c r="S863" s="252"/>
      <c r="T863" s="25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4" t="s">
        <v>179</v>
      </c>
      <c r="AU863" s="254" t="s">
        <v>81</v>
      </c>
      <c r="AV863" s="14" t="s">
        <v>81</v>
      </c>
      <c r="AW863" s="14" t="s">
        <v>34</v>
      </c>
      <c r="AX863" s="14" t="s">
        <v>79</v>
      </c>
      <c r="AY863" s="254" t="s">
        <v>158</v>
      </c>
    </row>
    <row r="864" s="2" customFormat="1" ht="24.15" customHeight="1">
      <c r="A864" s="41"/>
      <c r="B864" s="42"/>
      <c r="C864" s="215" t="s">
        <v>1901</v>
      </c>
      <c r="D864" s="215" t="s">
        <v>161</v>
      </c>
      <c r="E864" s="216" t="s">
        <v>1902</v>
      </c>
      <c r="F864" s="217" t="s">
        <v>1903</v>
      </c>
      <c r="G864" s="218" t="s">
        <v>200</v>
      </c>
      <c r="H864" s="219">
        <v>150</v>
      </c>
      <c r="I864" s="220"/>
      <c r="J864" s="221">
        <f>ROUND(I864*H864,2)</f>
        <v>0</v>
      </c>
      <c r="K864" s="217" t="s">
        <v>165</v>
      </c>
      <c r="L864" s="47"/>
      <c r="M864" s="222" t="s">
        <v>28</v>
      </c>
      <c r="N864" s="223" t="s">
        <v>43</v>
      </c>
      <c r="O864" s="87"/>
      <c r="P864" s="224">
        <f>O864*H864</f>
        <v>0</v>
      </c>
      <c r="Q864" s="224">
        <v>3.0000000000000001E-05</v>
      </c>
      <c r="R864" s="224">
        <f>Q864*H864</f>
        <v>0.0045000000000000005</v>
      </c>
      <c r="S864" s="224">
        <v>0</v>
      </c>
      <c r="T864" s="225">
        <f>S864*H864</f>
        <v>0</v>
      </c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R864" s="226" t="s">
        <v>251</v>
      </c>
      <c r="AT864" s="226" t="s">
        <v>161</v>
      </c>
      <c r="AU864" s="226" t="s">
        <v>81</v>
      </c>
      <c r="AY864" s="20" t="s">
        <v>158</v>
      </c>
      <c r="BE864" s="227">
        <f>IF(N864="základní",J864,0)</f>
        <v>0</v>
      </c>
      <c r="BF864" s="227">
        <f>IF(N864="snížená",J864,0)</f>
        <v>0</v>
      </c>
      <c r="BG864" s="227">
        <f>IF(N864="zákl. přenesená",J864,0)</f>
        <v>0</v>
      </c>
      <c r="BH864" s="227">
        <f>IF(N864="sníž. přenesená",J864,0)</f>
        <v>0</v>
      </c>
      <c r="BI864" s="227">
        <f>IF(N864="nulová",J864,0)</f>
        <v>0</v>
      </c>
      <c r="BJ864" s="20" t="s">
        <v>79</v>
      </c>
      <c r="BK864" s="227">
        <f>ROUND(I864*H864,2)</f>
        <v>0</v>
      </c>
      <c r="BL864" s="20" t="s">
        <v>251</v>
      </c>
      <c r="BM864" s="226" t="s">
        <v>1904</v>
      </c>
    </row>
    <row r="865" s="2" customFormat="1">
      <c r="A865" s="41"/>
      <c r="B865" s="42"/>
      <c r="C865" s="43"/>
      <c r="D865" s="228" t="s">
        <v>168</v>
      </c>
      <c r="E865" s="43"/>
      <c r="F865" s="229" t="s">
        <v>1905</v>
      </c>
      <c r="G865" s="43"/>
      <c r="H865" s="43"/>
      <c r="I865" s="230"/>
      <c r="J865" s="43"/>
      <c r="K865" s="43"/>
      <c r="L865" s="47"/>
      <c r="M865" s="231"/>
      <c r="N865" s="232"/>
      <c r="O865" s="87"/>
      <c r="P865" s="87"/>
      <c r="Q865" s="87"/>
      <c r="R865" s="87"/>
      <c r="S865" s="87"/>
      <c r="T865" s="88"/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T865" s="20" t="s">
        <v>168</v>
      </c>
      <c r="AU865" s="20" t="s">
        <v>81</v>
      </c>
    </row>
    <row r="866" s="2" customFormat="1" ht="24.15" customHeight="1">
      <c r="A866" s="41"/>
      <c r="B866" s="42"/>
      <c r="C866" s="215" t="s">
        <v>1906</v>
      </c>
      <c r="D866" s="215" t="s">
        <v>161</v>
      </c>
      <c r="E866" s="216" t="s">
        <v>1907</v>
      </c>
      <c r="F866" s="217" t="s">
        <v>1908</v>
      </c>
      <c r="G866" s="218" t="s">
        <v>300</v>
      </c>
      <c r="H866" s="219">
        <v>35</v>
      </c>
      <c r="I866" s="220"/>
      <c r="J866" s="221">
        <f>ROUND(I866*H866,2)</f>
        <v>0</v>
      </c>
      <c r="K866" s="217" t="s">
        <v>165</v>
      </c>
      <c r="L866" s="47"/>
      <c r="M866" s="222" t="s">
        <v>28</v>
      </c>
      <c r="N866" s="223" t="s">
        <v>43</v>
      </c>
      <c r="O866" s="87"/>
      <c r="P866" s="224">
        <f>O866*H866</f>
        <v>0</v>
      </c>
      <c r="Q866" s="224">
        <v>0</v>
      </c>
      <c r="R866" s="224">
        <f>Q866*H866</f>
        <v>0</v>
      </c>
      <c r="S866" s="224">
        <v>0</v>
      </c>
      <c r="T866" s="225">
        <f>S866*H866</f>
        <v>0</v>
      </c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R866" s="226" t="s">
        <v>251</v>
      </c>
      <c r="AT866" s="226" t="s">
        <v>161</v>
      </c>
      <c r="AU866" s="226" t="s">
        <v>81</v>
      </c>
      <c r="AY866" s="20" t="s">
        <v>158</v>
      </c>
      <c r="BE866" s="227">
        <f>IF(N866="základní",J866,0)</f>
        <v>0</v>
      </c>
      <c r="BF866" s="227">
        <f>IF(N866="snížená",J866,0)</f>
        <v>0</v>
      </c>
      <c r="BG866" s="227">
        <f>IF(N866="zákl. přenesená",J866,0)</f>
        <v>0</v>
      </c>
      <c r="BH866" s="227">
        <f>IF(N866="sníž. přenesená",J866,0)</f>
        <v>0</v>
      </c>
      <c r="BI866" s="227">
        <f>IF(N866="nulová",J866,0)</f>
        <v>0</v>
      </c>
      <c r="BJ866" s="20" t="s">
        <v>79</v>
      </c>
      <c r="BK866" s="227">
        <f>ROUND(I866*H866,2)</f>
        <v>0</v>
      </c>
      <c r="BL866" s="20" t="s">
        <v>251</v>
      </c>
      <c r="BM866" s="226" t="s">
        <v>1909</v>
      </c>
    </row>
    <row r="867" s="2" customFormat="1">
      <c r="A867" s="41"/>
      <c r="B867" s="42"/>
      <c r="C867" s="43"/>
      <c r="D867" s="228" t="s">
        <v>168</v>
      </c>
      <c r="E867" s="43"/>
      <c r="F867" s="229" t="s">
        <v>1910</v>
      </c>
      <c r="G867" s="43"/>
      <c r="H867" s="43"/>
      <c r="I867" s="230"/>
      <c r="J867" s="43"/>
      <c r="K867" s="43"/>
      <c r="L867" s="47"/>
      <c r="M867" s="231"/>
      <c r="N867" s="232"/>
      <c r="O867" s="87"/>
      <c r="P867" s="87"/>
      <c r="Q867" s="87"/>
      <c r="R867" s="87"/>
      <c r="S867" s="87"/>
      <c r="T867" s="88"/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T867" s="20" t="s">
        <v>168</v>
      </c>
      <c r="AU867" s="20" t="s">
        <v>81</v>
      </c>
    </row>
    <row r="868" s="2" customFormat="1" ht="49.05" customHeight="1">
      <c r="A868" s="41"/>
      <c r="B868" s="42"/>
      <c r="C868" s="215" t="s">
        <v>1911</v>
      </c>
      <c r="D868" s="215" t="s">
        <v>161</v>
      </c>
      <c r="E868" s="216" t="s">
        <v>1912</v>
      </c>
      <c r="F868" s="217" t="s">
        <v>1913</v>
      </c>
      <c r="G868" s="218" t="s">
        <v>216</v>
      </c>
      <c r="H868" s="219">
        <v>3.7189999999999999</v>
      </c>
      <c r="I868" s="220"/>
      <c r="J868" s="221">
        <f>ROUND(I868*H868,2)</f>
        <v>0</v>
      </c>
      <c r="K868" s="217" t="s">
        <v>165</v>
      </c>
      <c r="L868" s="47"/>
      <c r="M868" s="222" t="s">
        <v>28</v>
      </c>
      <c r="N868" s="223" t="s">
        <v>43</v>
      </c>
      <c r="O868" s="87"/>
      <c r="P868" s="224">
        <f>O868*H868</f>
        <v>0</v>
      </c>
      <c r="Q868" s="224">
        <v>0</v>
      </c>
      <c r="R868" s="224">
        <f>Q868*H868</f>
        <v>0</v>
      </c>
      <c r="S868" s="224">
        <v>0</v>
      </c>
      <c r="T868" s="225">
        <f>S868*H868</f>
        <v>0</v>
      </c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R868" s="226" t="s">
        <v>251</v>
      </c>
      <c r="AT868" s="226" t="s">
        <v>161</v>
      </c>
      <c r="AU868" s="226" t="s">
        <v>81</v>
      </c>
      <c r="AY868" s="20" t="s">
        <v>158</v>
      </c>
      <c r="BE868" s="227">
        <f>IF(N868="základní",J868,0)</f>
        <v>0</v>
      </c>
      <c r="BF868" s="227">
        <f>IF(N868="snížená",J868,0)</f>
        <v>0</v>
      </c>
      <c r="BG868" s="227">
        <f>IF(N868="zákl. přenesená",J868,0)</f>
        <v>0</v>
      </c>
      <c r="BH868" s="227">
        <f>IF(N868="sníž. přenesená",J868,0)</f>
        <v>0</v>
      </c>
      <c r="BI868" s="227">
        <f>IF(N868="nulová",J868,0)</f>
        <v>0</v>
      </c>
      <c r="BJ868" s="20" t="s">
        <v>79</v>
      </c>
      <c r="BK868" s="227">
        <f>ROUND(I868*H868,2)</f>
        <v>0</v>
      </c>
      <c r="BL868" s="20" t="s">
        <v>251</v>
      </c>
      <c r="BM868" s="226" t="s">
        <v>1914</v>
      </c>
    </row>
    <row r="869" s="2" customFormat="1">
      <c r="A869" s="41"/>
      <c r="B869" s="42"/>
      <c r="C869" s="43"/>
      <c r="D869" s="228" t="s">
        <v>168</v>
      </c>
      <c r="E869" s="43"/>
      <c r="F869" s="229" t="s">
        <v>1915</v>
      </c>
      <c r="G869" s="43"/>
      <c r="H869" s="43"/>
      <c r="I869" s="230"/>
      <c r="J869" s="43"/>
      <c r="K869" s="43"/>
      <c r="L869" s="47"/>
      <c r="M869" s="231"/>
      <c r="N869" s="232"/>
      <c r="O869" s="87"/>
      <c r="P869" s="87"/>
      <c r="Q869" s="87"/>
      <c r="R869" s="87"/>
      <c r="S869" s="87"/>
      <c r="T869" s="88"/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T869" s="20" t="s">
        <v>168</v>
      </c>
      <c r="AU869" s="20" t="s">
        <v>81</v>
      </c>
    </row>
    <row r="870" s="2" customFormat="1" ht="49.05" customHeight="1">
      <c r="A870" s="41"/>
      <c r="B870" s="42"/>
      <c r="C870" s="215" t="s">
        <v>1916</v>
      </c>
      <c r="D870" s="215" t="s">
        <v>161</v>
      </c>
      <c r="E870" s="216" t="s">
        <v>1917</v>
      </c>
      <c r="F870" s="217" t="s">
        <v>1918</v>
      </c>
      <c r="G870" s="218" t="s">
        <v>216</v>
      </c>
      <c r="H870" s="219">
        <v>3.7189999999999999</v>
      </c>
      <c r="I870" s="220"/>
      <c r="J870" s="221">
        <f>ROUND(I870*H870,2)</f>
        <v>0</v>
      </c>
      <c r="K870" s="217" t="s">
        <v>165</v>
      </c>
      <c r="L870" s="47"/>
      <c r="M870" s="222" t="s">
        <v>28</v>
      </c>
      <c r="N870" s="223" t="s">
        <v>43</v>
      </c>
      <c r="O870" s="87"/>
      <c r="P870" s="224">
        <f>O870*H870</f>
        <v>0</v>
      </c>
      <c r="Q870" s="224">
        <v>0</v>
      </c>
      <c r="R870" s="224">
        <f>Q870*H870</f>
        <v>0</v>
      </c>
      <c r="S870" s="224">
        <v>0</v>
      </c>
      <c r="T870" s="225">
        <f>S870*H870</f>
        <v>0</v>
      </c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R870" s="226" t="s">
        <v>251</v>
      </c>
      <c r="AT870" s="226" t="s">
        <v>161</v>
      </c>
      <c r="AU870" s="226" t="s">
        <v>81</v>
      </c>
      <c r="AY870" s="20" t="s">
        <v>158</v>
      </c>
      <c r="BE870" s="227">
        <f>IF(N870="základní",J870,0)</f>
        <v>0</v>
      </c>
      <c r="BF870" s="227">
        <f>IF(N870="snížená",J870,0)</f>
        <v>0</v>
      </c>
      <c r="BG870" s="227">
        <f>IF(N870="zákl. přenesená",J870,0)</f>
        <v>0</v>
      </c>
      <c r="BH870" s="227">
        <f>IF(N870="sníž. přenesená",J870,0)</f>
        <v>0</v>
      </c>
      <c r="BI870" s="227">
        <f>IF(N870="nulová",J870,0)</f>
        <v>0</v>
      </c>
      <c r="BJ870" s="20" t="s">
        <v>79</v>
      </c>
      <c r="BK870" s="227">
        <f>ROUND(I870*H870,2)</f>
        <v>0</v>
      </c>
      <c r="BL870" s="20" t="s">
        <v>251</v>
      </c>
      <c r="BM870" s="226" t="s">
        <v>1919</v>
      </c>
    </row>
    <row r="871" s="2" customFormat="1">
      <c r="A871" s="41"/>
      <c r="B871" s="42"/>
      <c r="C871" s="43"/>
      <c r="D871" s="228" t="s">
        <v>168</v>
      </c>
      <c r="E871" s="43"/>
      <c r="F871" s="229" t="s">
        <v>1920</v>
      </c>
      <c r="G871" s="43"/>
      <c r="H871" s="43"/>
      <c r="I871" s="230"/>
      <c r="J871" s="43"/>
      <c r="K871" s="43"/>
      <c r="L871" s="47"/>
      <c r="M871" s="231"/>
      <c r="N871" s="232"/>
      <c r="O871" s="87"/>
      <c r="P871" s="87"/>
      <c r="Q871" s="87"/>
      <c r="R871" s="87"/>
      <c r="S871" s="87"/>
      <c r="T871" s="88"/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T871" s="20" t="s">
        <v>168</v>
      </c>
      <c r="AU871" s="20" t="s">
        <v>81</v>
      </c>
    </row>
    <row r="872" s="12" customFormat="1" ht="22.8" customHeight="1">
      <c r="A872" s="12"/>
      <c r="B872" s="199"/>
      <c r="C872" s="200"/>
      <c r="D872" s="201" t="s">
        <v>71</v>
      </c>
      <c r="E872" s="213" t="s">
        <v>1921</v>
      </c>
      <c r="F872" s="213" t="s">
        <v>1922</v>
      </c>
      <c r="G872" s="200"/>
      <c r="H872" s="200"/>
      <c r="I872" s="203"/>
      <c r="J872" s="214">
        <f>BK872</f>
        <v>0</v>
      </c>
      <c r="K872" s="200"/>
      <c r="L872" s="205"/>
      <c r="M872" s="206"/>
      <c r="N872" s="207"/>
      <c r="O872" s="207"/>
      <c r="P872" s="208">
        <f>SUM(P873:P904)</f>
        <v>0</v>
      </c>
      <c r="Q872" s="207"/>
      <c r="R872" s="208">
        <f>SUM(R873:R904)</f>
        <v>0.20245572294</v>
      </c>
      <c r="S872" s="207"/>
      <c r="T872" s="209">
        <f>SUM(T873:T904)</f>
        <v>0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210" t="s">
        <v>81</v>
      </c>
      <c r="AT872" s="211" t="s">
        <v>71</v>
      </c>
      <c r="AU872" s="211" t="s">
        <v>79</v>
      </c>
      <c r="AY872" s="210" t="s">
        <v>158</v>
      </c>
      <c r="BK872" s="212">
        <f>SUM(BK873:BK904)</f>
        <v>0</v>
      </c>
    </row>
    <row r="873" s="2" customFormat="1" ht="24.15" customHeight="1">
      <c r="A873" s="41"/>
      <c r="B873" s="42"/>
      <c r="C873" s="215" t="s">
        <v>1923</v>
      </c>
      <c r="D873" s="215" t="s">
        <v>161</v>
      </c>
      <c r="E873" s="216" t="s">
        <v>1924</v>
      </c>
      <c r="F873" s="217" t="s">
        <v>1925</v>
      </c>
      <c r="G873" s="218" t="s">
        <v>193</v>
      </c>
      <c r="H873" s="219">
        <v>82.295000000000002</v>
      </c>
      <c r="I873" s="220"/>
      <c r="J873" s="221">
        <f>ROUND(I873*H873,2)</f>
        <v>0</v>
      </c>
      <c r="K873" s="217" t="s">
        <v>165</v>
      </c>
      <c r="L873" s="47"/>
      <c r="M873" s="222" t="s">
        <v>28</v>
      </c>
      <c r="N873" s="223" t="s">
        <v>43</v>
      </c>
      <c r="O873" s="87"/>
      <c r="P873" s="224">
        <f>O873*H873</f>
        <v>0</v>
      </c>
      <c r="Q873" s="224">
        <v>2.4232000000000001E-05</v>
      </c>
      <c r="R873" s="224">
        <f>Q873*H873</f>
        <v>0.0019941724400000002</v>
      </c>
      <c r="S873" s="224">
        <v>0</v>
      </c>
      <c r="T873" s="225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26" t="s">
        <v>251</v>
      </c>
      <c r="AT873" s="226" t="s">
        <v>161</v>
      </c>
      <c r="AU873" s="226" t="s">
        <v>81</v>
      </c>
      <c r="AY873" s="20" t="s">
        <v>158</v>
      </c>
      <c r="BE873" s="227">
        <f>IF(N873="základní",J873,0)</f>
        <v>0</v>
      </c>
      <c r="BF873" s="227">
        <f>IF(N873="snížená",J873,0)</f>
        <v>0</v>
      </c>
      <c r="BG873" s="227">
        <f>IF(N873="zákl. přenesená",J873,0)</f>
        <v>0</v>
      </c>
      <c r="BH873" s="227">
        <f>IF(N873="sníž. přenesená",J873,0)</f>
        <v>0</v>
      </c>
      <c r="BI873" s="227">
        <f>IF(N873="nulová",J873,0)</f>
        <v>0</v>
      </c>
      <c r="BJ873" s="20" t="s">
        <v>79</v>
      </c>
      <c r="BK873" s="227">
        <f>ROUND(I873*H873,2)</f>
        <v>0</v>
      </c>
      <c r="BL873" s="20" t="s">
        <v>251</v>
      </c>
      <c r="BM873" s="226" t="s">
        <v>1926</v>
      </c>
    </row>
    <row r="874" s="2" customFormat="1">
      <c r="A874" s="41"/>
      <c r="B874" s="42"/>
      <c r="C874" s="43"/>
      <c r="D874" s="228" t="s">
        <v>168</v>
      </c>
      <c r="E874" s="43"/>
      <c r="F874" s="229" t="s">
        <v>1927</v>
      </c>
      <c r="G874" s="43"/>
      <c r="H874" s="43"/>
      <c r="I874" s="230"/>
      <c r="J874" s="43"/>
      <c r="K874" s="43"/>
      <c r="L874" s="47"/>
      <c r="M874" s="231"/>
      <c r="N874" s="232"/>
      <c r="O874" s="87"/>
      <c r="P874" s="87"/>
      <c r="Q874" s="87"/>
      <c r="R874" s="87"/>
      <c r="S874" s="87"/>
      <c r="T874" s="88"/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T874" s="20" t="s">
        <v>168</v>
      </c>
      <c r="AU874" s="20" t="s">
        <v>81</v>
      </c>
    </row>
    <row r="875" s="13" customFormat="1">
      <c r="A875" s="13"/>
      <c r="B875" s="233"/>
      <c r="C875" s="234"/>
      <c r="D875" s="235" t="s">
        <v>179</v>
      </c>
      <c r="E875" s="236" t="s">
        <v>28</v>
      </c>
      <c r="F875" s="237" t="s">
        <v>1928</v>
      </c>
      <c r="G875" s="234"/>
      <c r="H875" s="236" t="s">
        <v>28</v>
      </c>
      <c r="I875" s="238"/>
      <c r="J875" s="234"/>
      <c r="K875" s="234"/>
      <c r="L875" s="239"/>
      <c r="M875" s="240"/>
      <c r="N875" s="241"/>
      <c r="O875" s="241"/>
      <c r="P875" s="241"/>
      <c r="Q875" s="241"/>
      <c r="R875" s="241"/>
      <c r="S875" s="241"/>
      <c r="T875" s="242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3" t="s">
        <v>179</v>
      </c>
      <c r="AU875" s="243" t="s">
        <v>81</v>
      </c>
      <c r="AV875" s="13" t="s">
        <v>79</v>
      </c>
      <c r="AW875" s="13" t="s">
        <v>34</v>
      </c>
      <c r="AX875" s="13" t="s">
        <v>72</v>
      </c>
      <c r="AY875" s="243" t="s">
        <v>158</v>
      </c>
    </row>
    <row r="876" s="14" customFormat="1">
      <c r="A876" s="14"/>
      <c r="B876" s="244"/>
      <c r="C876" s="245"/>
      <c r="D876" s="235" t="s">
        <v>179</v>
      </c>
      <c r="E876" s="246" t="s">
        <v>28</v>
      </c>
      <c r="F876" s="247" t="s">
        <v>1929</v>
      </c>
      <c r="G876" s="245"/>
      <c r="H876" s="248">
        <v>44.975999999999999</v>
      </c>
      <c r="I876" s="249"/>
      <c r="J876" s="245"/>
      <c r="K876" s="245"/>
      <c r="L876" s="250"/>
      <c r="M876" s="251"/>
      <c r="N876" s="252"/>
      <c r="O876" s="252"/>
      <c r="P876" s="252"/>
      <c r="Q876" s="252"/>
      <c r="R876" s="252"/>
      <c r="S876" s="252"/>
      <c r="T876" s="253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4" t="s">
        <v>179</v>
      </c>
      <c r="AU876" s="254" t="s">
        <v>81</v>
      </c>
      <c r="AV876" s="14" t="s">
        <v>81</v>
      </c>
      <c r="AW876" s="14" t="s">
        <v>34</v>
      </c>
      <c r="AX876" s="14" t="s">
        <v>72</v>
      </c>
      <c r="AY876" s="254" t="s">
        <v>158</v>
      </c>
    </row>
    <row r="877" s="14" customFormat="1">
      <c r="A877" s="14"/>
      <c r="B877" s="244"/>
      <c r="C877" s="245"/>
      <c r="D877" s="235" t="s">
        <v>179</v>
      </c>
      <c r="E877" s="246" t="s">
        <v>28</v>
      </c>
      <c r="F877" s="247" t="s">
        <v>1930</v>
      </c>
      <c r="G877" s="245"/>
      <c r="H877" s="248">
        <v>37.319000000000003</v>
      </c>
      <c r="I877" s="249"/>
      <c r="J877" s="245"/>
      <c r="K877" s="245"/>
      <c r="L877" s="250"/>
      <c r="M877" s="251"/>
      <c r="N877" s="252"/>
      <c r="O877" s="252"/>
      <c r="P877" s="252"/>
      <c r="Q877" s="252"/>
      <c r="R877" s="252"/>
      <c r="S877" s="252"/>
      <c r="T877" s="25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4" t="s">
        <v>179</v>
      </c>
      <c r="AU877" s="254" t="s">
        <v>81</v>
      </c>
      <c r="AV877" s="14" t="s">
        <v>81</v>
      </c>
      <c r="AW877" s="14" t="s">
        <v>34</v>
      </c>
      <c r="AX877" s="14" t="s">
        <v>72</v>
      </c>
      <c r="AY877" s="254" t="s">
        <v>158</v>
      </c>
    </row>
    <row r="878" s="15" customFormat="1">
      <c r="A878" s="15"/>
      <c r="B878" s="255"/>
      <c r="C878" s="256"/>
      <c r="D878" s="235" t="s">
        <v>179</v>
      </c>
      <c r="E878" s="257" t="s">
        <v>28</v>
      </c>
      <c r="F878" s="258" t="s">
        <v>899</v>
      </c>
      <c r="G878" s="256"/>
      <c r="H878" s="259">
        <v>82.295000000000002</v>
      </c>
      <c r="I878" s="260"/>
      <c r="J878" s="256"/>
      <c r="K878" s="256"/>
      <c r="L878" s="261"/>
      <c r="M878" s="262"/>
      <c r="N878" s="263"/>
      <c r="O878" s="263"/>
      <c r="P878" s="263"/>
      <c r="Q878" s="263"/>
      <c r="R878" s="263"/>
      <c r="S878" s="263"/>
      <c r="T878" s="264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65" t="s">
        <v>179</v>
      </c>
      <c r="AU878" s="265" t="s">
        <v>81</v>
      </c>
      <c r="AV878" s="15" t="s">
        <v>166</v>
      </c>
      <c r="AW878" s="15" t="s">
        <v>34</v>
      </c>
      <c r="AX878" s="15" t="s">
        <v>79</v>
      </c>
      <c r="AY878" s="265" t="s">
        <v>158</v>
      </c>
    </row>
    <row r="879" s="2" customFormat="1" ht="24.15" customHeight="1">
      <c r="A879" s="41"/>
      <c r="B879" s="42"/>
      <c r="C879" s="215" t="s">
        <v>1931</v>
      </c>
      <c r="D879" s="215" t="s">
        <v>161</v>
      </c>
      <c r="E879" s="216" t="s">
        <v>1932</v>
      </c>
      <c r="F879" s="217" t="s">
        <v>1933</v>
      </c>
      <c r="G879" s="218" t="s">
        <v>193</v>
      </c>
      <c r="H879" s="219">
        <v>82.295000000000002</v>
      </c>
      <c r="I879" s="220"/>
      <c r="J879" s="221">
        <f>ROUND(I879*H879,2)</f>
        <v>0</v>
      </c>
      <c r="K879" s="217" t="s">
        <v>165</v>
      </c>
      <c r="L879" s="47"/>
      <c r="M879" s="222" t="s">
        <v>28</v>
      </c>
      <c r="N879" s="223" t="s">
        <v>43</v>
      </c>
      <c r="O879" s="87"/>
      <c r="P879" s="224">
        <f>O879*H879</f>
        <v>0</v>
      </c>
      <c r="Q879" s="224">
        <v>0</v>
      </c>
      <c r="R879" s="224">
        <f>Q879*H879</f>
        <v>0</v>
      </c>
      <c r="S879" s="224">
        <v>0</v>
      </c>
      <c r="T879" s="225">
        <f>S879*H879</f>
        <v>0</v>
      </c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R879" s="226" t="s">
        <v>251</v>
      </c>
      <c r="AT879" s="226" t="s">
        <v>161</v>
      </c>
      <c r="AU879" s="226" t="s">
        <v>81</v>
      </c>
      <c r="AY879" s="20" t="s">
        <v>158</v>
      </c>
      <c r="BE879" s="227">
        <f>IF(N879="základní",J879,0)</f>
        <v>0</v>
      </c>
      <c r="BF879" s="227">
        <f>IF(N879="snížená",J879,0)</f>
        <v>0</v>
      </c>
      <c r="BG879" s="227">
        <f>IF(N879="zákl. přenesená",J879,0)</f>
        <v>0</v>
      </c>
      <c r="BH879" s="227">
        <f>IF(N879="sníž. přenesená",J879,0)</f>
        <v>0</v>
      </c>
      <c r="BI879" s="227">
        <f>IF(N879="nulová",J879,0)</f>
        <v>0</v>
      </c>
      <c r="BJ879" s="20" t="s">
        <v>79</v>
      </c>
      <c r="BK879" s="227">
        <f>ROUND(I879*H879,2)</f>
        <v>0</v>
      </c>
      <c r="BL879" s="20" t="s">
        <v>251</v>
      </c>
      <c r="BM879" s="226" t="s">
        <v>1934</v>
      </c>
    </row>
    <row r="880" s="2" customFormat="1">
      <c r="A880" s="41"/>
      <c r="B880" s="42"/>
      <c r="C880" s="43"/>
      <c r="D880" s="228" t="s">
        <v>168</v>
      </c>
      <c r="E880" s="43"/>
      <c r="F880" s="229" t="s">
        <v>1935</v>
      </c>
      <c r="G880" s="43"/>
      <c r="H880" s="43"/>
      <c r="I880" s="230"/>
      <c r="J880" s="43"/>
      <c r="K880" s="43"/>
      <c r="L880" s="47"/>
      <c r="M880" s="231"/>
      <c r="N880" s="232"/>
      <c r="O880" s="87"/>
      <c r="P880" s="87"/>
      <c r="Q880" s="87"/>
      <c r="R880" s="87"/>
      <c r="S880" s="87"/>
      <c r="T880" s="88"/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T880" s="20" t="s">
        <v>168</v>
      </c>
      <c r="AU880" s="20" t="s">
        <v>81</v>
      </c>
    </row>
    <row r="881" s="14" customFormat="1">
      <c r="A881" s="14"/>
      <c r="B881" s="244"/>
      <c r="C881" s="245"/>
      <c r="D881" s="235" t="s">
        <v>179</v>
      </c>
      <c r="E881" s="246" t="s">
        <v>28</v>
      </c>
      <c r="F881" s="247" t="s">
        <v>1936</v>
      </c>
      <c r="G881" s="245"/>
      <c r="H881" s="248">
        <v>82.295000000000002</v>
      </c>
      <c r="I881" s="249"/>
      <c r="J881" s="245"/>
      <c r="K881" s="245"/>
      <c r="L881" s="250"/>
      <c r="M881" s="251"/>
      <c r="N881" s="252"/>
      <c r="O881" s="252"/>
      <c r="P881" s="252"/>
      <c r="Q881" s="252"/>
      <c r="R881" s="252"/>
      <c r="S881" s="252"/>
      <c r="T881" s="25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4" t="s">
        <v>179</v>
      </c>
      <c r="AU881" s="254" t="s">
        <v>81</v>
      </c>
      <c r="AV881" s="14" t="s">
        <v>81</v>
      </c>
      <c r="AW881" s="14" t="s">
        <v>34</v>
      </c>
      <c r="AX881" s="14" t="s">
        <v>72</v>
      </c>
      <c r="AY881" s="254" t="s">
        <v>158</v>
      </c>
    </row>
    <row r="882" s="15" customFormat="1">
      <c r="A882" s="15"/>
      <c r="B882" s="255"/>
      <c r="C882" s="256"/>
      <c r="D882" s="235" t="s">
        <v>179</v>
      </c>
      <c r="E882" s="257" t="s">
        <v>28</v>
      </c>
      <c r="F882" s="258" t="s">
        <v>184</v>
      </c>
      <c r="G882" s="256"/>
      <c r="H882" s="259">
        <v>82.295000000000002</v>
      </c>
      <c r="I882" s="260"/>
      <c r="J882" s="256"/>
      <c r="K882" s="256"/>
      <c r="L882" s="261"/>
      <c r="M882" s="262"/>
      <c r="N882" s="263"/>
      <c r="O882" s="263"/>
      <c r="P882" s="263"/>
      <c r="Q882" s="263"/>
      <c r="R882" s="263"/>
      <c r="S882" s="263"/>
      <c r="T882" s="264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65" t="s">
        <v>179</v>
      </c>
      <c r="AU882" s="265" t="s">
        <v>81</v>
      </c>
      <c r="AV882" s="15" t="s">
        <v>166</v>
      </c>
      <c r="AW882" s="15" t="s">
        <v>34</v>
      </c>
      <c r="AX882" s="15" t="s">
        <v>79</v>
      </c>
      <c r="AY882" s="265" t="s">
        <v>158</v>
      </c>
    </row>
    <row r="883" s="2" customFormat="1" ht="44.25" customHeight="1">
      <c r="A883" s="41"/>
      <c r="B883" s="42"/>
      <c r="C883" s="215" t="s">
        <v>1937</v>
      </c>
      <c r="D883" s="215" t="s">
        <v>161</v>
      </c>
      <c r="E883" s="216" t="s">
        <v>1938</v>
      </c>
      <c r="F883" s="217" t="s">
        <v>1939</v>
      </c>
      <c r="G883" s="218" t="s">
        <v>193</v>
      </c>
      <c r="H883" s="219">
        <v>859</v>
      </c>
      <c r="I883" s="220"/>
      <c r="J883" s="221">
        <f>ROUND(I883*H883,2)</f>
        <v>0</v>
      </c>
      <c r="K883" s="217" t="s">
        <v>165</v>
      </c>
      <c r="L883" s="47"/>
      <c r="M883" s="222" t="s">
        <v>28</v>
      </c>
      <c r="N883" s="223" t="s">
        <v>43</v>
      </c>
      <c r="O883" s="87"/>
      <c r="P883" s="224">
        <f>O883*H883</f>
        <v>0</v>
      </c>
      <c r="Q883" s="224">
        <v>0.000144</v>
      </c>
      <c r="R883" s="224">
        <f>Q883*H883</f>
        <v>0.123696</v>
      </c>
      <c r="S883" s="224">
        <v>0</v>
      </c>
      <c r="T883" s="225">
        <f>S883*H883</f>
        <v>0</v>
      </c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R883" s="226" t="s">
        <v>251</v>
      </c>
      <c r="AT883" s="226" t="s">
        <v>161</v>
      </c>
      <c r="AU883" s="226" t="s">
        <v>81</v>
      </c>
      <c r="AY883" s="20" t="s">
        <v>158</v>
      </c>
      <c r="BE883" s="227">
        <f>IF(N883="základní",J883,0)</f>
        <v>0</v>
      </c>
      <c r="BF883" s="227">
        <f>IF(N883="snížená",J883,0)</f>
        <v>0</v>
      </c>
      <c r="BG883" s="227">
        <f>IF(N883="zákl. přenesená",J883,0)</f>
        <v>0</v>
      </c>
      <c r="BH883" s="227">
        <f>IF(N883="sníž. přenesená",J883,0)</f>
        <v>0</v>
      </c>
      <c r="BI883" s="227">
        <f>IF(N883="nulová",J883,0)</f>
        <v>0</v>
      </c>
      <c r="BJ883" s="20" t="s">
        <v>79</v>
      </c>
      <c r="BK883" s="227">
        <f>ROUND(I883*H883,2)</f>
        <v>0</v>
      </c>
      <c r="BL883" s="20" t="s">
        <v>251</v>
      </c>
      <c r="BM883" s="226" t="s">
        <v>1940</v>
      </c>
    </row>
    <row r="884" s="2" customFormat="1">
      <c r="A884" s="41"/>
      <c r="B884" s="42"/>
      <c r="C884" s="43"/>
      <c r="D884" s="228" t="s">
        <v>168</v>
      </c>
      <c r="E884" s="43"/>
      <c r="F884" s="229" t="s">
        <v>1941</v>
      </c>
      <c r="G884" s="43"/>
      <c r="H884" s="43"/>
      <c r="I884" s="230"/>
      <c r="J884" s="43"/>
      <c r="K884" s="43"/>
      <c r="L884" s="47"/>
      <c r="M884" s="231"/>
      <c r="N884" s="232"/>
      <c r="O884" s="87"/>
      <c r="P884" s="87"/>
      <c r="Q884" s="87"/>
      <c r="R884" s="87"/>
      <c r="S884" s="87"/>
      <c r="T884" s="88"/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T884" s="20" t="s">
        <v>168</v>
      </c>
      <c r="AU884" s="20" t="s">
        <v>81</v>
      </c>
    </row>
    <row r="885" s="2" customFormat="1" ht="44.25" customHeight="1">
      <c r="A885" s="41"/>
      <c r="B885" s="42"/>
      <c r="C885" s="215" t="s">
        <v>1942</v>
      </c>
      <c r="D885" s="215" t="s">
        <v>161</v>
      </c>
      <c r="E885" s="216" t="s">
        <v>1938</v>
      </c>
      <c r="F885" s="217" t="s">
        <v>1939</v>
      </c>
      <c r="G885" s="218" t="s">
        <v>193</v>
      </c>
      <c r="H885" s="219">
        <v>82.295000000000002</v>
      </c>
      <c r="I885" s="220"/>
      <c r="J885" s="221">
        <f>ROUND(I885*H885,2)</f>
        <v>0</v>
      </c>
      <c r="K885" s="217" t="s">
        <v>165</v>
      </c>
      <c r="L885" s="47"/>
      <c r="M885" s="222" t="s">
        <v>28</v>
      </c>
      <c r="N885" s="223" t="s">
        <v>43</v>
      </c>
      <c r="O885" s="87"/>
      <c r="P885" s="224">
        <f>O885*H885</f>
        <v>0</v>
      </c>
      <c r="Q885" s="224">
        <v>0.000144</v>
      </c>
      <c r="R885" s="224">
        <f>Q885*H885</f>
        <v>0.01185048</v>
      </c>
      <c r="S885" s="224">
        <v>0</v>
      </c>
      <c r="T885" s="225">
        <f>S885*H885</f>
        <v>0</v>
      </c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R885" s="226" t="s">
        <v>251</v>
      </c>
      <c r="AT885" s="226" t="s">
        <v>161</v>
      </c>
      <c r="AU885" s="226" t="s">
        <v>81</v>
      </c>
      <c r="AY885" s="20" t="s">
        <v>158</v>
      </c>
      <c r="BE885" s="227">
        <f>IF(N885="základní",J885,0)</f>
        <v>0</v>
      </c>
      <c r="BF885" s="227">
        <f>IF(N885="snížená",J885,0)</f>
        <v>0</v>
      </c>
      <c r="BG885" s="227">
        <f>IF(N885="zákl. přenesená",J885,0)</f>
        <v>0</v>
      </c>
      <c r="BH885" s="227">
        <f>IF(N885="sníž. přenesená",J885,0)</f>
        <v>0</v>
      </c>
      <c r="BI885" s="227">
        <f>IF(N885="nulová",J885,0)</f>
        <v>0</v>
      </c>
      <c r="BJ885" s="20" t="s">
        <v>79</v>
      </c>
      <c r="BK885" s="227">
        <f>ROUND(I885*H885,2)</f>
        <v>0</v>
      </c>
      <c r="BL885" s="20" t="s">
        <v>251</v>
      </c>
      <c r="BM885" s="226" t="s">
        <v>1943</v>
      </c>
    </row>
    <row r="886" s="2" customFormat="1">
      <c r="A886" s="41"/>
      <c r="B886" s="42"/>
      <c r="C886" s="43"/>
      <c r="D886" s="228" t="s">
        <v>168</v>
      </c>
      <c r="E886" s="43"/>
      <c r="F886" s="229" t="s">
        <v>1941</v>
      </c>
      <c r="G886" s="43"/>
      <c r="H886" s="43"/>
      <c r="I886" s="230"/>
      <c r="J886" s="43"/>
      <c r="K886" s="43"/>
      <c r="L886" s="47"/>
      <c r="M886" s="231"/>
      <c r="N886" s="232"/>
      <c r="O886" s="87"/>
      <c r="P886" s="87"/>
      <c r="Q886" s="87"/>
      <c r="R886" s="87"/>
      <c r="S886" s="87"/>
      <c r="T886" s="88"/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T886" s="20" t="s">
        <v>168</v>
      </c>
      <c r="AU886" s="20" t="s">
        <v>81</v>
      </c>
    </row>
    <row r="887" s="2" customFormat="1" ht="24.15" customHeight="1">
      <c r="A887" s="41"/>
      <c r="B887" s="42"/>
      <c r="C887" s="215" t="s">
        <v>1944</v>
      </c>
      <c r="D887" s="215" t="s">
        <v>161</v>
      </c>
      <c r="E887" s="216" t="s">
        <v>1945</v>
      </c>
      <c r="F887" s="217" t="s">
        <v>1946</v>
      </c>
      <c r="G887" s="218" t="s">
        <v>193</v>
      </c>
      <c r="H887" s="219">
        <v>82.295000000000002</v>
      </c>
      <c r="I887" s="220"/>
      <c r="J887" s="221">
        <f>ROUND(I887*H887,2)</f>
        <v>0</v>
      </c>
      <c r="K887" s="217" t="s">
        <v>165</v>
      </c>
      <c r="L887" s="47"/>
      <c r="M887" s="222" t="s">
        <v>28</v>
      </c>
      <c r="N887" s="223" t="s">
        <v>43</v>
      </c>
      <c r="O887" s="87"/>
      <c r="P887" s="224">
        <f>O887*H887</f>
        <v>0</v>
      </c>
      <c r="Q887" s="224">
        <v>0.00012765000000000001</v>
      </c>
      <c r="R887" s="224">
        <f>Q887*H887</f>
        <v>0.010504956750000001</v>
      </c>
      <c r="S887" s="224">
        <v>0</v>
      </c>
      <c r="T887" s="225">
        <f>S887*H887</f>
        <v>0</v>
      </c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R887" s="226" t="s">
        <v>251</v>
      </c>
      <c r="AT887" s="226" t="s">
        <v>161</v>
      </c>
      <c r="AU887" s="226" t="s">
        <v>81</v>
      </c>
      <c r="AY887" s="20" t="s">
        <v>158</v>
      </c>
      <c r="BE887" s="227">
        <f>IF(N887="základní",J887,0)</f>
        <v>0</v>
      </c>
      <c r="BF887" s="227">
        <f>IF(N887="snížená",J887,0)</f>
        <v>0</v>
      </c>
      <c r="BG887" s="227">
        <f>IF(N887="zákl. přenesená",J887,0)</f>
        <v>0</v>
      </c>
      <c r="BH887" s="227">
        <f>IF(N887="sníž. přenesená",J887,0)</f>
        <v>0</v>
      </c>
      <c r="BI887" s="227">
        <f>IF(N887="nulová",J887,0)</f>
        <v>0</v>
      </c>
      <c r="BJ887" s="20" t="s">
        <v>79</v>
      </c>
      <c r="BK887" s="227">
        <f>ROUND(I887*H887,2)</f>
        <v>0</v>
      </c>
      <c r="BL887" s="20" t="s">
        <v>251</v>
      </c>
      <c r="BM887" s="226" t="s">
        <v>1947</v>
      </c>
    </row>
    <row r="888" s="2" customFormat="1">
      <c r="A888" s="41"/>
      <c r="B888" s="42"/>
      <c r="C888" s="43"/>
      <c r="D888" s="228" t="s">
        <v>168</v>
      </c>
      <c r="E888" s="43"/>
      <c r="F888" s="229" t="s">
        <v>1948</v>
      </c>
      <c r="G888" s="43"/>
      <c r="H888" s="43"/>
      <c r="I888" s="230"/>
      <c r="J888" s="43"/>
      <c r="K888" s="43"/>
      <c r="L888" s="47"/>
      <c r="M888" s="231"/>
      <c r="N888" s="232"/>
      <c r="O888" s="87"/>
      <c r="P888" s="87"/>
      <c r="Q888" s="87"/>
      <c r="R888" s="87"/>
      <c r="S888" s="87"/>
      <c r="T888" s="88"/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T888" s="20" t="s">
        <v>168</v>
      </c>
      <c r="AU888" s="20" t="s">
        <v>81</v>
      </c>
    </row>
    <row r="889" s="2" customFormat="1" ht="24.15" customHeight="1">
      <c r="A889" s="41"/>
      <c r="B889" s="42"/>
      <c r="C889" s="215" t="s">
        <v>1949</v>
      </c>
      <c r="D889" s="215" t="s">
        <v>161</v>
      </c>
      <c r="E889" s="216" t="s">
        <v>1950</v>
      </c>
      <c r="F889" s="217" t="s">
        <v>1951</v>
      </c>
      <c r="G889" s="218" t="s">
        <v>193</v>
      </c>
      <c r="H889" s="219">
        <v>82.295000000000002</v>
      </c>
      <c r="I889" s="220"/>
      <c r="J889" s="221">
        <f>ROUND(I889*H889,2)</f>
        <v>0</v>
      </c>
      <c r="K889" s="217" t="s">
        <v>165</v>
      </c>
      <c r="L889" s="47"/>
      <c r="M889" s="222" t="s">
        <v>28</v>
      </c>
      <c r="N889" s="223" t="s">
        <v>43</v>
      </c>
      <c r="O889" s="87"/>
      <c r="P889" s="224">
        <f>O889*H889</f>
        <v>0</v>
      </c>
      <c r="Q889" s="224">
        <v>0.000107</v>
      </c>
      <c r="R889" s="224">
        <f>Q889*H889</f>
        <v>0.0088055649999999996</v>
      </c>
      <c r="S889" s="224">
        <v>0</v>
      </c>
      <c r="T889" s="225">
        <f>S889*H889</f>
        <v>0</v>
      </c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R889" s="226" t="s">
        <v>251</v>
      </c>
      <c r="AT889" s="226" t="s">
        <v>161</v>
      </c>
      <c r="AU889" s="226" t="s">
        <v>81</v>
      </c>
      <c r="AY889" s="20" t="s">
        <v>158</v>
      </c>
      <c r="BE889" s="227">
        <f>IF(N889="základní",J889,0)</f>
        <v>0</v>
      </c>
      <c r="BF889" s="227">
        <f>IF(N889="snížená",J889,0)</f>
        <v>0</v>
      </c>
      <c r="BG889" s="227">
        <f>IF(N889="zákl. přenesená",J889,0)</f>
        <v>0</v>
      </c>
      <c r="BH889" s="227">
        <f>IF(N889="sníž. přenesená",J889,0)</f>
        <v>0</v>
      </c>
      <c r="BI889" s="227">
        <f>IF(N889="nulová",J889,0)</f>
        <v>0</v>
      </c>
      <c r="BJ889" s="20" t="s">
        <v>79</v>
      </c>
      <c r="BK889" s="227">
        <f>ROUND(I889*H889,2)</f>
        <v>0</v>
      </c>
      <c r="BL889" s="20" t="s">
        <v>251</v>
      </c>
      <c r="BM889" s="226" t="s">
        <v>1952</v>
      </c>
    </row>
    <row r="890" s="2" customFormat="1">
      <c r="A890" s="41"/>
      <c r="B890" s="42"/>
      <c r="C890" s="43"/>
      <c r="D890" s="228" t="s">
        <v>168</v>
      </c>
      <c r="E890" s="43"/>
      <c r="F890" s="229" t="s">
        <v>1953</v>
      </c>
      <c r="G890" s="43"/>
      <c r="H890" s="43"/>
      <c r="I890" s="230"/>
      <c r="J890" s="43"/>
      <c r="K890" s="43"/>
      <c r="L890" s="47"/>
      <c r="M890" s="231"/>
      <c r="N890" s="232"/>
      <c r="O890" s="87"/>
      <c r="P890" s="87"/>
      <c r="Q890" s="87"/>
      <c r="R890" s="87"/>
      <c r="S890" s="87"/>
      <c r="T890" s="88"/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T890" s="20" t="s">
        <v>168</v>
      </c>
      <c r="AU890" s="20" t="s">
        <v>81</v>
      </c>
    </row>
    <row r="891" s="2" customFormat="1" ht="37.8" customHeight="1">
      <c r="A891" s="41"/>
      <c r="B891" s="42"/>
      <c r="C891" s="215" t="s">
        <v>1954</v>
      </c>
      <c r="D891" s="215" t="s">
        <v>161</v>
      </c>
      <c r="E891" s="216" t="s">
        <v>1955</v>
      </c>
      <c r="F891" s="217" t="s">
        <v>1956</v>
      </c>
      <c r="G891" s="218" t="s">
        <v>193</v>
      </c>
      <c r="H891" s="219">
        <v>69.828999999999994</v>
      </c>
      <c r="I891" s="220"/>
      <c r="J891" s="221">
        <f>ROUND(I891*H891,2)</f>
        <v>0</v>
      </c>
      <c r="K891" s="217" t="s">
        <v>165</v>
      </c>
      <c r="L891" s="47"/>
      <c r="M891" s="222" t="s">
        <v>28</v>
      </c>
      <c r="N891" s="223" t="s">
        <v>43</v>
      </c>
      <c r="O891" s="87"/>
      <c r="P891" s="224">
        <f>O891*H891</f>
        <v>0</v>
      </c>
      <c r="Q891" s="224">
        <v>8.0000000000000007E-05</v>
      </c>
      <c r="R891" s="224">
        <f>Q891*H891</f>
        <v>0.0055863199999999997</v>
      </c>
      <c r="S891" s="224">
        <v>0</v>
      </c>
      <c r="T891" s="225">
        <f>S891*H891</f>
        <v>0</v>
      </c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R891" s="226" t="s">
        <v>251</v>
      </c>
      <c r="AT891" s="226" t="s">
        <v>161</v>
      </c>
      <c r="AU891" s="226" t="s">
        <v>81</v>
      </c>
      <c r="AY891" s="20" t="s">
        <v>158</v>
      </c>
      <c r="BE891" s="227">
        <f>IF(N891="základní",J891,0)</f>
        <v>0</v>
      </c>
      <c r="BF891" s="227">
        <f>IF(N891="snížená",J891,0)</f>
        <v>0</v>
      </c>
      <c r="BG891" s="227">
        <f>IF(N891="zákl. přenesená",J891,0)</f>
        <v>0</v>
      </c>
      <c r="BH891" s="227">
        <f>IF(N891="sníž. přenesená",J891,0)</f>
        <v>0</v>
      </c>
      <c r="BI891" s="227">
        <f>IF(N891="nulová",J891,0)</f>
        <v>0</v>
      </c>
      <c r="BJ891" s="20" t="s">
        <v>79</v>
      </c>
      <c r="BK891" s="227">
        <f>ROUND(I891*H891,2)</f>
        <v>0</v>
      </c>
      <c r="BL891" s="20" t="s">
        <v>251</v>
      </c>
      <c r="BM891" s="226" t="s">
        <v>1957</v>
      </c>
    </row>
    <row r="892" s="2" customFormat="1">
      <c r="A892" s="41"/>
      <c r="B892" s="42"/>
      <c r="C892" s="43"/>
      <c r="D892" s="228" t="s">
        <v>168</v>
      </c>
      <c r="E892" s="43"/>
      <c r="F892" s="229" t="s">
        <v>1958</v>
      </c>
      <c r="G892" s="43"/>
      <c r="H892" s="43"/>
      <c r="I892" s="230"/>
      <c r="J892" s="43"/>
      <c r="K892" s="43"/>
      <c r="L892" s="47"/>
      <c r="M892" s="231"/>
      <c r="N892" s="232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T892" s="20" t="s">
        <v>168</v>
      </c>
      <c r="AU892" s="20" t="s">
        <v>81</v>
      </c>
    </row>
    <row r="893" s="14" customFormat="1">
      <c r="A893" s="14"/>
      <c r="B893" s="244"/>
      <c r="C893" s="245"/>
      <c r="D893" s="235" t="s">
        <v>179</v>
      </c>
      <c r="E893" s="246" t="s">
        <v>28</v>
      </c>
      <c r="F893" s="247" t="s">
        <v>1959</v>
      </c>
      <c r="G893" s="245"/>
      <c r="H893" s="248">
        <v>69.828999999999994</v>
      </c>
      <c r="I893" s="249"/>
      <c r="J893" s="245"/>
      <c r="K893" s="245"/>
      <c r="L893" s="250"/>
      <c r="M893" s="251"/>
      <c r="N893" s="252"/>
      <c r="O893" s="252"/>
      <c r="P893" s="252"/>
      <c r="Q893" s="252"/>
      <c r="R893" s="252"/>
      <c r="S893" s="252"/>
      <c r="T893" s="253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4" t="s">
        <v>179</v>
      </c>
      <c r="AU893" s="254" t="s">
        <v>81</v>
      </c>
      <c r="AV893" s="14" t="s">
        <v>81</v>
      </c>
      <c r="AW893" s="14" t="s">
        <v>34</v>
      </c>
      <c r="AX893" s="14" t="s">
        <v>72</v>
      </c>
      <c r="AY893" s="254" t="s">
        <v>158</v>
      </c>
    </row>
    <row r="894" s="15" customFormat="1">
      <c r="A894" s="15"/>
      <c r="B894" s="255"/>
      <c r="C894" s="256"/>
      <c r="D894" s="235" t="s">
        <v>179</v>
      </c>
      <c r="E894" s="257" t="s">
        <v>28</v>
      </c>
      <c r="F894" s="258" t="s">
        <v>184</v>
      </c>
      <c r="G894" s="256"/>
      <c r="H894" s="259">
        <v>69.828999999999994</v>
      </c>
      <c r="I894" s="260"/>
      <c r="J894" s="256"/>
      <c r="K894" s="256"/>
      <c r="L894" s="261"/>
      <c r="M894" s="262"/>
      <c r="N894" s="263"/>
      <c r="O894" s="263"/>
      <c r="P894" s="263"/>
      <c r="Q894" s="263"/>
      <c r="R894" s="263"/>
      <c r="S894" s="263"/>
      <c r="T894" s="264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65" t="s">
        <v>179</v>
      </c>
      <c r="AU894" s="265" t="s">
        <v>81</v>
      </c>
      <c r="AV894" s="15" t="s">
        <v>166</v>
      </c>
      <c r="AW894" s="15" t="s">
        <v>34</v>
      </c>
      <c r="AX894" s="15" t="s">
        <v>79</v>
      </c>
      <c r="AY894" s="265" t="s">
        <v>158</v>
      </c>
    </row>
    <row r="895" s="2" customFormat="1" ht="24.15" customHeight="1">
      <c r="A895" s="41"/>
      <c r="B895" s="42"/>
      <c r="C895" s="215" t="s">
        <v>1960</v>
      </c>
      <c r="D895" s="215" t="s">
        <v>161</v>
      </c>
      <c r="E895" s="216" t="s">
        <v>1961</v>
      </c>
      <c r="F895" s="217" t="s">
        <v>1962</v>
      </c>
      <c r="G895" s="218" t="s">
        <v>193</v>
      </c>
      <c r="H895" s="219">
        <v>69.828999999999994</v>
      </c>
      <c r="I895" s="220"/>
      <c r="J895" s="221">
        <f>ROUND(I895*H895,2)</f>
        <v>0</v>
      </c>
      <c r="K895" s="217" t="s">
        <v>165</v>
      </c>
      <c r="L895" s="47"/>
      <c r="M895" s="222" t="s">
        <v>28</v>
      </c>
      <c r="N895" s="223" t="s">
        <v>43</v>
      </c>
      <c r="O895" s="87"/>
      <c r="P895" s="224">
        <f>O895*H895</f>
        <v>0</v>
      </c>
      <c r="Q895" s="224">
        <v>0.00014375</v>
      </c>
      <c r="R895" s="224">
        <f>Q895*H895</f>
        <v>0.010037918749999999</v>
      </c>
      <c r="S895" s="224">
        <v>0</v>
      </c>
      <c r="T895" s="225">
        <f>S895*H895</f>
        <v>0</v>
      </c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R895" s="226" t="s">
        <v>251</v>
      </c>
      <c r="AT895" s="226" t="s">
        <v>161</v>
      </c>
      <c r="AU895" s="226" t="s">
        <v>81</v>
      </c>
      <c r="AY895" s="20" t="s">
        <v>158</v>
      </c>
      <c r="BE895" s="227">
        <f>IF(N895="základní",J895,0)</f>
        <v>0</v>
      </c>
      <c r="BF895" s="227">
        <f>IF(N895="snížená",J895,0)</f>
        <v>0</v>
      </c>
      <c r="BG895" s="227">
        <f>IF(N895="zákl. přenesená",J895,0)</f>
        <v>0</v>
      </c>
      <c r="BH895" s="227">
        <f>IF(N895="sníž. přenesená",J895,0)</f>
        <v>0</v>
      </c>
      <c r="BI895" s="227">
        <f>IF(N895="nulová",J895,0)</f>
        <v>0</v>
      </c>
      <c r="BJ895" s="20" t="s">
        <v>79</v>
      </c>
      <c r="BK895" s="227">
        <f>ROUND(I895*H895,2)</f>
        <v>0</v>
      </c>
      <c r="BL895" s="20" t="s">
        <v>251</v>
      </c>
      <c r="BM895" s="226" t="s">
        <v>1963</v>
      </c>
    </row>
    <row r="896" s="2" customFormat="1">
      <c r="A896" s="41"/>
      <c r="B896" s="42"/>
      <c r="C896" s="43"/>
      <c r="D896" s="228" t="s">
        <v>168</v>
      </c>
      <c r="E896" s="43"/>
      <c r="F896" s="229" t="s">
        <v>1964</v>
      </c>
      <c r="G896" s="43"/>
      <c r="H896" s="43"/>
      <c r="I896" s="230"/>
      <c r="J896" s="43"/>
      <c r="K896" s="43"/>
      <c r="L896" s="47"/>
      <c r="M896" s="231"/>
      <c r="N896" s="232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168</v>
      </c>
      <c r="AU896" s="20" t="s">
        <v>81</v>
      </c>
    </row>
    <row r="897" s="14" customFormat="1">
      <c r="A897" s="14"/>
      <c r="B897" s="244"/>
      <c r="C897" s="245"/>
      <c r="D897" s="235" t="s">
        <v>179</v>
      </c>
      <c r="E897" s="246" t="s">
        <v>28</v>
      </c>
      <c r="F897" s="247" t="s">
        <v>1959</v>
      </c>
      <c r="G897" s="245"/>
      <c r="H897" s="248">
        <v>69.828999999999994</v>
      </c>
      <c r="I897" s="249"/>
      <c r="J897" s="245"/>
      <c r="K897" s="245"/>
      <c r="L897" s="250"/>
      <c r="M897" s="251"/>
      <c r="N897" s="252"/>
      <c r="O897" s="252"/>
      <c r="P897" s="252"/>
      <c r="Q897" s="252"/>
      <c r="R897" s="252"/>
      <c r="S897" s="252"/>
      <c r="T897" s="253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4" t="s">
        <v>179</v>
      </c>
      <c r="AU897" s="254" t="s">
        <v>81</v>
      </c>
      <c r="AV897" s="14" t="s">
        <v>81</v>
      </c>
      <c r="AW897" s="14" t="s">
        <v>34</v>
      </c>
      <c r="AX897" s="14" t="s">
        <v>72</v>
      </c>
      <c r="AY897" s="254" t="s">
        <v>158</v>
      </c>
    </row>
    <row r="898" s="15" customFormat="1">
      <c r="A898" s="15"/>
      <c r="B898" s="255"/>
      <c r="C898" s="256"/>
      <c r="D898" s="235" t="s">
        <v>179</v>
      </c>
      <c r="E898" s="257" t="s">
        <v>28</v>
      </c>
      <c r="F898" s="258" t="s">
        <v>184</v>
      </c>
      <c r="G898" s="256"/>
      <c r="H898" s="259">
        <v>69.828999999999994</v>
      </c>
      <c r="I898" s="260"/>
      <c r="J898" s="256"/>
      <c r="K898" s="256"/>
      <c r="L898" s="261"/>
      <c r="M898" s="262"/>
      <c r="N898" s="263"/>
      <c r="O898" s="263"/>
      <c r="P898" s="263"/>
      <c r="Q898" s="263"/>
      <c r="R898" s="263"/>
      <c r="S898" s="263"/>
      <c r="T898" s="264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65" t="s">
        <v>179</v>
      </c>
      <c r="AU898" s="265" t="s">
        <v>81</v>
      </c>
      <c r="AV898" s="15" t="s">
        <v>166</v>
      </c>
      <c r="AW898" s="15" t="s">
        <v>34</v>
      </c>
      <c r="AX898" s="15" t="s">
        <v>79</v>
      </c>
      <c r="AY898" s="265" t="s">
        <v>158</v>
      </c>
    </row>
    <row r="899" s="2" customFormat="1" ht="24.15" customHeight="1">
      <c r="A899" s="41"/>
      <c r="B899" s="42"/>
      <c r="C899" s="215" t="s">
        <v>1965</v>
      </c>
      <c r="D899" s="215" t="s">
        <v>161</v>
      </c>
      <c r="E899" s="216" t="s">
        <v>1966</v>
      </c>
      <c r="F899" s="217" t="s">
        <v>1967</v>
      </c>
      <c r="G899" s="218" t="s">
        <v>193</v>
      </c>
      <c r="H899" s="219">
        <v>9.3490000000000002</v>
      </c>
      <c r="I899" s="220"/>
      <c r="J899" s="221">
        <f>ROUND(I899*H899,2)</f>
        <v>0</v>
      </c>
      <c r="K899" s="217" t="s">
        <v>165</v>
      </c>
      <c r="L899" s="47"/>
      <c r="M899" s="222" t="s">
        <v>28</v>
      </c>
      <c r="N899" s="223" t="s">
        <v>43</v>
      </c>
      <c r="O899" s="87"/>
      <c r="P899" s="224">
        <f>O899*H899</f>
        <v>0</v>
      </c>
      <c r="Q899" s="224">
        <v>0.00023000000000000001</v>
      </c>
      <c r="R899" s="224">
        <f>Q899*H899</f>
        <v>0.0021502700000000001</v>
      </c>
      <c r="S899" s="224">
        <v>0</v>
      </c>
      <c r="T899" s="225">
        <f>S899*H899</f>
        <v>0</v>
      </c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R899" s="226" t="s">
        <v>251</v>
      </c>
      <c r="AT899" s="226" t="s">
        <v>161</v>
      </c>
      <c r="AU899" s="226" t="s">
        <v>81</v>
      </c>
      <c r="AY899" s="20" t="s">
        <v>158</v>
      </c>
      <c r="BE899" s="227">
        <f>IF(N899="základní",J899,0)</f>
        <v>0</v>
      </c>
      <c r="BF899" s="227">
        <f>IF(N899="snížená",J899,0)</f>
        <v>0</v>
      </c>
      <c r="BG899" s="227">
        <f>IF(N899="zákl. přenesená",J899,0)</f>
        <v>0</v>
      </c>
      <c r="BH899" s="227">
        <f>IF(N899="sníž. přenesená",J899,0)</f>
        <v>0</v>
      </c>
      <c r="BI899" s="227">
        <f>IF(N899="nulová",J899,0)</f>
        <v>0</v>
      </c>
      <c r="BJ899" s="20" t="s">
        <v>79</v>
      </c>
      <c r="BK899" s="227">
        <f>ROUND(I899*H899,2)</f>
        <v>0</v>
      </c>
      <c r="BL899" s="20" t="s">
        <v>251</v>
      </c>
      <c r="BM899" s="226" t="s">
        <v>1968</v>
      </c>
    </row>
    <row r="900" s="2" customFormat="1">
      <c r="A900" s="41"/>
      <c r="B900" s="42"/>
      <c r="C900" s="43"/>
      <c r="D900" s="228" t="s">
        <v>168</v>
      </c>
      <c r="E900" s="43"/>
      <c r="F900" s="229" t="s">
        <v>1969</v>
      </c>
      <c r="G900" s="43"/>
      <c r="H900" s="43"/>
      <c r="I900" s="230"/>
      <c r="J900" s="43"/>
      <c r="K900" s="43"/>
      <c r="L900" s="47"/>
      <c r="M900" s="231"/>
      <c r="N900" s="232"/>
      <c r="O900" s="87"/>
      <c r="P900" s="87"/>
      <c r="Q900" s="87"/>
      <c r="R900" s="87"/>
      <c r="S900" s="87"/>
      <c r="T900" s="88"/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T900" s="20" t="s">
        <v>168</v>
      </c>
      <c r="AU900" s="20" t="s">
        <v>81</v>
      </c>
    </row>
    <row r="901" s="14" customFormat="1">
      <c r="A901" s="14"/>
      <c r="B901" s="244"/>
      <c r="C901" s="245"/>
      <c r="D901" s="235" t="s">
        <v>179</v>
      </c>
      <c r="E901" s="246" t="s">
        <v>28</v>
      </c>
      <c r="F901" s="247" t="s">
        <v>1970</v>
      </c>
      <c r="G901" s="245"/>
      <c r="H901" s="248">
        <v>9.3490000000000002</v>
      </c>
      <c r="I901" s="249"/>
      <c r="J901" s="245"/>
      <c r="K901" s="245"/>
      <c r="L901" s="250"/>
      <c r="M901" s="251"/>
      <c r="N901" s="252"/>
      <c r="O901" s="252"/>
      <c r="P901" s="252"/>
      <c r="Q901" s="252"/>
      <c r="R901" s="252"/>
      <c r="S901" s="252"/>
      <c r="T901" s="25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4" t="s">
        <v>179</v>
      </c>
      <c r="AU901" s="254" t="s">
        <v>81</v>
      </c>
      <c r="AV901" s="14" t="s">
        <v>81</v>
      </c>
      <c r="AW901" s="14" t="s">
        <v>34</v>
      </c>
      <c r="AX901" s="14" t="s">
        <v>72</v>
      </c>
      <c r="AY901" s="254" t="s">
        <v>158</v>
      </c>
    </row>
    <row r="902" s="15" customFormat="1">
      <c r="A902" s="15"/>
      <c r="B902" s="255"/>
      <c r="C902" s="256"/>
      <c r="D902" s="235" t="s">
        <v>179</v>
      </c>
      <c r="E902" s="257" t="s">
        <v>28</v>
      </c>
      <c r="F902" s="258" t="s">
        <v>184</v>
      </c>
      <c r="G902" s="256"/>
      <c r="H902" s="259">
        <v>9.3490000000000002</v>
      </c>
      <c r="I902" s="260"/>
      <c r="J902" s="256"/>
      <c r="K902" s="256"/>
      <c r="L902" s="261"/>
      <c r="M902" s="262"/>
      <c r="N902" s="263"/>
      <c r="O902" s="263"/>
      <c r="P902" s="263"/>
      <c r="Q902" s="263"/>
      <c r="R902" s="263"/>
      <c r="S902" s="263"/>
      <c r="T902" s="264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65" t="s">
        <v>179</v>
      </c>
      <c r="AU902" s="265" t="s">
        <v>81</v>
      </c>
      <c r="AV902" s="15" t="s">
        <v>166</v>
      </c>
      <c r="AW902" s="15" t="s">
        <v>34</v>
      </c>
      <c r="AX902" s="15" t="s">
        <v>79</v>
      </c>
      <c r="AY902" s="265" t="s">
        <v>158</v>
      </c>
    </row>
    <row r="903" s="2" customFormat="1" ht="24.15" customHeight="1">
      <c r="A903" s="41"/>
      <c r="B903" s="42"/>
      <c r="C903" s="215" t="s">
        <v>1971</v>
      </c>
      <c r="D903" s="215" t="s">
        <v>161</v>
      </c>
      <c r="E903" s="216" t="s">
        <v>1972</v>
      </c>
      <c r="F903" s="217" t="s">
        <v>1973</v>
      </c>
      <c r="G903" s="218" t="s">
        <v>193</v>
      </c>
      <c r="H903" s="219">
        <v>132.524</v>
      </c>
      <c r="I903" s="220"/>
      <c r="J903" s="221">
        <f>ROUND(I903*H903,2)</f>
        <v>0</v>
      </c>
      <c r="K903" s="217" t="s">
        <v>165</v>
      </c>
      <c r="L903" s="47"/>
      <c r="M903" s="222" t="s">
        <v>28</v>
      </c>
      <c r="N903" s="223" t="s">
        <v>43</v>
      </c>
      <c r="O903" s="87"/>
      <c r="P903" s="224">
        <f>O903*H903</f>
        <v>0</v>
      </c>
      <c r="Q903" s="224">
        <v>0.00021000000000000001</v>
      </c>
      <c r="R903" s="224">
        <f>Q903*H903</f>
        <v>0.02783004</v>
      </c>
      <c r="S903" s="224">
        <v>0</v>
      </c>
      <c r="T903" s="225">
        <f>S903*H903</f>
        <v>0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226" t="s">
        <v>251</v>
      </c>
      <c r="AT903" s="226" t="s">
        <v>161</v>
      </c>
      <c r="AU903" s="226" t="s">
        <v>81</v>
      </c>
      <c r="AY903" s="20" t="s">
        <v>158</v>
      </c>
      <c r="BE903" s="227">
        <f>IF(N903="základní",J903,0)</f>
        <v>0</v>
      </c>
      <c r="BF903" s="227">
        <f>IF(N903="snížená",J903,0)</f>
        <v>0</v>
      </c>
      <c r="BG903" s="227">
        <f>IF(N903="zákl. přenesená",J903,0)</f>
        <v>0</v>
      </c>
      <c r="BH903" s="227">
        <f>IF(N903="sníž. přenesená",J903,0)</f>
        <v>0</v>
      </c>
      <c r="BI903" s="227">
        <f>IF(N903="nulová",J903,0)</f>
        <v>0</v>
      </c>
      <c r="BJ903" s="20" t="s">
        <v>79</v>
      </c>
      <c r="BK903" s="227">
        <f>ROUND(I903*H903,2)</f>
        <v>0</v>
      </c>
      <c r="BL903" s="20" t="s">
        <v>251</v>
      </c>
      <c r="BM903" s="226" t="s">
        <v>1974</v>
      </c>
    </row>
    <row r="904" s="2" customFormat="1">
      <c r="A904" s="41"/>
      <c r="B904" s="42"/>
      <c r="C904" s="43"/>
      <c r="D904" s="228" t="s">
        <v>168</v>
      </c>
      <c r="E904" s="43"/>
      <c r="F904" s="229" t="s">
        <v>1975</v>
      </c>
      <c r="G904" s="43"/>
      <c r="H904" s="43"/>
      <c r="I904" s="230"/>
      <c r="J904" s="43"/>
      <c r="K904" s="43"/>
      <c r="L904" s="47"/>
      <c r="M904" s="231"/>
      <c r="N904" s="232"/>
      <c r="O904" s="87"/>
      <c r="P904" s="87"/>
      <c r="Q904" s="87"/>
      <c r="R904" s="87"/>
      <c r="S904" s="87"/>
      <c r="T904" s="88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0" t="s">
        <v>168</v>
      </c>
      <c r="AU904" s="20" t="s">
        <v>81</v>
      </c>
    </row>
    <row r="905" s="12" customFormat="1" ht="22.8" customHeight="1">
      <c r="A905" s="12"/>
      <c r="B905" s="199"/>
      <c r="C905" s="200"/>
      <c r="D905" s="201" t="s">
        <v>71</v>
      </c>
      <c r="E905" s="213" t="s">
        <v>1976</v>
      </c>
      <c r="F905" s="213" t="s">
        <v>1977</v>
      </c>
      <c r="G905" s="200"/>
      <c r="H905" s="200"/>
      <c r="I905" s="203"/>
      <c r="J905" s="214">
        <f>BK905</f>
        <v>0</v>
      </c>
      <c r="K905" s="200"/>
      <c r="L905" s="205"/>
      <c r="M905" s="206"/>
      <c r="N905" s="207"/>
      <c r="O905" s="207"/>
      <c r="P905" s="208">
        <f>SUM(P906:P940)</f>
        <v>0</v>
      </c>
      <c r="Q905" s="207"/>
      <c r="R905" s="208">
        <f>SUM(R906:R940)</f>
        <v>2.0669928664000001</v>
      </c>
      <c r="S905" s="207"/>
      <c r="T905" s="209">
        <f>SUM(T906:T940)</f>
        <v>0.33242819000000001</v>
      </c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R905" s="210" t="s">
        <v>81</v>
      </c>
      <c r="AT905" s="211" t="s">
        <v>71</v>
      </c>
      <c r="AU905" s="211" t="s">
        <v>79</v>
      </c>
      <c r="AY905" s="210" t="s">
        <v>158</v>
      </c>
      <c r="BK905" s="212">
        <f>SUM(BK906:BK940)</f>
        <v>0</v>
      </c>
    </row>
    <row r="906" s="2" customFormat="1" ht="24.15" customHeight="1">
      <c r="A906" s="41"/>
      <c r="B906" s="42"/>
      <c r="C906" s="215" t="s">
        <v>1978</v>
      </c>
      <c r="D906" s="215" t="s">
        <v>161</v>
      </c>
      <c r="E906" s="216" t="s">
        <v>1979</v>
      </c>
      <c r="F906" s="217" t="s">
        <v>1980</v>
      </c>
      <c r="G906" s="218" t="s">
        <v>193</v>
      </c>
      <c r="H906" s="219">
        <v>998.22900000000004</v>
      </c>
      <c r="I906" s="220"/>
      <c r="J906" s="221">
        <f>ROUND(I906*H906,2)</f>
        <v>0</v>
      </c>
      <c r="K906" s="217" t="s">
        <v>165</v>
      </c>
      <c r="L906" s="47"/>
      <c r="M906" s="222" t="s">
        <v>28</v>
      </c>
      <c r="N906" s="223" t="s">
        <v>43</v>
      </c>
      <c r="O906" s="87"/>
      <c r="P906" s="224">
        <f>O906*H906</f>
        <v>0</v>
      </c>
      <c r="Q906" s="224">
        <v>0</v>
      </c>
      <c r="R906" s="224">
        <f>Q906*H906</f>
        <v>0</v>
      </c>
      <c r="S906" s="224">
        <v>0</v>
      </c>
      <c r="T906" s="225">
        <f>S906*H906</f>
        <v>0</v>
      </c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R906" s="226" t="s">
        <v>251</v>
      </c>
      <c r="AT906" s="226" t="s">
        <v>161</v>
      </c>
      <c r="AU906" s="226" t="s">
        <v>81</v>
      </c>
      <c r="AY906" s="20" t="s">
        <v>158</v>
      </c>
      <c r="BE906" s="227">
        <f>IF(N906="základní",J906,0)</f>
        <v>0</v>
      </c>
      <c r="BF906" s="227">
        <f>IF(N906="snížená",J906,0)</f>
        <v>0</v>
      </c>
      <c r="BG906" s="227">
        <f>IF(N906="zákl. přenesená",J906,0)</f>
        <v>0</v>
      </c>
      <c r="BH906" s="227">
        <f>IF(N906="sníž. přenesená",J906,0)</f>
        <v>0</v>
      </c>
      <c r="BI906" s="227">
        <f>IF(N906="nulová",J906,0)</f>
        <v>0</v>
      </c>
      <c r="BJ906" s="20" t="s">
        <v>79</v>
      </c>
      <c r="BK906" s="227">
        <f>ROUND(I906*H906,2)</f>
        <v>0</v>
      </c>
      <c r="BL906" s="20" t="s">
        <v>251</v>
      </c>
      <c r="BM906" s="226" t="s">
        <v>1981</v>
      </c>
    </row>
    <row r="907" s="2" customFormat="1">
      <c r="A907" s="41"/>
      <c r="B907" s="42"/>
      <c r="C907" s="43"/>
      <c r="D907" s="228" t="s">
        <v>168</v>
      </c>
      <c r="E907" s="43"/>
      <c r="F907" s="229" t="s">
        <v>1982</v>
      </c>
      <c r="G907" s="43"/>
      <c r="H907" s="43"/>
      <c r="I907" s="230"/>
      <c r="J907" s="43"/>
      <c r="K907" s="43"/>
      <c r="L907" s="47"/>
      <c r="M907" s="231"/>
      <c r="N907" s="232"/>
      <c r="O907" s="87"/>
      <c r="P907" s="87"/>
      <c r="Q907" s="87"/>
      <c r="R907" s="87"/>
      <c r="S907" s="87"/>
      <c r="T907" s="88"/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T907" s="20" t="s">
        <v>168</v>
      </c>
      <c r="AU907" s="20" t="s">
        <v>81</v>
      </c>
    </row>
    <row r="908" s="2" customFormat="1" ht="16.5" customHeight="1">
      <c r="A908" s="41"/>
      <c r="B908" s="42"/>
      <c r="C908" s="215" t="s">
        <v>1983</v>
      </c>
      <c r="D908" s="215" t="s">
        <v>161</v>
      </c>
      <c r="E908" s="216" t="s">
        <v>1984</v>
      </c>
      <c r="F908" s="217" t="s">
        <v>1985</v>
      </c>
      <c r="G908" s="218" t="s">
        <v>193</v>
      </c>
      <c r="H908" s="219">
        <v>998.22900000000004</v>
      </c>
      <c r="I908" s="220"/>
      <c r="J908" s="221">
        <f>ROUND(I908*H908,2)</f>
        <v>0</v>
      </c>
      <c r="K908" s="217" t="s">
        <v>165</v>
      </c>
      <c r="L908" s="47"/>
      <c r="M908" s="222" t="s">
        <v>28</v>
      </c>
      <c r="N908" s="223" t="s">
        <v>43</v>
      </c>
      <c r="O908" s="87"/>
      <c r="P908" s="224">
        <f>O908*H908</f>
        <v>0</v>
      </c>
      <c r="Q908" s="224">
        <v>0.001</v>
      </c>
      <c r="R908" s="224">
        <f>Q908*H908</f>
        <v>0.99822900000000003</v>
      </c>
      <c r="S908" s="224">
        <v>0.00031</v>
      </c>
      <c r="T908" s="225">
        <f>S908*H908</f>
        <v>0.30945099000000004</v>
      </c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R908" s="226" t="s">
        <v>251</v>
      </c>
      <c r="AT908" s="226" t="s">
        <v>161</v>
      </c>
      <c r="AU908" s="226" t="s">
        <v>81</v>
      </c>
      <c r="AY908" s="20" t="s">
        <v>158</v>
      </c>
      <c r="BE908" s="227">
        <f>IF(N908="základní",J908,0)</f>
        <v>0</v>
      </c>
      <c r="BF908" s="227">
        <f>IF(N908="snížená",J908,0)</f>
        <v>0</v>
      </c>
      <c r="BG908" s="227">
        <f>IF(N908="zákl. přenesená",J908,0)</f>
        <v>0</v>
      </c>
      <c r="BH908" s="227">
        <f>IF(N908="sníž. přenesená",J908,0)</f>
        <v>0</v>
      </c>
      <c r="BI908" s="227">
        <f>IF(N908="nulová",J908,0)</f>
        <v>0</v>
      </c>
      <c r="BJ908" s="20" t="s">
        <v>79</v>
      </c>
      <c r="BK908" s="227">
        <f>ROUND(I908*H908,2)</f>
        <v>0</v>
      </c>
      <c r="BL908" s="20" t="s">
        <v>251</v>
      </c>
      <c r="BM908" s="226" t="s">
        <v>1986</v>
      </c>
    </row>
    <row r="909" s="2" customFormat="1">
      <c r="A909" s="41"/>
      <c r="B909" s="42"/>
      <c r="C909" s="43"/>
      <c r="D909" s="228" t="s">
        <v>168</v>
      </c>
      <c r="E909" s="43"/>
      <c r="F909" s="229" t="s">
        <v>1987</v>
      </c>
      <c r="G909" s="43"/>
      <c r="H909" s="43"/>
      <c r="I909" s="230"/>
      <c r="J909" s="43"/>
      <c r="K909" s="43"/>
      <c r="L909" s="47"/>
      <c r="M909" s="231"/>
      <c r="N909" s="232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20" t="s">
        <v>168</v>
      </c>
      <c r="AU909" s="20" t="s">
        <v>81</v>
      </c>
    </row>
    <row r="910" s="2" customFormat="1" ht="24.15" customHeight="1">
      <c r="A910" s="41"/>
      <c r="B910" s="42"/>
      <c r="C910" s="215" t="s">
        <v>1988</v>
      </c>
      <c r="D910" s="215" t="s">
        <v>161</v>
      </c>
      <c r="E910" s="216" t="s">
        <v>1989</v>
      </c>
      <c r="F910" s="217" t="s">
        <v>1990</v>
      </c>
      <c r="G910" s="218" t="s">
        <v>193</v>
      </c>
      <c r="H910" s="219">
        <v>74.120000000000005</v>
      </c>
      <c r="I910" s="220"/>
      <c r="J910" s="221">
        <f>ROUND(I910*H910,2)</f>
        <v>0</v>
      </c>
      <c r="K910" s="217" t="s">
        <v>165</v>
      </c>
      <c r="L910" s="47"/>
      <c r="M910" s="222" t="s">
        <v>28</v>
      </c>
      <c r="N910" s="223" t="s">
        <v>43</v>
      </c>
      <c r="O910" s="87"/>
      <c r="P910" s="224">
        <f>O910*H910</f>
        <v>0</v>
      </c>
      <c r="Q910" s="224">
        <v>0.001</v>
      </c>
      <c r="R910" s="224">
        <f>Q910*H910</f>
        <v>0.074120000000000005</v>
      </c>
      <c r="S910" s="224">
        <v>0.00031</v>
      </c>
      <c r="T910" s="225">
        <f>S910*H910</f>
        <v>0.0229772</v>
      </c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R910" s="226" t="s">
        <v>251</v>
      </c>
      <c r="AT910" s="226" t="s">
        <v>161</v>
      </c>
      <c r="AU910" s="226" t="s">
        <v>81</v>
      </c>
      <c r="AY910" s="20" t="s">
        <v>158</v>
      </c>
      <c r="BE910" s="227">
        <f>IF(N910="základní",J910,0)</f>
        <v>0</v>
      </c>
      <c r="BF910" s="227">
        <f>IF(N910="snížená",J910,0)</f>
        <v>0</v>
      </c>
      <c r="BG910" s="227">
        <f>IF(N910="zákl. přenesená",J910,0)</f>
        <v>0</v>
      </c>
      <c r="BH910" s="227">
        <f>IF(N910="sníž. přenesená",J910,0)</f>
        <v>0</v>
      </c>
      <c r="BI910" s="227">
        <f>IF(N910="nulová",J910,0)</f>
        <v>0</v>
      </c>
      <c r="BJ910" s="20" t="s">
        <v>79</v>
      </c>
      <c r="BK910" s="227">
        <f>ROUND(I910*H910,2)</f>
        <v>0</v>
      </c>
      <c r="BL910" s="20" t="s">
        <v>251</v>
      </c>
      <c r="BM910" s="226" t="s">
        <v>1991</v>
      </c>
    </row>
    <row r="911" s="2" customFormat="1">
      <c r="A911" s="41"/>
      <c r="B911" s="42"/>
      <c r="C911" s="43"/>
      <c r="D911" s="228" t="s">
        <v>168</v>
      </c>
      <c r="E911" s="43"/>
      <c r="F911" s="229" t="s">
        <v>1992</v>
      </c>
      <c r="G911" s="43"/>
      <c r="H911" s="43"/>
      <c r="I911" s="230"/>
      <c r="J911" s="43"/>
      <c r="K911" s="43"/>
      <c r="L911" s="47"/>
      <c r="M911" s="231"/>
      <c r="N911" s="232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T911" s="20" t="s">
        <v>168</v>
      </c>
      <c r="AU911" s="20" t="s">
        <v>81</v>
      </c>
    </row>
    <row r="912" s="2" customFormat="1" ht="24.15" customHeight="1">
      <c r="A912" s="41"/>
      <c r="B912" s="42"/>
      <c r="C912" s="215" t="s">
        <v>1993</v>
      </c>
      <c r="D912" s="215" t="s">
        <v>161</v>
      </c>
      <c r="E912" s="216" t="s">
        <v>1994</v>
      </c>
      <c r="F912" s="217" t="s">
        <v>1995</v>
      </c>
      <c r="G912" s="218" t="s">
        <v>193</v>
      </c>
      <c r="H912" s="219">
        <v>998.22900000000004</v>
      </c>
      <c r="I912" s="220"/>
      <c r="J912" s="221">
        <f>ROUND(I912*H912,2)</f>
        <v>0</v>
      </c>
      <c r="K912" s="217" t="s">
        <v>165</v>
      </c>
      <c r="L912" s="47"/>
      <c r="M912" s="222" t="s">
        <v>28</v>
      </c>
      <c r="N912" s="223" t="s">
        <v>43</v>
      </c>
      <c r="O912" s="87"/>
      <c r="P912" s="224">
        <f>O912*H912</f>
        <v>0</v>
      </c>
      <c r="Q912" s="224">
        <v>0</v>
      </c>
      <c r="R912" s="224">
        <f>Q912*H912</f>
        <v>0</v>
      </c>
      <c r="S912" s="224">
        <v>0</v>
      </c>
      <c r="T912" s="225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26" t="s">
        <v>251</v>
      </c>
      <c r="AT912" s="226" t="s">
        <v>161</v>
      </c>
      <c r="AU912" s="226" t="s">
        <v>81</v>
      </c>
      <c r="AY912" s="20" t="s">
        <v>158</v>
      </c>
      <c r="BE912" s="227">
        <f>IF(N912="základní",J912,0)</f>
        <v>0</v>
      </c>
      <c r="BF912" s="227">
        <f>IF(N912="snížená",J912,0)</f>
        <v>0</v>
      </c>
      <c r="BG912" s="227">
        <f>IF(N912="zákl. přenesená",J912,0)</f>
        <v>0</v>
      </c>
      <c r="BH912" s="227">
        <f>IF(N912="sníž. přenesená",J912,0)</f>
        <v>0</v>
      </c>
      <c r="BI912" s="227">
        <f>IF(N912="nulová",J912,0)</f>
        <v>0</v>
      </c>
      <c r="BJ912" s="20" t="s">
        <v>79</v>
      </c>
      <c r="BK912" s="227">
        <f>ROUND(I912*H912,2)</f>
        <v>0</v>
      </c>
      <c r="BL912" s="20" t="s">
        <v>251</v>
      </c>
      <c r="BM912" s="226" t="s">
        <v>1996</v>
      </c>
    </row>
    <row r="913" s="2" customFormat="1">
      <c r="A913" s="41"/>
      <c r="B913" s="42"/>
      <c r="C913" s="43"/>
      <c r="D913" s="228" t="s">
        <v>168</v>
      </c>
      <c r="E913" s="43"/>
      <c r="F913" s="229" t="s">
        <v>1997</v>
      </c>
      <c r="G913" s="43"/>
      <c r="H913" s="43"/>
      <c r="I913" s="230"/>
      <c r="J913" s="43"/>
      <c r="K913" s="43"/>
      <c r="L913" s="47"/>
      <c r="M913" s="231"/>
      <c r="N913" s="232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20" t="s">
        <v>168</v>
      </c>
      <c r="AU913" s="20" t="s">
        <v>81</v>
      </c>
    </row>
    <row r="914" s="2" customFormat="1" ht="24.15" customHeight="1">
      <c r="A914" s="41"/>
      <c r="B914" s="42"/>
      <c r="C914" s="215" t="s">
        <v>1998</v>
      </c>
      <c r="D914" s="215" t="s">
        <v>161</v>
      </c>
      <c r="E914" s="216" t="s">
        <v>1999</v>
      </c>
      <c r="F914" s="217" t="s">
        <v>2000</v>
      </c>
      <c r="G914" s="218" t="s">
        <v>193</v>
      </c>
      <c r="H914" s="219">
        <v>74.120000000000005</v>
      </c>
      <c r="I914" s="220"/>
      <c r="J914" s="221">
        <f>ROUND(I914*H914,2)</f>
        <v>0</v>
      </c>
      <c r="K914" s="217" t="s">
        <v>165</v>
      </c>
      <c r="L914" s="47"/>
      <c r="M914" s="222" t="s">
        <v>28</v>
      </c>
      <c r="N914" s="223" t="s">
        <v>43</v>
      </c>
      <c r="O914" s="87"/>
      <c r="P914" s="224">
        <f>O914*H914</f>
        <v>0</v>
      </c>
      <c r="Q914" s="224">
        <v>0</v>
      </c>
      <c r="R914" s="224">
        <f>Q914*H914</f>
        <v>0</v>
      </c>
      <c r="S914" s="224">
        <v>0</v>
      </c>
      <c r="T914" s="225">
        <f>S914*H914</f>
        <v>0</v>
      </c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R914" s="226" t="s">
        <v>251</v>
      </c>
      <c r="AT914" s="226" t="s">
        <v>161</v>
      </c>
      <c r="AU914" s="226" t="s">
        <v>81</v>
      </c>
      <c r="AY914" s="20" t="s">
        <v>158</v>
      </c>
      <c r="BE914" s="227">
        <f>IF(N914="základní",J914,0)</f>
        <v>0</v>
      </c>
      <c r="BF914" s="227">
        <f>IF(N914="snížená",J914,0)</f>
        <v>0</v>
      </c>
      <c r="BG914" s="227">
        <f>IF(N914="zákl. přenesená",J914,0)</f>
        <v>0</v>
      </c>
      <c r="BH914" s="227">
        <f>IF(N914="sníž. přenesená",J914,0)</f>
        <v>0</v>
      </c>
      <c r="BI914" s="227">
        <f>IF(N914="nulová",J914,0)</f>
        <v>0</v>
      </c>
      <c r="BJ914" s="20" t="s">
        <v>79</v>
      </c>
      <c r="BK914" s="227">
        <f>ROUND(I914*H914,2)</f>
        <v>0</v>
      </c>
      <c r="BL914" s="20" t="s">
        <v>251</v>
      </c>
      <c r="BM914" s="226" t="s">
        <v>2001</v>
      </c>
    </row>
    <row r="915" s="2" customFormat="1">
      <c r="A915" s="41"/>
      <c r="B915" s="42"/>
      <c r="C915" s="43"/>
      <c r="D915" s="228" t="s">
        <v>168</v>
      </c>
      <c r="E915" s="43"/>
      <c r="F915" s="229" t="s">
        <v>2002</v>
      </c>
      <c r="G915" s="43"/>
      <c r="H915" s="43"/>
      <c r="I915" s="230"/>
      <c r="J915" s="43"/>
      <c r="K915" s="43"/>
      <c r="L915" s="47"/>
      <c r="M915" s="231"/>
      <c r="N915" s="232"/>
      <c r="O915" s="87"/>
      <c r="P915" s="87"/>
      <c r="Q915" s="87"/>
      <c r="R915" s="87"/>
      <c r="S915" s="87"/>
      <c r="T915" s="88"/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T915" s="20" t="s">
        <v>168</v>
      </c>
      <c r="AU915" s="20" t="s">
        <v>81</v>
      </c>
    </row>
    <row r="916" s="14" customFormat="1">
      <c r="A916" s="14"/>
      <c r="B916" s="244"/>
      <c r="C916" s="245"/>
      <c r="D916" s="235" t="s">
        <v>179</v>
      </c>
      <c r="E916" s="246" t="s">
        <v>28</v>
      </c>
      <c r="F916" s="247" t="s">
        <v>2003</v>
      </c>
      <c r="G916" s="245"/>
      <c r="H916" s="248">
        <v>74.120000000000005</v>
      </c>
      <c r="I916" s="249"/>
      <c r="J916" s="245"/>
      <c r="K916" s="245"/>
      <c r="L916" s="250"/>
      <c r="M916" s="251"/>
      <c r="N916" s="252"/>
      <c r="O916" s="252"/>
      <c r="P916" s="252"/>
      <c r="Q916" s="252"/>
      <c r="R916" s="252"/>
      <c r="S916" s="252"/>
      <c r="T916" s="253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4" t="s">
        <v>179</v>
      </c>
      <c r="AU916" s="254" t="s">
        <v>81</v>
      </c>
      <c r="AV916" s="14" t="s">
        <v>81</v>
      </c>
      <c r="AW916" s="14" t="s">
        <v>34</v>
      </c>
      <c r="AX916" s="14" t="s">
        <v>72</v>
      </c>
      <c r="AY916" s="254" t="s">
        <v>158</v>
      </c>
    </row>
    <row r="917" s="15" customFormat="1">
      <c r="A917" s="15"/>
      <c r="B917" s="255"/>
      <c r="C917" s="256"/>
      <c r="D917" s="235" t="s">
        <v>179</v>
      </c>
      <c r="E917" s="257" t="s">
        <v>28</v>
      </c>
      <c r="F917" s="258" t="s">
        <v>184</v>
      </c>
      <c r="G917" s="256"/>
      <c r="H917" s="259">
        <v>74.120000000000005</v>
      </c>
      <c r="I917" s="260"/>
      <c r="J917" s="256"/>
      <c r="K917" s="256"/>
      <c r="L917" s="261"/>
      <c r="M917" s="262"/>
      <c r="N917" s="263"/>
      <c r="O917" s="263"/>
      <c r="P917" s="263"/>
      <c r="Q917" s="263"/>
      <c r="R917" s="263"/>
      <c r="S917" s="263"/>
      <c r="T917" s="264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65" t="s">
        <v>179</v>
      </c>
      <c r="AU917" s="265" t="s">
        <v>81</v>
      </c>
      <c r="AV917" s="15" t="s">
        <v>166</v>
      </c>
      <c r="AW917" s="15" t="s">
        <v>34</v>
      </c>
      <c r="AX917" s="15" t="s">
        <v>79</v>
      </c>
      <c r="AY917" s="265" t="s">
        <v>158</v>
      </c>
    </row>
    <row r="918" s="2" customFormat="1" ht="37.8" customHeight="1">
      <c r="A918" s="41"/>
      <c r="B918" s="42"/>
      <c r="C918" s="215" t="s">
        <v>2004</v>
      </c>
      <c r="D918" s="215" t="s">
        <v>161</v>
      </c>
      <c r="E918" s="216" t="s">
        <v>2005</v>
      </c>
      <c r="F918" s="217" t="s">
        <v>2006</v>
      </c>
      <c r="G918" s="218" t="s">
        <v>300</v>
      </c>
      <c r="H918" s="219">
        <v>998.22900000000004</v>
      </c>
      <c r="I918" s="220"/>
      <c r="J918" s="221">
        <f>ROUND(I918*H918,2)</f>
        <v>0</v>
      </c>
      <c r="K918" s="217" t="s">
        <v>165</v>
      </c>
      <c r="L918" s="47"/>
      <c r="M918" s="222" t="s">
        <v>28</v>
      </c>
      <c r="N918" s="223" t="s">
        <v>43</v>
      </c>
      <c r="O918" s="87"/>
      <c r="P918" s="224">
        <f>O918*H918</f>
        <v>0</v>
      </c>
      <c r="Q918" s="224">
        <v>0.00048000000000000001</v>
      </c>
      <c r="R918" s="224">
        <f>Q918*H918</f>
        <v>0.47914992000000001</v>
      </c>
      <c r="S918" s="224">
        <v>0</v>
      </c>
      <c r="T918" s="225">
        <f>S918*H918</f>
        <v>0</v>
      </c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R918" s="226" t="s">
        <v>251</v>
      </c>
      <c r="AT918" s="226" t="s">
        <v>161</v>
      </c>
      <c r="AU918" s="226" t="s">
        <v>81</v>
      </c>
      <c r="AY918" s="20" t="s">
        <v>158</v>
      </c>
      <c r="BE918" s="227">
        <f>IF(N918="základní",J918,0)</f>
        <v>0</v>
      </c>
      <c r="BF918" s="227">
        <f>IF(N918="snížená",J918,0)</f>
        <v>0</v>
      </c>
      <c r="BG918" s="227">
        <f>IF(N918="zákl. přenesená",J918,0)</f>
        <v>0</v>
      </c>
      <c r="BH918" s="227">
        <f>IF(N918="sníž. přenesená",J918,0)</f>
        <v>0</v>
      </c>
      <c r="BI918" s="227">
        <f>IF(N918="nulová",J918,0)</f>
        <v>0</v>
      </c>
      <c r="BJ918" s="20" t="s">
        <v>79</v>
      </c>
      <c r="BK918" s="227">
        <f>ROUND(I918*H918,2)</f>
        <v>0</v>
      </c>
      <c r="BL918" s="20" t="s">
        <v>251</v>
      </c>
      <c r="BM918" s="226" t="s">
        <v>2007</v>
      </c>
    </row>
    <row r="919" s="2" customFormat="1">
      <c r="A919" s="41"/>
      <c r="B919" s="42"/>
      <c r="C919" s="43"/>
      <c r="D919" s="228" t="s">
        <v>168</v>
      </c>
      <c r="E919" s="43"/>
      <c r="F919" s="229" t="s">
        <v>2008</v>
      </c>
      <c r="G919" s="43"/>
      <c r="H919" s="43"/>
      <c r="I919" s="230"/>
      <c r="J919" s="43"/>
      <c r="K919" s="43"/>
      <c r="L919" s="47"/>
      <c r="M919" s="231"/>
      <c r="N919" s="232"/>
      <c r="O919" s="87"/>
      <c r="P919" s="87"/>
      <c r="Q919" s="87"/>
      <c r="R919" s="87"/>
      <c r="S919" s="87"/>
      <c r="T919" s="88"/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T919" s="20" t="s">
        <v>168</v>
      </c>
      <c r="AU919" s="20" t="s">
        <v>81</v>
      </c>
    </row>
    <row r="920" s="2" customFormat="1" ht="37.8" customHeight="1">
      <c r="A920" s="41"/>
      <c r="B920" s="42"/>
      <c r="C920" s="215" t="s">
        <v>2009</v>
      </c>
      <c r="D920" s="215" t="s">
        <v>161</v>
      </c>
      <c r="E920" s="216" t="s">
        <v>2010</v>
      </c>
      <c r="F920" s="217" t="s">
        <v>2011</v>
      </c>
      <c r="G920" s="218" t="s">
        <v>300</v>
      </c>
      <c r="H920" s="219">
        <v>74.120000000000005</v>
      </c>
      <c r="I920" s="220"/>
      <c r="J920" s="221">
        <f>ROUND(I920*H920,2)</f>
        <v>0</v>
      </c>
      <c r="K920" s="217" t="s">
        <v>165</v>
      </c>
      <c r="L920" s="47"/>
      <c r="M920" s="222" t="s">
        <v>28</v>
      </c>
      <c r="N920" s="223" t="s">
        <v>43</v>
      </c>
      <c r="O920" s="87"/>
      <c r="P920" s="224">
        <f>O920*H920</f>
        <v>0</v>
      </c>
      <c r="Q920" s="224">
        <v>0.00048000000000000001</v>
      </c>
      <c r="R920" s="224">
        <f>Q920*H920</f>
        <v>0.035577600000000001</v>
      </c>
      <c r="S920" s="224">
        <v>0</v>
      </c>
      <c r="T920" s="225">
        <f>S920*H920</f>
        <v>0</v>
      </c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R920" s="226" t="s">
        <v>251</v>
      </c>
      <c r="AT920" s="226" t="s">
        <v>161</v>
      </c>
      <c r="AU920" s="226" t="s">
        <v>81</v>
      </c>
      <c r="AY920" s="20" t="s">
        <v>158</v>
      </c>
      <c r="BE920" s="227">
        <f>IF(N920="základní",J920,0)</f>
        <v>0</v>
      </c>
      <c r="BF920" s="227">
        <f>IF(N920="snížená",J920,0)</f>
        <v>0</v>
      </c>
      <c r="BG920" s="227">
        <f>IF(N920="zákl. přenesená",J920,0)</f>
        <v>0</v>
      </c>
      <c r="BH920" s="227">
        <f>IF(N920="sníž. přenesená",J920,0)</f>
        <v>0</v>
      </c>
      <c r="BI920" s="227">
        <f>IF(N920="nulová",J920,0)</f>
        <v>0</v>
      </c>
      <c r="BJ920" s="20" t="s">
        <v>79</v>
      </c>
      <c r="BK920" s="227">
        <f>ROUND(I920*H920,2)</f>
        <v>0</v>
      </c>
      <c r="BL920" s="20" t="s">
        <v>251</v>
      </c>
      <c r="BM920" s="226" t="s">
        <v>2012</v>
      </c>
    </row>
    <row r="921" s="2" customFormat="1">
      <c r="A921" s="41"/>
      <c r="B921" s="42"/>
      <c r="C921" s="43"/>
      <c r="D921" s="228" t="s">
        <v>168</v>
      </c>
      <c r="E921" s="43"/>
      <c r="F921" s="229" t="s">
        <v>2013</v>
      </c>
      <c r="G921" s="43"/>
      <c r="H921" s="43"/>
      <c r="I921" s="230"/>
      <c r="J921" s="43"/>
      <c r="K921" s="43"/>
      <c r="L921" s="47"/>
      <c r="M921" s="231"/>
      <c r="N921" s="232"/>
      <c r="O921" s="87"/>
      <c r="P921" s="87"/>
      <c r="Q921" s="87"/>
      <c r="R921" s="87"/>
      <c r="S921" s="87"/>
      <c r="T921" s="88"/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T921" s="20" t="s">
        <v>168</v>
      </c>
      <c r="AU921" s="20" t="s">
        <v>81</v>
      </c>
    </row>
    <row r="922" s="2" customFormat="1" ht="44.25" customHeight="1">
      <c r="A922" s="41"/>
      <c r="B922" s="42"/>
      <c r="C922" s="215" t="s">
        <v>2014</v>
      </c>
      <c r="D922" s="215" t="s">
        <v>161</v>
      </c>
      <c r="E922" s="216" t="s">
        <v>2015</v>
      </c>
      <c r="F922" s="217" t="s">
        <v>2016</v>
      </c>
      <c r="G922" s="218" t="s">
        <v>193</v>
      </c>
      <c r="H922" s="219">
        <v>305.25999999999999</v>
      </c>
      <c r="I922" s="220"/>
      <c r="J922" s="221">
        <f>ROUND(I922*H922,2)</f>
        <v>0</v>
      </c>
      <c r="K922" s="217" t="s">
        <v>165</v>
      </c>
      <c r="L922" s="47"/>
      <c r="M922" s="222" t="s">
        <v>28</v>
      </c>
      <c r="N922" s="223" t="s">
        <v>43</v>
      </c>
      <c r="O922" s="87"/>
      <c r="P922" s="224">
        <f>O922*H922</f>
        <v>0</v>
      </c>
      <c r="Q922" s="224">
        <v>0</v>
      </c>
      <c r="R922" s="224">
        <f>Q922*H922</f>
        <v>0</v>
      </c>
      <c r="S922" s="224">
        <v>0</v>
      </c>
      <c r="T922" s="225">
        <f>S922*H922</f>
        <v>0</v>
      </c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R922" s="226" t="s">
        <v>251</v>
      </c>
      <c r="AT922" s="226" t="s">
        <v>161</v>
      </c>
      <c r="AU922" s="226" t="s">
        <v>81</v>
      </c>
      <c r="AY922" s="20" t="s">
        <v>158</v>
      </c>
      <c r="BE922" s="227">
        <f>IF(N922="základní",J922,0)</f>
        <v>0</v>
      </c>
      <c r="BF922" s="227">
        <f>IF(N922="snížená",J922,0)</f>
        <v>0</v>
      </c>
      <c r="BG922" s="227">
        <f>IF(N922="zákl. přenesená",J922,0)</f>
        <v>0</v>
      </c>
      <c r="BH922" s="227">
        <f>IF(N922="sníž. přenesená",J922,0)</f>
        <v>0</v>
      </c>
      <c r="BI922" s="227">
        <f>IF(N922="nulová",J922,0)</f>
        <v>0</v>
      </c>
      <c r="BJ922" s="20" t="s">
        <v>79</v>
      </c>
      <c r="BK922" s="227">
        <f>ROUND(I922*H922,2)</f>
        <v>0</v>
      </c>
      <c r="BL922" s="20" t="s">
        <v>251</v>
      </c>
      <c r="BM922" s="226" t="s">
        <v>2017</v>
      </c>
    </row>
    <row r="923" s="2" customFormat="1">
      <c r="A923" s="41"/>
      <c r="B923" s="42"/>
      <c r="C923" s="43"/>
      <c r="D923" s="228" t="s">
        <v>168</v>
      </c>
      <c r="E923" s="43"/>
      <c r="F923" s="229" t="s">
        <v>2018</v>
      </c>
      <c r="G923" s="43"/>
      <c r="H923" s="43"/>
      <c r="I923" s="230"/>
      <c r="J923" s="43"/>
      <c r="K923" s="43"/>
      <c r="L923" s="47"/>
      <c r="M923" s="231"/>
      <c r="N923" s="232"/>
      <c r="O923" s="87"/>
      <c r="P923" s="87"/>
      <c r="Q923" s="87"/>
      <c r="R923" s="87"/>
      <c r="S923" s="87"/>
      <c r="T923" s="88"/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T923" s="20" t="s">
        <v>168</v>
      </c>
      <c r="AU923" s="20" t="s">
        <v>81</v>
      </c>
    </row>
    <row r="924" s="2" customFormat="1" ht="16.5" customHeight="1">
      <c r="A924" s="41"/>
      <c r="B924" s="42"/>
      <c r="C924" s="270" t="s">
        <v>2019</v>
      </c>
      <c r="D924" s="270" t="s">
        <v>490</v>
      </c>
      <c r="E924" s="271" t="s">
        <v>2020</v>
      </c>
      <c r="F924" s="272" t="s">
        <v>2021</v>
      </c>
      <c r="G924" s="273" t="s">
        <v>193</v>
      </c>
      <c r="H924" s="274">
        <v>320.52300000000002</v>
      </c>
      <c r="I924" s="275"/>
      <c r="J924" s="276">
        <f>ROUND(I924*H924,2)</f>
        <v>0</v>
      </c>
      <c r="K924" s="272" t="s">
        <v>165</v>
      </c>
      <c r="L924" s="277"/>
      <c r="M924" s="278" t="s">
        <v>28</v>
      </c>
      <c r="N924" s="279" t="s">
        <v>43</v>
      </c>
      <c r="O924" s="87"/>
      <c r="P924" s="224">
        <f>O924*H924</f>
        <v>0</v>
      </c>
      <c r="Q924" s="224">
        <v>0</v>
      </c>
      <c r="R924" s="224">
        <f>Q924*H924</f>
        <v>0</v>
      </c>
      <c r="S924" s="224">
        <v>0</v>
      </c>
      <c r="T924" s="225">
        <f>S924*H924</f>
        <v>0</v>
      </c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R924" s="226" t="s">
        <v>609</v>
      </c>
      <c r="AT924" s="226" t="s">
        <v>490</v>
      </c>
      <c r="AU924" s="226" t="s">
        <v>81</v>
      </c>
      <c r="AY924" s="20" t="s">
        <v>158</v>
      </c>
      <c r="BE924" s="227">
        <f>IF(N924="základní",J924,0)</f>
        <v>0</v>
      </c>
      <c r="BF924" s="227">
        <f>IF(N924="snížená",J924,0)</f>
        <v>0</v>
      </c>
      <c r="BG924" s="227">
        <f>IF(N924="zákl. přenesená",J924,0)</f>
        <v>0</v>
      </c>
      <c r="BH924" s="227">
        <f>IF(N924="sníž. přenesená",J924,0)</f>
        <v>0</v>
      </c>
      <c r="BI924" s="227">
        <f>IF(N924="nulová",J924,0)</f>
        <v>0</v>
      </c>
      <c r="BJ924" s="20" t="s">
        <v>79</v>
      </c>
      <c r="BK924" s="227">
        <f>ROUND(I924*H924,2)</f>
        <v>0</v>
      </c>
      <c r="BL924" s="20" t="s">
        <v>251</v>
      </c>
      <c r="BM924" s="226" t="s">
        <v>2022</v>
      </c>
    </row>
    <row r="925" s="14" customFormat="1">
      <c r="A925" s="14"/>
      <c r="B925" s="244"/>
      <c r="C925" s="245"/>
      <c r="D925" s="235" t="s">
        <v>179</v>
      </c>
      <c r="E925" s="246" t="s">
        <v>28</v>
      </c>
      <c r="F925" s="247" t="s">
        <v>2023</v>
      </c>
      <c r="G925" s="245"/>
      <c r="H925" s="248">
        <v>320.52300000000002</v>
      </c>
      <c r="I925" s="249"/>
      <c r="J925" s="245"/>
      <c r="K925" s="245"/>
      <c r="L925" s="250"/>
      <c r="M925" s="251"/>
      <c r="N925" s="252"/>
      <c r="O925" s="252"/>
      <c r="P925" s="252"/>
      <c r="Q925" s="252"/>
      <c r="R925" s="252"/>
      <c r="S925" s="252"/>
      <c r="T925" s="253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4" t="s">
        <v>179</v>
      </c>
      <c r="AU925" s="254" t="s">
        <v>81</v>
      </c>
      <c r="AV925" s="14" t="s">
        <v>81</v>
      </c>
      <c r="AW925" s="14" t="s">
        <v>34</v>
      </c>
      <c r="AX925" s="14" t="s">
        <v>72</v>
      </c>
      <c r="AY925" s="254" t="s">
        <v>158</v>
      </c>
    </row>
    <row r="926" s="15" customFormat="1">
      <c r="A926" s="15"/>
      <c r="B926" s="255"/>
      <c r="C926" s="256"/>
      <c r="D926" s="235" t="s">
        <v>179</v>
      </c>
      <c r="E926" s="257" t="s">
        <v>28</v>
      </c>
      <c r="F926" s="258" t="s">
        <v>184</v>
      </c>
      <c r="G926" s="256"/>
      <c r="H926" s="259">
        <v>320.52300000000002</v>
      </c>
      <c r="I926" s="260"/>
      <c r="J926" s="256"/>
      <c r="K926" s="256"/>
      <c r="L926" s="261"/>
      <c r="M926" s="262"/>
      <c r="N926" s="263"/>
      <c r="O926" s="263"/>
      <c r="P926" s="263"/>
      <c r="Q926" s="263"/>
      <c r="R926" s="263"/>
      <c r="S926" s="263"/>
      <c r="T926" s="264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65" t="s">
        <v>179</v>
      </c>
      <c r="AU926" s="265" t="s">
        <v>81</v>
      </c>
      <c r="AV926" s="15" t="s">
        <v>166</v>
      </c>
      <c r="AW926" s="15" t="s">
        <v>34</v>
      </c>
      <c r="AX926" s="15" t="s">
        <v>79</v>
      </c>
      <c r="AY926" s="265" t="s">
        <v>158</v>
      </c>
    </row>
    <row r="927" s="2" customFormat="1" ht="33" customHeight="1">
      <c r="A927" s="41"/>
      <c r="B927" s="42"/>
      <c r="C927" s="215" t="s">
        <v>2024</v>
      </c>
      <c r="D927" s="215" t="s">
        <v>161</v>
      </c>
      <c r="E927" s="216" t="s">
        <v>2025</v>
      </c>
      <c r="F927" s="217" t="s">
        <v>2026</v>
      </c>
      <c r="G927" s="218" t="s">
        <v>193</v>
      </c>
      <c r="H927" s="219">
        <v>998.22900000000004</v>
      </c>
      <c r="I927" s="220"/>
      <c r="J927" s="221">
        <f>ROUND(I927*H927,2)</f>
        <v>0</v>
      </c>
      <c r="K927" s="217" t="s">
        <v>165</v>
      </c>
      <c r="L927" s="47"/>
      <c r="M927" s="222" t="s">
        <v>28</v>
      </c>
      <c r="N927" s="223" t="s">
        <v>43</v>
      </c>
      <c r="O927" s="87"/>
      <c r="P927" s="224">
        <f>O927*H927</f>
        <v>0</v>
      </c>
      <c r="Q927" s="224">
        <v>0.00020120000000000001</v>
      </c>
      <c r="R927" s="224">
        <f>Q927*H927</f>
        <v>0.20084367480000001</v>
      </c>
      <c r="S927" s="224">
        <v>0</v>
      </c>
      <c r="T927" s="225">
        <f>S927*H927</f>
        <v>0</v>
      </c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R927" s="226" t="s">
        <v>251</v>
      </c>
      <c r="AT927" s="226" t="s">
        <v>161</v>
      </c>
      <c r="AU927" s="226" t="s">
        <v>81</v>
      </c>
      <c r="AY927" s="20" t="s">
        <v>158</v>
      </c>
      <c r="BE927" s="227">
        <f>IF(N927="základní",J927,0)</f>
        <v>0</v>
      </c>
      <c r="BF927" s="227">
        <f>IF(N927="snížená",J927,0)</f>
        <v>0</v>
      </c>
      <c r="BG927" s="227">
        <f>IF(N927="zákl. přenesená",J927,0)</f>
        <v>0</v>
      </c>
      <c r="BH927" s="227">
        <f>IF(N927="sníž. přenesená",J927,0)</f>
        <v>0</v>
      </c>
      <c r="BI927" s="227">
        <f>IF(N927="nulová",J927,0)</f>
        <v>0</v>
      </c>
      <c r="BJ927" s="20" t="s">
        <v>79</v>
      </c>
      <c r="BK927" s="227">
        <f>ROUND(I927*H927,2)</f>
        <v>0</v>
      </c>
      <c r="BL927" s="20" t="s">
        <v>251</v>
      </c>
      <c r="BM927" s="226" t="s">
        <v>2027</v>
      </c>
    </row>
    <row r="928" s="2" customFormat="1">
      <c r="A928" s="41"/>
      <c r="B928" s="42"/>
      <c r="C928" s="43"/>
      <c r="D928" s="228" t="s">
        <v>168</v>
      </c>
      <c r="E928" s="43"/>
      <c r="F928" s="229" t="s">
        <v>2028</v>
      </c>
      <c r="G928" s="43"/>
      <c r="H928" s="43"/>
      <c r="I928" s="230"/>
      <c r="J928" s="43"/>
      <c r="K928" s="43"/>
      <c r="L928" s="47"/>
      <c r="M928" s="231"/>
      <c r="N928" s="232"/>
      <c r="O928" s="87"/>
      <c r="P928" s="87"/>
      <c r="Q928" s="87"/>
      <c r="R928" s="87"/>
      <c r="S928" s="87"/>
      <c r="T928" s="88"/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T928" s="20" t="s">
        <v>168</v>
      </c>
      <c r="AU928" s="20" t="s">
        <v>81</v>
      </c>
    </row>
    <row r="929" s="2" customFormat="1" ht="37.8" customHeight="1">
      <c r="A929" s="41"/>
      <c r="B929" s="42"/>
      <c r="C929" s="215" t="s">
        <v>2029</v>
      </c>
      <c r="D929" s="215" t="s">
        <v>161</v>
      </c>
      <c r="E929" s="216" t="s">
        <v>2030</v>
      </c>
      <c r="F929" s="217" t="s">
        <v>2031</v>
      </c>
      <c r="G929" s="218" t="s">
        <v>193</v>
      </c>
      <c r="H929" s="219">
        <v>998.22900000000004</v>
      </c>
      <c r="I929" s="220"/>
      <c r="J929" s="221">
        <f>ROUND(I929*H929,2)</f>
        <v>0</v>
      </c>
      <c r="K929" s="217" t="s">
        <v>165</v>
      </c>
      <c r="L929" s="47"/>
      <c r="M929" s="222" t="s">
        <v>28</v>
      </c>
      <c r="N929" s="223" t="s">
        <v>43</v>
      </c>
      <c r="O929" s="87"/>
      <c r="P929" s="224">
        <f>O929*H929</f>
        <v>0</v>
      </c>
      <c r="Q929" s="224">
        <v>0.00025839999999999999</v>
      </c>
      <c r="R929" s="224">
        <f>Q929*H929</f>
        <v>0.2579423736</v>
      </c>
      <c r="S929" s="224">
        <v>0</v>
      </c>
      <c r="T929" s="225">
        <f>S929*H929</f>
        <v>0</v>
      </c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R929" s="226" t="s">
        <v>251</v>
      </c>
      <c r="AT929" s="226" t="s">
        <v>161</v>
      </c>
      <c r="AU929" s="226" t="s">
        <v>81</v>
      </c>
      <c r="AY929" s="20" t="s">
        <v>158</v>
      </c>
      <c r="BE929" s="227">
        <f>IF(N929="základní",J929,0)</f>
        <v>0</v>
      </c>
      <c r="BF929" s="227">
        <f>IF(N929="snížená",J929,0)</f>
        <v>0</v>
      </c>
      <c r="BG929" s="227">
        <f>IF(N929="zákl. přenesená",J929,0)</f>
        <v>0</v>
      </c>
      <c r="BH929" s="227">
        <f>IF(N929="sníž. přenesená",J929,0)</f>
        <v>0</v>
      </c>
      <c r="BI929" s="227">
        <f>IF(N929="nulová",J929,0)</f>
        <v>0</v>
      </c>
      <c r="BJ929" s="20" t="s">
        <v>79</v>
      </c>
      <c r="BK929" s="227">
        <f>ROUND(I929*H929,2)</f>
        <v>0</v>
      </c>
      <c r="BL929" s="20" t="s">
        <v>251</v>
      </c>
      <c r="BM929" s="226" t="s">
        <v>2032</v>
      </c>
    </row>
    <row r="930" s="2" customFormat="1">
      <c r="A930" s="41"/>
      <c r="B930" s="42"/>
      <c r="C930" s="43"/>
      <c r="D930" s="228" t="s">
        <v>168</v>
      </c>
      <c r="E930" s="43"/>
      <c r="F930" s="229" t="s">
        <v>2033</v>
      </c>
      <c r="G930" s="43"/>
      <c r="H930" s="43"/>
      <c r="I930" s="230"/>
      <c r="J930" s="43"/>
      <c r="K930" s="43"/>
      <c r="L930" s="47"/>
      <c r="M930" s="231"/>
      <c r="N930" s="232"/>
      <c r="O930" s="87"/>
      <c r="P930" s="87"/>
      <c r="Q930" s="87"/>
      <c r="R930" s="87"/>
      <c r="S930" s="87"/>
      <c r="T930" s="88"/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T930" s="20" t="s">
        <v>168</v>
      </c>
      <c r="AU930" s="20" t="s">
        <v>81</v>
      </c>
    </row>
    <row r="931" s="2" customFormat="1" ht="44.25" customHeight="1">
      <c r="A931" s="41"/>
      <c r="B931" s="42"/>
      <c r="C931" s="215" t="s">
        <v>2034</v>
      </c>
      <c r="D931" s="215" t="s">
        <v>161</v>
      </c>
      <c r="E931" s="216" t="s">
        <v>2035</v>
      </c>
      <c r="F931" s="217" t="s">
        <v>2036</v>
      </c>
      <c r="G931" s="218" t="s">
        <v>193</v>
      </c>
      <c r="H931" s="219">
        <v>74.120000000000005</v>
      </c>
      <c r="I931" s="220"/>
      <c r="J931" s="221">
        <f>ROUND(I931*H931,2)</f>
        <v>0</v>
      </c>
      <c r="K931" s="217" t="s">
        <v>165</v>
      </c>
      <c r="L931" s="47"/>
      <c r="M931" s="222" t="s">
        <v>28</v>
      </c>
      <c r="N931" s="223" t="s">
        <v>43</v>
      </c>
      <c r="O931" s="87"/>
      <c r="P931" s="224">
        <f>O931*H931</f>
        <v>0</v>
      </c>
      <c r="Q931" s="224">
        <v>0.00025839999999999999</v>
      </c>
      <c r="R931" s="224">
        <f>Q931*H931</f>
        <v>0.019152608000000002</v>
      </c>
      <c r="S931" s="224">
        <v>0</v>
      </c>
      <c r="T931" s="225">
        <f>S931*H931</f>
        <v>0</v>
      </c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R931" s="226" t="s">
        <v>251</v>
      </c>
      <c r="AT931" s="226" t="s">
        <v>161</v>
      </c>
      <c r="AU931" s="226" t="s">
        <v>81</v>
      </c>
      <c r="AY931" s="20" t="s">
        <v>158</v>
      </c>
      <c r="BE931" s="227">
        <f>IF(N931="základní",J931,0)</f>
        <v>0</v>
      </c>
      <c r="BF931" s="227">
        <f>IF(N931="snížená",J931,0)</f>
        <v>0</v>
      </c>
      <c r="BG931" s="227">
        <f>IF(N931="zákl. přenesená",J931,0)</f>
        <v>0</v>
      </c>
      <c r="BH931" s="227">
        <f>IF(N931="sníž. přenesená",J931,0)</f>
        <v>0</v>
      </c>
      <c r="BI931" s="227">
        <f>IF(N931="nulová",J931,0)</f>
        <v>0</v>
      </c>
      <c r="BJ931" s="20" t="s">
        <v>79</v>
      </c>
      <c r="BK931" s="227">
        <f>ROUND(I931*H931,2)</f>
        <v>0</v>
      </c>
      <c r="BL931" s="20" t="s">
        <v>251</v>
      </c>
      <c r="BM931" s="226" t="s">
        <v>2037</v>
      </c>
    </row>
    <row r="932" s="2" customFormat="1">
      <c r="A932" s="41"/>
      <c r="B932" s="42"/>
      <c r="C932" s="43"/>
      <c r="D932" s="228" t="s">
        <v>168</v>
      </c>
      <c r="E932" s="43"/>
      <c r="F932" s="229" t="s">
        <v>2038</v>
      </c>
      <c r="G932" s="43"/>
      <c r="H932" s="43"/>
      <c r="I932" s="230"/>
      <c r="J932" s="43"/>
      <c r="K932" s="43"/>
      <c r="L932" s="47"/>
      <c r="M932" s="231"/>
      <c r="N932" s="232"/>
      <c r="O932" s="87"/>
      <c r="P932" s="87"/>
      <c r="Q932" s="87"/>
      <c r="R932" s="87"/>
      <c r="S932" s="87"/>
      <c r="T932" s="88"/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T932" s="20" t="s">
        <v>168</v>
      </c>
      <c r="AU932" s="20" t="s">
        <v>81</v>
      </c>
    </row>
    <row r="933" s="2" customFormat="1" ht="44.25" customHeight="1">
      <c r="A933" s="41"/>
      <c r="B933" s="42"/>
      <c r="C933" s="215" t="s">
        <v>2039</v>
      </c>
      <c r="D933" s="215" t="s">
        <v>161</v>
      </c>
      <c r="E933" s="216" t="s">
        <v>2040</v>
      </c>
      <c r="F933" s="217" t="s">
        <v>2041</v>
      </c>
      <c r="G933" s="218" t="s">
        <v>200</v>
      </c>
      <c r="H933" s="219">
        <v>32.799999999999997</v>
      </c>
      <c r="I933" s="220"/>
      <c r="J933" s="221">
        <f>ROUND(I933*H933,2)</f>
        <v>0</v>
      </c>
      <c r="K933" s="217" t="s">
        <v>165</v>
      </c>
      <c r="L933" s="47"/>
      <c r="M933" s="222" t="s">
        <v>28</v>
      </c>
      <c r="N933" s="223" t="s">
        <v>43</v>
      </c>
      <c r="O933" s="87"/>
      <c r="P933" s="224">
        <f>O933*H933</f>
        <v>0</v>
      </c>
      <c r="Q933" s="224">
        <v>0</v>
      </c>
      <c r="R933" s="224">
        <f>Q933*H933</f>
        <v>0</v>
      </c>
      <c r="S933" s="224">
        <v>0</v>
      </c>
      <c r="T933" s="225">
        <f>S933*H933</f>
        <v>0</v>
      </c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R933" s="226" t="s">
        <v>251</v>
      </c>
      <c r="AT933" s="226" t="s">
        <v>161</v>
      </c>
      <c r="AU933" s="226" t="s">
        <v>81</v>
      </c>
      <c r="AY933" s="20" t="s">
        <v>158</v>
      </c>
      <c r="BE933" s="227">
        <f>IF(N933="základní",J933,0)</f>
        <v>0</v>
      </c>
      <c r="BF933" s="227">
        <f>IF(N933="snížená",J933,0)</f>
        <v>0</v>
      </c>
      <c r="BG933" s="227">
        <f>IF(N933="zákl. přenesená",J933,0)</f>
        <v>0</v>
      </c>
      <c r="BH933" s="227">
        <f>IF(N933="sníž. přenesená",J933,0)</f>
        <v>0</v>
      </c>
      <c r="BI933" s="227">
        <f>IF(N933="nulová",J933,0)</f>
        <v>0</v>
      </c>
      <c r="BJ933" s="20" t="s">
        <v>79</v>
      </c>
      <c r="BK933" s="227">
        <f>ROUND(I933*H933,2)</f>
        <v>0</v>
      </c>
      <c r="BL933" s="20" t="s">
        <v>251</v>
      </c>
      <c r="BM933" s="226" t="s">
        <v>2042</v>
      </c>
    </row>
    <row r="934" s="2" customFormat="1">
      <c r="A934" s="41"/>
      <c r="B934" s="42"/>
      <c r="C934" s="43"/>
      <c r="D934" s="228" t="s">
        <v>168</v>
      </c>
      <c r="E934" s="43"/>
      <c r="F934" s="229" t="s">
        <v>2043</v>
      </c>
      <c r="G934" s="43"/>
      <c r="H934" s="43"/>
      <c r="I934" s="230"/>
      <c r="J934" s="43"/>
      <c r="K934" s="43"/>
      <c r="L934" s="47"/>
      <c r="M934" s="231"/>
      <c r="N934" s="232"/>
      <c r="O934" s="87"/>
      <c r="P934" s="87"/>
      <c r="Q934" s="87"/>
      <c r="R934" s="87"/>
      <c r="S934" s="87"/>
      <c r="T934" s="88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T934" s="20" t="s">
        <v>168</v>
      </c>
      <c r="AU934" s="20" t="s">
        <v>81</v>
      </c>
    </row>
    <row r="935" s="14" customFormat="1">
      <c r="A935" s="14"/>
      <c r="B935" s="244"/>
      <c r="C935" s="245"/>
      <c r="D935" s="235" t="s">
        <v>179</v>
      </c>
      <c r="E935" s="246" t="s">
        <v>28</v>
      </c>
      <c r="F935" s="247" t="s">
        <v>2044</v>
      </c>
      <c r="G935" s="245"/>
      <c r="H935" s="248">
        <v>32.799999999999997</v>
      </c>
      <c r="I935" s="249"/>
      <c r="J935" s="245"/>
      <c r="K935" s="245"/>
      <c r="L935" s="250"/>
      <c r="M935" s="251"/>
      <c r="N935" s="252"/>
      <c r="O935" s="252"/>
      <c r="P935" s="252"/>
      <c r="Q935" s="252"/>
      <c r="R935" s="252"/>
      <c r="S935" s="252"/>
      <c r="T935" s="253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4" t="s">
        <v>179</v>
      </c>
      <c r="AU935" s="254" t="s">
        <v>81</v>
      </c>
      <c r="AV935" s="14" t="s">
        <v>81</v>
      </c>
      <c r="AW935" s="14" t="s">
        <v>34</v>
      </c>
      <c r="AX935" s="14" t="s">
        <v>72</v>
      </c>
      <c r="AY935" s="254" t="s">
        <v>158</v>
      </c>
    </row>
    <row r="936" s="15" customFormat="1">
      <c r="A936" s="15"/>
      <c r="B936" s="255"/>
      <c r="C936" s="256"/>
      <c r="D936" s="235" t="s">
        <v>179</v>
      </c>
      <c r="E936" s="257" t="s">
        <v>28</v>
      </c>
      <c r="F936" s="258" t="s">
        <v>184</v>
      </c>
      <c r="G936" s="256"/>
      <c r="H936" s="259">
        <v>32.799999999999997</v>
      </c>
      <c r="I936" s="260"/>
      <c r="J936" s="256"/>
      <c r="K936" s="256"/>
      <c r="L936" s="261"/>
      <c r="M936" s="262"/>
      <c r="N936" s="263"/>
      <c r="O936" s="263"/>
      <c r="P936" s="263"/>
      <c r="Q936" s="263"/>
      <c r="R936" s="263"/>
      <c r="S936" s="263"/>
      <c r="T936" s="264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65" t="s">
        <v>179</v>
      </c>
      <c r="AU936" s="265" t="s">
        <v>81</v>
      </c>
      <c r="AV936" s="15" t="s">
        <v>166</v>
      </c>
      <c r="AW936" s="15" t="s">
        <v>34</v>
      </c>
      <c r="AX936" s="15" t="s">
        <v>79</v>
      </c>
      <c r="AY936" s="265" t="s">
        <v>158</v>
      </c>
    </row>
    <row r="937" s="2" customFormat="1" ht="37.8" customHeight="1">
      <c r="A937" s="41"/>
      <c r="B937" s="42"/>
      <c r="C937" s="215" t="s">
        <v>2045</v>
      </c>
      <c r="D937" s="215" t="s">
        <v>161</v>
      </c>
      <c r="E937" s="216" t="s">
        <v>2046</v>
      </c>
      <c r="F937" s="217" t="s">
        <v>2047</v>
      </c>
      <c r="G937" s="218" t="s">
        <v>193</v>
      </c>
      <c r="H937" s="219">
        <v>138.30000000000001</v>
      </c>
      <c r="I937" s="220"/>
      <c r="J937" s="221">
        <f>ROUND(I937*H937,2)</f>
        <v>0</v>
      </c>
      <c r="K937" s="217" t="s">
        <v>165</v>
      </c>
      <c r="L937" s="47"/>
      <c r="M937" s="222" t="s">
        <v>28</v>
      </c>
      <c r="N937" s="223" t="s">
        <v>43</v>
      </c>
      <c r="O937" s="87"/>
      <c r="P937" s="224">
        <f>O937*H937</f>
        <v>0</v>
      </c>
      <c r="Q937" s="224">
        <v>1.43E-05</v>
      </c>
      <c r="R937" s="224">
        <f>Q937*H937</f>
        <v>0.0019776900000000003</v>
      </c>
      <c r="S937" s="224">
        <v>0</v>
      </c>
      <c r="T937" s="225">
        <f>S937*H937</f>
        <v>0</v>
      </c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R937" s="226" t="s">
        <v>251</v>
      </c>
      <c r="AT937" s="226" t="s">
        <v>161</v>
      </c>
      <c r="AU937" s="226" t="s">
        <v>81</v>
      </c>
      <c r="AY937" s="20" t="s">
        <v>158</v>
      </c>
      <c r="BE937" s="227">
        <f>IF(N937="základní",J937,0)</f>
        <v>0</v>
      </c>
      <c r="BF937" s="227">
        <f>IF(N937="snížená",J937,0)</f>
        <v>0</v>
      </c>
      <c r="BG937" s="227">
        <f>IF(N937="zákl. přenesená",J937,0)</f>
        <v>0</v>
      </c>
      <c r="BH937" s="227">
        <f>IF(N937="sníž. přenesená",J937,0)</f>
        <v>0</v>
      </c>
      <c r="BI937" s="227">
        <f>IF(N937="nulová",J937,0)</f>
        <v>0</v>
      </c>
      <c r="BJ937" s="20" t="s">
        <v>79</v>
      </c>
      <c r="BK937" s="227">
        <f>ROUND(I937*H937,2)</f>
        <v>0</v>
      </c>
      <c r="BL937" s="20" t="s">
        <v>251</v>
      </c>
      <c r="BM937" s="226" t="s">
        <v>2048</v>
      </c>
    </row>
    <row r="938" s="2" customFormat="1">
      <c r="A938" s="41"/>
      <c r="B938" s="42"/>
      <c r="C938" s="43"/>
      <c r="D938" s="228" t="s">
        <v>168</v>
      </c>
      <c r="E938" s="43"/>
      <c r="F938" s="229" t="s">
        <v>2049</v>
      </c>
      <c r="G938" s="43"/>
      <c r="H938" s="43"/>
      <c r="I938" s="230"/>
      <c r="J938" s="43"/>
      <c r="K938" s="43"/>
      <c r="L938" s="47"/>
      <c r="M938" s="231"/>
      <c r="N938" s="232"/>
      <c r="O938" s="87"/>
      <c r="P938" s="87"/>
      <c r="Q938" s="87"/>
      <c r="R938" s="87"/>
      <c r="S938" s="87"/>
      <c r="T938" s="88"/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T938" s="20" t="s">
        <v>168</v>
      </c>
      <c r="AU938" s="20" t="s">
        <v>81</v>
      </c>
    </row>
    <row r="939" s="14" customFormat="1">
      <c r="A939" s="14"/>
      <c r="B939" s="244"/>
      <c r="C939" s="245"/>
      <c r="D939" s="235" t="s">
        <v>179</v>
      </c>
      <c r="E939" s="246" t="s">
        <v>28</v>
      </c>
      <c r="F939" s="247" t="s">
        <v>2050</v>
      </c>
      <c r="G939" s="245"/>
      <c r="H939" s="248">
        <v>138.30000000000001</v>
      </c>
      <c r="I939" s="249"/>
      <c r="J939" s="245"/>
      <c r="K939" s="245"/>
      <c r="L939" s="250"/>
      <c r="M939" s="251"/>
      <c r="N939" s="252"/>
      <c r="O939" s="252"/>
      <c r="P939" s="252"/>
      <c r="Q939" s="252"/>
      <c r="R939" s="252"/>
      <c r="S939" s="252"/>
      <c r="T939" s="253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4" t="s">
        <v>179</v>
      </c>
      <c r="AU939" s="254" t="s">
        <v>81</v>
      </c>
      <c r="AV939" s="14" t="s">
        <v>81</v>
      </c>
      <c r="AW939" s="14" t="s">
        <v>34</v>
      </c>
      <c r="AX939" s="14" t="s">
        <v>72</v>
      </c>
      <c r="AY939" s="254" t="s">
        <v>158</v>
      </c>
    </row>
    <row r="940" s="15" customFormat="1">
      <c r="A940" s="15"/>
      <c r="B940" s="255"/>
      <c r="C940" s="256"/>
      <c r="D940" s="235" t="s">
        <v>179</v>
      </c>
      <c r="E940" s="257" t="s">
        <v>28</v>
      </c>
      <c r="F940" s="258" t="s">
        <v>184</v>
      </c>
      <c r="G940" s="256"/>
      <c r="H940" s="259">
        <v>138.30000000000001</v>
      </c>
      <c r="I940" s="260"/>
      <c r="J940" s="256"/>
      <c r="K940" s="256"/>
      <c r="L940" s="261"/>
      <c r="M940" s="292"/>
      <c r="N940" s="293"/>
      <c r="O940" s="293"/>
      <c r="P940" s="293"/>
      <c r="Q940" s="293"/>
      <c r="R940" s="293"/>
      <c r="S940" s="293"/>
      <c r="T940" s="294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65" t="s">
        <v>179</v>
      </c>
      <c r="AU940" s="265" t="s">
        <v>81</v>
      </c>
      <c r="AV940" s="15" t="s">
        <v>166</v>
      </c>
      <c r="AW940" s="15" t="s">
        <v>34</v>
      </c>
      <c r="AX940" s="15" t="s">
        <v>79</v>
      </c>
      <c r="AY940" s="265" t="s">
        <v>158</v>
      </c>
    </row>
    <row r="941" s="2" customFormat="1" ht="6.96" customHeight="1">
      <c r="A941" s="41"/>
      <c r="B941" s="62"/>
      <c r="C941" s="63"/>
      <c r="D941" s="63"/>
      <c r="E941" s="63"/>
      <c r="F941" s="63"/>
      <c r="G941" s="63"/>
      <c r="H941" s="63"/>
      <c r="I941" s="63"/>
      <c r="J941" s="63"/>
      <c r="K941" s="63"/>
      <c r="L941" s="47"/>
      <c r="M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</row>
  </sheetData>
  <sheetProtection sheet="1" autoFilter="0" formatColumns="0" formatRows="0" objects="1" scenarios="1" spinCount="100000" saltValue="/bWPHDIEdSvRcaOVyRU+fF2g3Vg8zlQ9b+57gSRDxJwmykIKSNHYU5FRW8LOCRaaZIPpRmi4G9gqKn3Fi0FItA==" hashValue="GOuNPUAFktSR0SUrtIiS08nM2wNt6XRYgrXlkowVNTbS1Cj7Iv9zW5Dlr5wdhDwrMRooIGfMq0N4ipSSg10V0A==" algorithmName="SHA-512" password="CC35"/>
  <autoFilter ref="C108:K9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7:H97"/>
    <mergeCell ref="E99:H99"/>
    <mergeCell ref="E101:H101"/>
    <mergeCell ref="L2:V2"/>
  </mergeCells>
  <hyperlinks>
    <hyperlink ref="F113" r:id="rId1" display="https://podminky.urs.cz/item/CS_URS_2021_02/132212111"/>
    <hyperlink ref="F115" r:id="rId2" display="https://podminky.urs.cz/item/CS_URS_2022_01/132253102"/>
    <hyperlink ref="F117" r:id="rId3" display="https://podminky.urs.cz/item/CS_URS_2022_01/139751101"/>
    <hyperlink ref="F119" r:id="rId4" display="https://podminky.urs.cz/item/CS_URS_2022_01/162211311"/>
    <hyperlink ref="F121" r:id="rId5" display="https://podminky.urs.cz/item/CS_URS_2022_01/167151101"/>
    <hyperlink ref="F123" r:id="rId6" display="https://podminky.urs.cz/item/CS_URS_2022_01/171201221"/>
    <hyperlink ref="F125" r:id="rId7" display="https://podminky.urs.cz/item/CS_URS_2022_01/171251201"/>
    <hyperlink ref="F128" r:id="rId8" display="https://podminky.urs.cz/item/CS_URS_2022_01/211531111"/>
    <hyperlink ref="F130" r:id="rId9" display="https://podminky.urs.cz/item/CS_URS_2022_01/211971110"/>
    <hyperlink ref="F133" r:id="rId10" display="https://podminky.urs.cz/item/CS_URS_2022_01/212751104"/>
    <hyperlink ref="F135" r:id="rId11" display="https://podminky.urs.cz/item/CS_URS_2022_01/271532212"/>
    <hyperlink ref="F137" r:id="rId12" display="https://podminky.urs.cz/item/CS_URS_2022_01/274313711"/>
    <hyperlink ref="F151" r:id="rId13" display="https://podminky.urs.cz/item/CS_URS_2022_01/275313611"/>
    <hyperlink ref="F155" r:id="rId14" display="https://podminky.urs.cz/item/CS_URS_2022_01/275351121"/>
    <hyperlink ref="F159" r:id="rId15" display="https://podminky.urs.cz/item/CS_URS_2022_01/275351122"/>
    <hyperlink ref="F162" r:id="rId16" display="https://podminky.urs.cz/item/CS_URS_2022_01/311231127"/>
    <hyperlink ref="F167" r:id="rId17" display="https://podminky.urs.cz/item/CS_URS_2022_01/317168012"/>
    <hyperlink ref="F169" r:id="rId18" display="https://podminky.urs.cz/item/CS_URS_2022_01/317168022"/>
    <hyperlink ref="F171" r:id="rId19" display="https://podminky.urs.cz/item/CS_URS_2022_01/317168025"/>
    <hyperlink ref="F173" r:id="rId20" display="https://podminky.urs.cz/item/CS_URS_2022_01/317168055"/>
    <hyperlink ref="F175" r:id="rId21" display="https://podminky.urs.cz/item/CS_URS_2022_01/342244201"/>
    <hyperlink ref="F178" r:id="rId22" display="https://podminky.urs.cz/item/CS_URS_2022_01/342244211"/>
    <hyperlink ref="F181" r:id="rId23" display="https://podminky.urs.cz/item/CS_URS_2022_01/342244221"/>
    <hyperlink ref="F184" r:id="rId24" display="https://podminky.urs.cz/item/CS_URS_2022_01/342291111"/>
    <hyperlink ref="F188" r:id="rId25" display="https://podminky.urs.cz/item/CS_URS_2022_01/342291121"/>
    <hyperlink ref="F192" r:id="rId26" display="https://podminky.urs.cz/item/CS_URS_2022_01/346244381"/>
    <hyperlink ref="F195" r:id="rId27" display="https://podminky.urs.cz/item/CS_URS_2022_01/413941123"/>
    <hyperlink ref="F234" r:id="rId28" display="https://podminky.urs.cz/item/CS_URS_2022_01/417321414"/>
    <hyperlink ref="F238" r:id="rId29" display="https://podminky.urs.cz/item/CS_URS_2022_01/417351115"/>
    <hyperlink ref="F242" r:id="rId30" display="https://podminky.urs.cz/item/CS_URS_2022_01/417351116"/>
    <hyperlink ref="F244" r:id="rId31" display="https://podminky.urs.cz/item/CS_URS_2022_01/417361321"/>
    <hyperlink ref="F248" r:id="rId32" display="https://podminky.urs.cz/item/CS_URS_2022_01/312351911"/>
    <hyperlink ref="F250" r:id="rId33" display="https://podminky.urs.cz/item/CS_URS_2022_01/430321515"/>
    <hyperlink ref="F252" r:id="rId34" display="https://podminky.urs.cz/item/CS_URS_2022_01/430362021"/>
    <hyperlink ref="F256" r:id="rId35" display="https://podminky.urs.cz/item/CS_URS_2022_01/431351121"/>
    <hyperlink ref="F260" r:id="rId36" display="https://podminky.urs.cz/item/CS_URS_2022_01/431351122"/>
    <hyperlink ref="F262" r:id="rId37" display="https://podminky.urs.cz/item/CS_URS_2022_01/434121425"/>
    <hyperlink ref="F266" r:id="rId38" display="https://podminky.urs.cz/item/CS_URS_2022_01/434351141"/>
    <hyperlink ref="F268" r:id="rId39" display="https://podminky.urs.cz/item/CS_URS_2022_01/434351142"/>
    <hyperlink ref="F271" r:id="rId40" display="https://podminky.urs.cz/item/CS_URS_2022_01/611131121"/>
    <hyperlink ref="F275" r:id="rId41" display="https://podminky.urs.cz/item/CS_URS_2022_01/611325423"/>
    <hyperlink ref="F277" r:id="rId42" display="https://podminky.urs.cz/item/CS_URS_2022_01/612135101"/>
    <hyperlink ref="F281" r:id="rId43" display="https://podminky.urs.cz/item/CS_URS_2022_01/612142001"/>
    <hyperlink ref="F283" r:id="rId44" display="https://podminky.urs.cz/item/CS_URS_2022_01/612325423"/>
    <hyperlink ref="F285" r:id="rId45" display="https://podminky.urs.cz/item/CS_URS_2022_01/622211011"/>
    <hyperlink ref="F290" r:id="rId46" display="https://podminky.urs.cz/item/CS_URS_2022_01/622211021"/>
    <hyperlink ref="F301" r:id="rId47" display="https://podminky.urs.cz/item/CS_URS_2022_01/622231101"/>
    <hyperlink ref="F306" r:id="rId48" display="https://podminky.urs.cz/item/CS_URS_2022_01/622252001"/>
    <hyperlink ref="F318" r:id="rId49" display="https://podminky.urs.cz/item/CS_URS_2022_01/622252002"/>
    <hyperlink ref="F350" r:id="rId50" display="https://podminky.urs.cz/item/CS_URS_2022_01/622531012"/>
    <hyperlink ref="F352" r:id="rId51" display="https://podminky.urs.cz/item/CS_URS_2022_01/629991011"/>
    <hyperlink ref="F354" r:id="rId52" display="https://podminky.urs.cz/item/CS_URS_2022_01/629995101"/>
    <hyperlink ref="F358" r:id="rId53" display="https://podminky.urs.cz/item/CS_URS_2022_01/631311115"/>
    <hyperlink ref="F360" r:id="rId54" display="https://podminky.urs.cz/item/CS_URS_2022_01/631311135"/>
    <hyperlink ref="F362" r:id="rId55" display="https://podminky.urs.cz/item/CS_URS_2022_01/631361821"/>
    <hyperlink ref="F364" r:id="rId56" display="https://podminky.urs.cz/item/CS_URS_2022_01/632481213"/>
    <hyperlink ref="F366" r:id="rId57" display="https://podminky.urs.cz/item/CS_URS_2022_01/635211121"/>
    <hyperlink ref="F368" r:id="rId58" display="https://podminky.urs.cz/item/CS_URS_2022_01/642942611"/>
    <hyperlink ref="F374" r:id="rId59" display="https://podminky.urs.cz/item/CS_URS_2022_01/642945111"/>
    <hyperlink ref="F380" r:id="rId60" display="https://podminky.urs.cz/item/CS_URS_2022_01/642946111"/>
    <hyperlink ref="F384" r:id="rId61" display="https://podminky.urs.cz/item/CS_URS_2022_01/941111122"/>
    <hyperlink ref="F391" r:id="rId62" display="https://podminky.urs.cz/item/CS_URS_2022_01/941111222"/>
    <hyperlink ref="F395" r:id="rId63" display="https://podminky.urs.cz/item/CS_URS_2022_01/941111822"/>
    <hyperlink ref="F397" r:id="rId64" display="https://podminky.urs.cz/item/CS_URS_2022_01/944511111"/>
    <hyperlink ref="F399" r:id="rId65" display="https://podminky.urs.cz/item/CS_URS_2022_01/944511211"/>
    <hyperlink ref="F403" r:id="rId66" display="https://podminky.urs.cz/item/CS_URS_2022_01/944511811"/>
    <hyperlink ref="F405" r:id="rId67" display="https://podminky.urs.cz/item/CS_URS_2022_01/944611111"/>
    <hyperlink ref="F409" r:id="rId68" display="https://podminky.urs.cz/item/CS_URS_2022_01/944611211"/>
    <hyperlink ref="F413" r:id="rId69" display="https://podminky.urs.cz/item/CS_URS_2022_01/944611811"/>
    <hyperlink ref="F417" r:id="rId70" display="https://podminky.urs.cz/item/CS_URS_2022_01/946112111"/>
    <hyperlink ref="F419" r:id="rId71" display="https://podminky.urs.cz/item/CS_URS_2022_01/946112211"/>
    <hyperlink ref="F421" r:id="rId72" display="https://podminky.urs.cz/item/CS_URS_2022_01/949101111"/>
    <hyperlink ref="F426" r:id="rId73" display="https://podminky.urs.cz/item/CS_URS_2022_01/949511112"/>
    <hyperlink ref="F428" r:id="rId74" display="https://podminky.urs.cz/item/CS_URS_2022_01/949511212"/>
    <hyperlink ref="F432" r:id="rId75" display="https://podminky.urs.cz/item/CS_URS_2022_01/949511812"/>
    <hyperlink ref="F434" r:id="rId76" display="https://podminky.urs.cz/item/CS_URS_2022_01/952901114"/>
    <hyperlink ref="F436" r:id="rId77" display="https://podminky.urs.cz/item/CS_URS_2022_01/953961213"/>
    <hyperlink ref="F438" r:id="rId78" display="https://podminky.urs.cz/item/CS_URS_2022_01/953965121"/>
    <hyperlink ref="F440" r:id="rId79" display="https://podminky.urs.cz/item/CS_URS_2022_01/985331215"/>
    <hyperlink ref="F448" r:id="rId80" display="https://podminky.urs.cz/item/CS_URS_2022_01/997013153"/>
    <hyperlink ref="F450" r:id="rId81" display="https://podminky.urs.cz/item/CS_URS_2022_01/997013501"/>
    <hyperlink ref="F452" r:id="rId82" display="https://podminky.urs.cz/item/CS_URS_2022_01/997013509"/>
    <hyperlink ref="F454" r:id="rId83" display="https://podminky.urs.cz/item/CS_URS_2022_01/997013631"/>
    <hyperlink ref="F457" r:id="rId84" display="https://podminky.urs.cz/item/CS_URS_2022_01/998017002"/>
    <hyperlink ref="F461" r:id="rId85" display="https://podminky.urs.cz/item/CS_URS_2022_01/711141559"/>
    <hyperlink ref="F466" r:id="rId86" display="https://podminky.urs.cz/item/CS_URS_2022_01/711311001"/>
    <hyperlink ref="F471" r:id="rId87" display="https://podminky.urs.cz/item/CS_URS_2022_01/998711102"/>
    <hyperlink ref="F473" r:id="rId88" display="https://podminky.urs.cz/item/CS_URS_2022_01/998711181"/>
    <hyperlink ref="F476" r:id="rId89" display="https://podminky.urs.cz/item/CS_URS_2022_01/713114115"/>
    <hyperlink ref="F478" r:id="rId90" display="https://podminky.urs.cz/item/CS_URS_2022_01/713114127"/>
    <hyperlink ref="F480" r:id="rId91" display="https://podminky.urs.cz/item/CS_URS_2022_01/713121121"/>
    <hyperlink ref="F485" r:id="rId92" display="https://podminky.urs.cz/item/CS_URS_2022_01/998713102"/>
    <hyperlink ref="F487" r:id="rId93" display="https://podminky.urs.cz/item/CS_URS_2022_01/998713181"/>
    <hyperlink ref="F490" r:id="rId94" display="https://podminky.urs.cz/item/CS_URS_2022_01/742320011"/>
    <hyperlink ref="F496" r:id="rId95" display="https://podminky.urs.cz/item/CS_URS_2022_01/762083111"/>
    <hyperlink ref="F498" r:id="rId96" display="https://podminky.urs.cz/item/CS_URS_2022_01/762332132"/>
    <hyperlink ref="F503" r:id="rId97" display="https://podminky.urs.cz/item/CS_URS_2022_01/762342214"/>
    <hyperlink ref="F508" r:id="rId98" display="https://podminky.urs.cz/item/CS_URS_2022_01/762595001"/>
    <hyperlink ref="F512" r:id="rId99" display="https://podminky.urs.cz/item/CS_URS_2022_01/762810042"/>
    <hyperlink ref="F514" r:id="rId100" display="https://podminky.urs.cz/item/CS_URS_2022_01/762810043"/>
    <hyperlink ref="F516" r:id="rId101" display="https://podminky.urs.cz/item/CS_URS_2022_01/762810044"/>
    <hyperlink ref="F518" r:id="rId102" display="https://podminky.urs.cz/item/CS_URS_2022_01/762810047"/>
    <hyperlink ref="F523" r:id="rId103" display="https://podminky.urs.cz/item/CS_URS_2022_01/762951001"/>
    <hyperlink ref="F528" r:id="rId104" display="https://podminky.urs.cz/item/CS_URS_2022_01/998762102"/>
    <hyperlink ref="F530" r:id="rId105" display="https://podminky.urs.cz/item/CS_URS_2022_01/998762181"/>
    <hyperlink ref="F533" r:id="rId106" display="https://podminky.urs.cz/item/CS_URS_2022_01/763111333"/>
    <hyperlink ref="F535" r:id="rId107" display="https://podminky.urs.cz/item/CS_URS_2022_01/763111336"/>
    <hyperlink ref="F537" r:id="rId108" display="https://podminky.urs.cz/item/CS_URS_2022_01/763111437"/>
    <hyperlink ref="F539" r:id="rId109" display="https://podminky.urs.cz/item/CS_URS_2022_01/763111717"/>
    <hyperlink ref="F541" r:id="rId110" display="https://podminky.urs.cz/item/CS_URS_2022_01/763111720"/>
    <hyperlink ref="F543" r:id="rId111" display="https://podminky.urs.cz/item/CS_URS_2022_01/763111741"/>
    <hyperlink ref="F548" r:id="rId112" display="https://podminky.urs.cz/item/CS_URS_2022_01/763131411"/>
    <hyperlink ref="F550" r:id="rId113" display="https://podminky.urs.cz/item/CS_URS_2022_01/763131451"/>
    <hyperlink ref="F552" r:id="rId114" display="https://podminky.urs.cz/item/CS_URS_2022_01/763131751"/>
    <hyperlink ref="F559" r:id="rId115" display="https://podminky.urs.cz/item/CS_URS_2022_01/763131761"/>
    <hyperlink ref="F561" r:id="rId116" display="https://podminky.urs.cz/item/CS_URS_2022_01/998763302"/>
    <hyperlink ref="F563" r:id="rId117" display="https://podminky.urs.cz/item/CS_URS_2022_01/998763381"/>
    <hyperlink ref="F570" r:id="rId118" display="https://podminky.urs.cz/item/CS_URS_2022_01/764111651"/>
    <hyperlink ref="F572" r:id="rId119" display="https://podminky.urs.cz/item/CS_URS_2022_01/764203152"/>
    <hyperlink ref="F575" r:id="rId120" display="https://podminky.urs.cz/item/CS_URS_2022_01/764212664"/>
    <hyperlink ref="F577" r:id="rId121" display="https://podminky.urs.cz/item/CS_URS_2022_01/764218604"/>
    <hyperlink ref="F580" r:id="rId122" display="https://podminky.urs.cz/item/CS_URS_2022_01/764216643"/>
    <hyperlink ref="F582" r:id="rId123" display="https://podminky.urs.cz/item/CS_URS_2022_01/764304112"/>
    <hyperlink ref="F585" r:id="rId124" display="https://podminky.urs.cz/item/CS_URS_2022_01/764311607"/>
    <hyperlink ref="F588" r:id="rId125" display="https://podminky.urs.cz/item/CS_URS_2022_01/764508131"/>
    <hyperlink ref="F590" r:id="rId126" display="https://podminky.urs.cz/item/CS_URS_2022_01/764508132"/>
    <hyperlink ref="F592" r:id="rId127" display="https://podminky.urs.cz/item/CS_URS_2022_01/764508134"/>
    <hyperlink ref="F594" r:id="rId128" display="https://podminky.urs.cz/item/CS_URS_2022_01/764511601"/>
    <hyperlink ref="F596" r:id="rId129" display="https://podminky.urs.cz/item/CS_URS_2022_01/764511602"/>
    <hyperlink ref="F598" r:id="rId130" display="https://podminky.urs.cz/item/CS_URS_2022_01/764511641"/>
    <hyperlink ref="F600" r:id="rId131" display="https://podminky.urs.cz/item/CS_URS_2022_01/764518621"/>
    <hyperlink ref="F602" r:id="rId132" display="https://podminky.urs.cz/item/CS_URS_2022_01/764518622"/>
    <hyperlink ref="F604" r:id="rId133" display="https://podminky.urs.cz/item/CS_URS_2022_01/998764102"/>
    <hyperlink ref="F606" r:id="rId134" display="https://podminky.urs.cz/item/CS_URS_2022_01/998764181"/>
    <hyperlink ref="F609" r:id="rId135" display="https://podminky.urs.cz/item/CS_URS_2022_01/765191023"/>
    <hyperlink ref="F621" r:id="rId136" display="https://podminky.urs.cz/item/CS_URS_2022_01/765191031"/>
    <hyperlink ref="F628" r:id="rId137" display="https://podminky.urs.cz/item/CS_URS_2022_01/998765102"/>
    <hyperlink ref="F630" r:id="rId138" display="https://podminky.urs.cz/item/CS_URS_2022_01/998765181"/>
    <hyperlink ref="F663" r:id="rId139" display="https://podminky.urs.cz/item/CS_URS_2022_01/766660001"/>
    <hyperlink ref="F679" r:id="rId140" display="https://podminky.urs.cz/item/CS_URS_2022_01/766660002"/>
    <hyperlink ref="F688" r:id="rId141" display="https://podminky.urs.cz/item/CS_URS_2022_01/766660021"/>
    <hyperlink ref="F695" r:id="rId142" display="https://podminky.urs.cz/item/CS_URS_2022_01/766660022"/>
    <hyperlink ref="F698" r:id="rId143" display="https://podminky.urs.cz/item/CS_URS_2022_01/766660311"/>
    <hyperlink ref="F701" r:id="rId144" display="https://podminky.urs.cz/item/CS_URS_2022_01/766660421"/>
    <hyperlink ref="F706" r:id="rId145" display="https://podminky.urs.cz/item/CS_URS_2022_01/766660461"/>
    <hyperlink ref="F709" r:id="rId146" display="https://podminky.urs.cz/item/CS_URS_2022_01/766660717"/>
    <hyperlink ref="F712" r:id="rId147" display="https://podminky.urs.cz/item/CS_URS_2022_01/766660720"/>
    <hyperlink ref="F715" r:id="rId148" display="https://podminky.urs.cz/item/CS_URS_2022_01/766660728"/>
    <hyperlink ref="F718" r:id="rId149" display="https://podminky.urs.cz/item/CS_URS_2022_01/766694111"/>
    <hyperlink ref="F722" r:id="rId150" display="https://podminky.urs.cz/item/CS_URS_2022_01/766694112"/>
    <hyperlink ref="F726" r:id="rId151" display="https://podminky.urs.cz/item/CS_URS_2022_01/766695212"/>
    <hyperlink ref="F730" r:id="rId152" display="https://podminky.urs.cz/item/CS_URS_2022_01/998766102"/>
    <hyperlink ref="F732" r:id="rId153" display="https://podminky.urs.cz/item/CS_URS_2022_01/998766181"/>
    <hyperlink ref="F744" r:id="rId154" display="https://podminky.urs.cz/item/CS_URS_2022_01/767995113"/>
    <hyperlink ref="F758" r:id="rId155" display="https://podminky.urs.cz/item/CS_URS_2022_01/998767202"/>
    <hyperlink ref="F761" r:id="rId156" display="https://podminky.urs.cz/item/CS_URS_2022_01/771111011"/>
    <hyperlink ref="F763" r:id="rId157" display="https://podminky.urs.cz/item/CS_URS_2022_01/771151024"/>
    <hyperlink ref="F765" r:id="rId158" display="https://podminky.urs.cz/item/CS_URS_2022_01/771271124"/>
    <hyperlink ref="F772" r:id="rId159" display="https://podminky.urs.cz/item/CS_URS_2022_01/771271232"/>
    <hyperlink ref="F777" r:id="rId160" display="https://podminky.urs.cz/item/CS_URS_2022_01/771471114"/>
    <hyperlink ref="F782" r:id="rId161" display="https://podminky.urs.cz/item/CS_URS_2022_01/771474112"/>
    <hyperlink ref="F787" r:id="rId162" display="https://podminky.urs.cz/item/CS_URS_2022_01/771574262"/>
    <hyperlink ref="F793" r:id="rId163" display="https://podminky.urs.cz/item/CS_URS_2022_01/771591112"/>
    <hyperlink ref="F795" r:id="rId164" display="https://podminky.urs.cz/item/CS_URS_2022_01/771591223"/>
    <hyperlink ref="F797" r:id="rId165" display="https://podminky.urs.cz/item/CS_URS_2022_01/771151022"/>
    <hyperlink ref="F799" r:id="rId166" display="https://podminky.urs.cz/item/CS_URS_2022_01/771591264"/>
    <hyperlink ref="F801" r:id="rId167" display="https://podminky.urs.cz/item/CS_URS_2022_01/998771102"/>
    <hyperlink ref="F803" r:id="rId168" display="https://podminky.urs.cz/item/CS_URS_2022_01/998771181"/>
    <hyperlink ref="F806" r:id="rId169" display="https://podminky.urs.cz/item/CS_URS_2022_01/776111111"/>
    <hyperlink ref="F808" r:id="rId170" display="https://podminky.urs.cz/item/CS_URS_2022_01/776111311"/>
    <hyperlink ref="F810" r:id="rId171" display="https://podminky.urs.cz/item/CS_URS_2022_01/776121112"/>
    <hyperlink ref="F812" r:id="rId172" display="https://podminky.urs.cz/item/CS_URS_2022_01/776141112"/>
    <hyperlink ref="F814" r:id="rId173" display="https://podminky.urs.cz/item/CS_URS_2022_01/776221111"/>
    <hyperlink ref="F823" r:id="rId174" display="https://podminky.urs.cz/item/CS_URS_2022_01/776411111"/>
    <hyperlink ref="F828" r:id="rId175" display="https://podminky.urs.cz/item/CS_URS_2022_01/998776202"/>
    <hyperlink ref="F830" r:id="rId176" display="https://podminky.urs.cz/item/CS_URS_2022_01/998776292"/>
    <hyperlink ref="F833" r:id="rId177" display="https://podminky.urs.cz/item/CS_URS_2022_01/781111011"/>
    <hyperlink ref="F835" r:id="rId178" display="https://podminky.urs.cz/item/CS_URS_2022_01/781121011"/>
    <hyperlink ref="F837" r:id="rId179" display="https://podminky.urs.cz/item/CS_URS_2022_01/781131112"/>
    <hyperlink ref="F846" r:id="rId180" display="https://podminky.urs.cz/item/CS_URS_2022_01/781151031"/>
    <hyperlink ref="F848" r:id="rId181" display="https://podminky.urs.cz/item/CS_URS_2022_01/781151041"/>
    <hyperlink ref="F850" r:id="rId182" display="https://podminky.urs.cz/item/CS_URS_2022_01/781161021"/>
    <hyperlink ref="F855" r:id="rId183" display="https://podminky.urs.cz/item/CS_URS_2022_01/781474111"/>
    <hyperlink ref="F860" r:id="rId184" display="https://podminky.urs.cz/item/CS_URS_2022_01/781491011"/>
    <hyperlink ref="F865" r:id="rId185" display="https://podminky.urs.cz/item/CS_URS_2022_01/781495115"/>
    <hyperlink ref="F867" r:id="rId186" display="https://podminky.urs.cz/item/CS_URS_2022_01/781495141"/>
    <hyperlink ref="F869" r:id="rId187" display="https://podminky.urs.cz/item/CS_URS_2022_01/998781102"/>
    <hyperlink ref="F871" r:id="rId188" display="https://podminky.urs.cz/item/CS_URS_2022_01/998781181"/>
    <hyperlink ref="F874" r:id="rId189" display="https://podminky.urs.cz/item/CS_URS_2022_01/783201201"/>
    <hyperlink ref="F880" r:id="rId190" display="https://podminky.urs.cz/item/CS_URS_2022_01/783201401"/>
    <hyperlink ref="F884" r:id="rId191" display="https://podminky.urs.cz/item/CS_URS_2022_01/783213111"/>
    <hyperlink ref="F886" r:id="rId192" display="https://podminky.urs.cz/item/CS_URS_2022_01/783213111"/>
    <hyperlink ref="F888" r:id="rId193" display="https://podminky.urs.cz/item/CS_URS_2022_01/783214101"/>
    <hyperlink ref="F890" r:id="rId194" display="https://podminky.urs.cz/item/CS_URS_2022_01/783217101"/>
    <hyperlink ref="F892" r:id="rId195" display="https://podminky.urs.cz/item/CS_URS_2022_01/783301311"/>
    <hyperlink ref="F896" r:id="rId196" display="https://podminky.urs.cz/item/CS_URS_2022_01/783314101"/>
    <hyperlink ref="F900" r:id="rId197" display="https://podminky.urs.cz/item/CS_URS_2022_01/783337101"/>
    <hyperlink ref="F904" r:id="rId198" display="https://podminky.urs.cz/item/CS_URS_2022_01/783826655"/>
    <hyperlink ref="F907" r:id="rId199" display="https://podminky.urs.cz/item/CS_URS_2022_01/784111001"/>
    <hyperlink ref="F909" r:id="rId200" display="https://podminky.urs.cz/item/CS_URS_2022_01/784121001"/>
    <hyperlink ref="F911" r:id="rId201" display="https://podminky.urs.cz/item/CS_URS_2022_01/784121007"/>
    <hyperlink ref="F913" r:id="rId202" display="https://podminky.urs.cz/item/CS_URS_2022_01/784121011"/>
    <hyperlink ref="F915" r:id="rId203" display="https://podminky.urs.cz/item/CS_URS_2022_01/784121017"/>
    <hyperlink ref="F919" r:id="rId204" display="https://podminky.urs.cz/item/CS_URS_2022_01/784161201"/>
    <hyperlink ref="F921" r:id="rId205" display="https://podminky.urs.cz/item/CS_URS_2022_01/784161207"/>
    <hyperlink ref="F923" r:id="rId206" display="https://podminky.urs.cz/item/CS_URS_2022_01/784171111"/>
    <hyperlink ref="F928" r:id="rId207" display="https://podminky.urs.cz/item/CS_URS_2022_01/784181101"/>
    <hyperlink ref="F930" r:id="rId208" display="https://podminky.urs.cz/item/CS_URS_2022_01/784211101"/>
    <hyperlink ref="F932" r:id="rId209" display="https://podminky.urs.cz/item/CS_URS_2022_01/784211107"/>
    <hyperlink ref="F934" r:id="rId210" display="https://podminky.urs.cz/item/CS_URS_2022_01/784221133"/>
    <hyperlink ref="F938" r:id="rId211" display="https://podminky.urs.cz/item/CS_URS_2022_01/78422115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2051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ROUND(J103,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ROUND((SUM(BE103:BE398)),  2)</f>
        <v>0</v>
      </c>
      <c r="G35" s="41"/>
      <c r="H35" s="41"/>
      <c r="I35" s="160">
        <v>0.20999999999999999</v>
      </c>
      <c r="J35" s="159">
        <f>ROUND(((SUM(BE103:BE398))*I35),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ROUND((SUM(BF103:BF398)),  2)</f>
        <v>0</v>
      </c>
      <c r="G36" s="41"/>
      <c r="H36" s="41"/>
      <c r="I36" s="160">
        <v>0.14999999999999999</v>
      </c>
      <c r="J36" s="159">
        <f>ROUND(((SUM(BF103:BF398))*I36),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ROUND((SUM(BG103:BG398)),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ROUND((SUM(BH103:BH398)),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ROUND((SUM(BI103:BI398)),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01 - 03 - ZTI, ÚT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J103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J104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J105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440</v>
      </c>
      <c r="E66" s="185"/>
      <c r="F66" s="185"/>
      <c r="G66" s="185"/>
      <c r="H66" s="185"/>
      <c r="I66" s="185"/>
      <c r="J66" s="186">
        <f>J135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2052</v>
      </c>
      <c r="E67" s="185"/>
      <c r="F67" s="185"/>
      <c r="G67" s="185"/>
      <c r="H67" s="185"/>
      <c r="I67" s="185"/>
      <c r="J67" s="186">
        <f>J138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134</v>
      </c>
      <c r="E68" s="185"/>
      <c r="F68" s="185"/>
      <c r="G68" s="185"/>
      <c r="H68" s="185"/>
      <c r="I68" s="185"/>
      <c r="J68" s="186">
        <f>J143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441</v>
      </c>
      <c r="E69" s="185"/>
      <c r="F69" s="185"/>
      <c r="G69" s="185"/>
      <c r="H69" s="185"/>
      <c r="I69" s="185"/>
      <c r="J69" s="186">
        <f>J158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442</v>
      </c>
      <c r="E70" s="185"/>
      <c r="F70" s="185"/>
      <c r="G70" s="185"/>
      <c r="H70" s="185"/>
      <c r="I70" s="185"/>
      <c r="J70" s="186">
        <f>J173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135</v>
      </c>
      <c r="E71" s="180"/>
      <c r="F71" s="180"/>
      <c r="G71" s="180"/>
      <c r="H71" s="180"/>
      <c r="I71" s="180"/>
      <c r="J71" s="181">
        <f>J176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2053</v>
      </c>
      <c r="E72" s="185"/>
      <c r="F72" s="185"/>
      <c r="G72" s="185"/>
      <c r="H72" s="185"/>
      <c r="I72" s="185"/>
      <c r="J72" s="186">
        <f>J177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2054</v>
      </c>
      <c r="E73" s="185"/>
      <c r="F73" s="185"/>
      <c r="G73" s="185"/>
      <c r="H73" s="185"/>
      <c r="I73" s="185"/>
      <c r="J73" s="186">
        <f>J194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2055</v>
      </c>
      <c r="E74" s="185"/>
      <c r="F74" s="185"/>
      <c r="G74" s="185"/>
      <c r="H74" s="185"/>
      <c r="I74" s="185"/>
      <c r="J74" s="186">
        <f>J218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2056</v>
      </c>
      <c r="E75" s="185"/>
      <c r="F75" s="185"/>
      <c r="G75" s="185"/>
      <c r="H75" s="185"/>
      <c r="I75" s="185"/>
      <c r="J75" s="186">
        <f>J274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2057</v>
      </c>
      <c r="E76" s="185"/>
      <c r="F76" s="185"/>
      <c r="G76" s="185"/>
      <c r="H76" s="185"/>
      <c r="I76" s="185"/>
      <c r="J76" s="186">
        <f>J283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2058</v>
      </c>
      <c r="E77" s="185"/>
      <c r="F77" s="185"/>
      <c r="G77" s="185"/>
      <c r="H77" s="185"/>
      <c r="I77" s="185"/>
      <c r="J77" s="186">
        <f>J288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2059</v>
      </c>
      <c r="E78" s="185"/>
      <c r="F78" s="185"/>
      <c r="G78" s="185"/>
      <c r="H78" s="185"/>
      <c r="I78" s="185"/>
      <c r="J78" s="186">
        <f>J310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2060</v>
      </c>
      <c r="E79" s="185"/>
      <c r="F79" s="185"/>
      <c r="G79" s="185"/>
      <c r="H79" s="185"/>
      <c r="I79" s="185"/>
      <c r="J79" s="186">
        <f>J345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2061</v>
      </c>
      <c r="E80" s="185"/>
      <c r="F80" s="185"/>
      <c r="G80" s="185"/>
      <c r="H80" s="185"/>
      <c r="I80" s="185"/>
      <c r="J80" s="186">
        <f>J365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7"/>
      <c r="C81" s="178"/>
      <c r="D81" s="179" t="s">
        <v>2062</v>
      </c>
      <c r="E81" s="180"/>
      <c r="F81" s="180"/>
      <c r="G81" s="180"/>
      <c r="H81" s="180"/>
      <c r="I81" s="180"/>
      <c r="J81" s="181">
        <f>J387</f>
        <v>0</v>
      </c>
      <c r="K81" s="178"/>
      <c r="L81" s="18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6" t="s">
        <v>143</v>
      </c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16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172" t="str">
        <f>E7</f>
        <v>Rekonstrukce výpravní budovy v žst. Ostružná</v>
      </c>
      <c r="F91" s="35"/>
      <c r="G91" s="35"/>
      <c r="H91" s="35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" customFormat="1" ht="12" customHeight="1">
      <c r="B92" s="24"/>
      <c r="C92" s="35" t="s">
        <v>124</v>
      </c>
      <c r="D92" s="25"/>
      <c r="E92" s="25"/>
      <c r="F92" s="25"/>
      <c r="G92" s="25"/>
      <c r="H92" s="25"/>
      <c r="I92" s="25"/>
      <c r="J92" s="25"/>
      <c r="K92" s="25"/>
      <c r="L92" s="23"/>
    </row>
    <row r="93" s="2" customFormat="1" ht="16.5" customHeight="1">
      <c r="A93" s="41"/>
      <c r="B93" s="42"/>
      <c r="C93" s="43"/>
      <c r="D93" s="43"/>
      <c r="E93" s="172" t="s">
        <v>125</v>
      </c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126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E11</f>
        <v>SO 01 - 03 - ZTI, ÚT</v>
      </c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22</v>
      </c>
      <c r="D97" s="43"/>
      <c r="E97" s="43"/>
      <c r="F97" s="30" t="str">
        <f>F14</f>
        <v xml:space="preserve"> </v>
      </c>
      <c r="G97" s="43"/>
      <c r="H97" s="43"/>
      <c r="I97" s="35" t="s">
        <v>24</v>
      </c>
      <c r="J97" s="75" t="str">
        <f>IF(J14="","",J14)</f>
        <v>3. 5. 2022</v>
      </c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5" t="s">
        <v>26</v>
      </c>
      <c r="D99" s="43"/>
      <c r="E99" s="43"/>
      <c r="F99" s="30" t="str">
        <f>E17</f>
        <v xml:space="preserve"> </v>
      </c>
      <c r="G99" s="43"/>
      <c r="H99" s="43"/>
      <c r="I99" s="35" t="s">
        <v>33</v>
      </c>
      <c r="J99" s="39" t="str">
        <f>E23</f>
        <v xml:space="preserve"> </v>
      </c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31</v>
      </c>
      <c r="D100" s="43"/>
      <c r="E100" s="43"/>
      <c r="F100" s="30" t="str">
        <f>IF(E20="","",E20)</f>
        <v>Vyplň údaj</v>
      </c>
      <c r="G100" s="43"/>
      <c r="H100" s="43"/>
      <c r="I100" s="35" t="s">
        <v>35</v>
      </c>
      <c r="J100" s="39" t="str">
        <f>E26</f>
        <v xml:space="preserve"> </v>
      </c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88"/>
      <c r="B102" s="189"/>
      <c r="C102" s="190" t="s">
        <v>144</v>
      </c>
      <c r="D102" s="191" t="s">
        <v>57</v>
      </c>
      <c r="E102" s="191" t="s">
        <v>53</v>
      </c>
      <c r="F102" s="191" t="s">
        <v>54</v>
      </c>
      <c r="G102" s="191" t="s">
        <v>145</v>
      </c>
      <c r="H102" s="191" t="s">
        <v>146</v>
      </c>
      <c r="I102" s="191" t="s">
        <v>147</v>
      </c>
      <c r="J102" s="191" t="s">
        <v>131</v>
      </c>
      <c r="K102" s="192" t="s">
        <v>148</v>
      </c>
      <c r="L102" s="193"/>
      <c r="M102" s="95" t="s">
        <v>28</v>
      </c>
      <c r="N102" s="96" t="s">
        <v>42</v>
      </c>
      <c r="O102" s="96" t="s">
        <v>149</v>
      </c>
      <c r="P102" s="96" t="s">
        <v>150</v>
      </c>
      <c r="Q102" s="96" t="s">
        <v>151</v>
      </c>
      <c r="R102" s="96" t="s">
        <v>152</v>
      </c>
      <c r="S102" s="96" t="s">
        <v>153</v>
      </c>
      <c r="T102" s="97" t="s">
        <v>154</v>
      </c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</row>
    <row r="103" s="2" customFormat="1" ht="22.8" customHeight="1">
      <c r="A103" s="41"/>
      <c r="B103" s="42"/>
      <c r="C103" s="102" t="s">
        <v>155</v>
      </c>
      <c r="D103" s="43"/>
      <c r="E103" s="43"/>
      <c r="F103" s="43"/>
      <c r="G103" s="43"/>
      <c r="H103" s="43"/>
      <c r="I103" s="43"/>
      <c r="J103" s="194">
        <f>BK103</f>
        <v>0</v>
      </c>
      <c r="K103" s="43"/>
      <c r="L103" s="47"/>
      <c r="M103" s="98"/>
      <c r="N103" s="195"/>
      <c r="O103" s="99"/>
      <c r="P103" s="196">
        <f>P104+P176+P387</f>
        <v>0</v>
      </c>
      <c r="Q103" s="99"/>
      <c r="R103" s="196">
        <f>R104+R176+R387</f>
        <v>11.4957882638</v>
      </c>
      <c r="S103" s="99"/>
      <c r="T103" s="197">
        <f>T104+T176+T387</f>
        <v>3.7553699999999997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71</v>
      </c>
      <c r="AU103" s="20" t="s">
        <v>132</v>
      </c>
      <c r="BK103" s="198">
        <f>BK104+BK176+BK387</f>
        <v>0</v>
      </c>
    </row>
    <row r="104" s="12" customFormat="1" ht="25.92" customHeight="1">
      <c r="A104" s="12"/>
      <c r="B104" s="199"/>
      <c r="C104" s="200"/>
      <c r="D104" s="201" t="s">
        <v>71</v>
      </c>
      <c r="E104" s="202" t="s">
        <v>156</v>
      </c>
      <c r="F104" s="202" t="s">
        <v>157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P105+P135+P138+P143+P158+P173</f>
        <v>0</v>
      </c>
      <c r="Q104" s="207"/>
      <c r="R104" s="208">
        <f>R105+R135+R138+R143+R158+R173</f>
        <v>9.2385184999999996</v>
      </c>
      <c r="S104" s="207"/>
      <c r="T104" s="209">
        <f>T105+T135+T138+T143+T158+T173</f>
        <v>3.4659999999999997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79</v>
      </c>
      <c r="AT104" s="211" t="s">
        <v>71</v>
      </c>
      <c r="AU104" s="211" t="s">
        <v>72</v>
      </c>
      <c r="AY104" s="210" t="s">
        <v>158</v>
      </c>
      <c r="BK104" s="212">
        <f>BK105+BK135+BK138+BK143+BK158+BK173</f>
        <v>0</v>
      </c>
    </row>
    <row r="105" s="12" customFormat="1" ht="22.8" customHeight="1">
      <c r="A105" s="12"/>
      <c r="B105" s="199"/>
      <c r="C105" s="200"/>
      <c r="D105" s="201" t="s">
        <v>71</v>
      </c>
      <c r="E105" s="213" t="s">
        <v>79</v>
      </c>
      <c r="F105" s="213" t="s">
        <v>451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SUM(P106:P134)</f>
        <v>0</v>
      </c>
      <c r="Q105" s="207"/>
      <c r="R105" s="208">
        <f>SUM(R106:R134)</f>
        <v>8.3859999999999992</v>
      </c>
      <c r="S105" s="207"/>
      <c r="T105" s="209">
        <f>SUM(T106:T134)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79</v>
      </c>
      <c r="AT105" s="211" t="s">
        <v>71</v>
      </c>
      <c r="AU105" s="211" t="s">
        <v>79</v>
      </c>
      <c r="AY105" s="210" t="s">
        <v>158</v>
      </c>
      <c r="BK105" s="212">
        <f>SUM(BK106:BK134)</f>
        <v>0</v>
      </c>
    </row>
    <row r="106" s="2" customFormat="1" ht="49.05" customHeight="1">
      <c r="A106" s="41"/>
      <c r="B106" s="42"/>
      <c r="C106" s="215" t="s">
        <v>79</v>
      </c>
      <c r="D106" s="215" t="s">
        <v>161</v>
      </c>
      <c r="E106" s="216" t="s">
        <v>2063</v>
      </c>
      <c r="F106" s="217" t="s">
        <v>2064</v>
      </c>
      <c r="G106" s="218" t="s">
        <v>164</v>
      </c>
      <c r="H106" s="219">
        <v>11.83</v>
      </c>
      <c r="I106" s="220"/>
      <c r="J106" s="221">
        <f>ROUND(I106*H106,2)</f>
        <v>0</v>
      </c>
      <c r="K106" s="217" t="s">
        <v>454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166</v>
      </c>
      <c r="AT106" s="226" t="s">
        <v>161</v>
      </c>
      <c r="AU106" s="226" t="s">
        <v>81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166</v>
      </c>
      <c r="BM106" s="226" t="s">
        <v>2065</v>
      </c>
    </row>
    <row r="107" s="2" customFormat="1">
      <c r="A107" s="41"/>
      <c r="B107" s="42"/>
      <c r="C107" s="43"/>
      <c r="D107" s="228" t="s">
        <v>168</v>
      </c>
      <c r="E107" s="43"/>
      <c r="F107" s="229" t="s">
        <v>2066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168</v>
      </c>
      <c r="AU107" s="20" t="s">
        <v>81</v>
      </c>
    </row>
    <row r="108" s="14" customFormat="1">
      <c r="A108" s="14"/>
      <c r="B108" s="244"/>
      <c r="C108" s="245"/>
      <c r="D108" s="235" t="s">
        <v>179</v>
      </c>
      <c r="E108" s="246" t="s">
        <v>28</v>
      </c>
      <c r="F108" s="247" t="s">
        <v>2067</v>
      </c>
      <c r="G108" s="245"/>
      <c r="H108" s="248">
        <v>11.83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179</v>
      </c>
      <c r="AU108" s="254" t="s">
        <v>81</v>
      </c>
      <c r="AV108" s="14" t="s">
        <v>81</v>
      </c>
      <c r="AW108" s="14" t="s">
        <v>34</v>
      </c>
      <c r="AX108" s="14" t="s">
        <v>72</v>
      </c>
      <c r="AY108" s="254" t="s">
        <v>158</v>
      </c>
    </row>
    <row r="109" s="15" customFormat="1">
      <c r="A109" s="15"/>
      <c r="B109" s="255"/>
      <c r="C109" s="256"/>
      <c r="D109" s="235" t="s">
        <v>179</v>
      </c>
      <c r="E109" s="257" t="s">
        <v>28</v>
      </c>
      <c r="F109" s="258" t="s">
        <v>184</v>
      </c>
      <c r="G109" s="256"/>
      <c r="H109" s="259">
        <v>11.83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5" t="s">
        <v>179</v>
      </c>
      <c r="AU109" s="265" t="s">
        <v>81</v>
      </c>
      <c r="AV109" s="15" t="s">
        <v>166</v>
      </c>
      <c r="AW109" s="15" t="s">
        <v>34</v>
      </c>
      <c r="AX109" s="15" t="s">
        <v>79</v>
      </c>
      <c r="AY109" s="265" t="s">
        <v>158</v>
      </c>
    </row>
    <row r="110" s="2" customFormat="1" ht="44.25" customHeight="1">
      <c r="A110" s="41"/>
      <c r="B110" s="42"/>
      <c r="C110" s="215" t="s">
        <v>81</v>
      </c>
      <c r="D110" s="215" t="s">
        <v>161</v>
      </c>
      <c r="E110" s="216" t="s">
        <v>2068</v>
      </c>
      <c r="F110" s="217" t="s">
        <v>2069</v>
      </c>
      <c r="G110" s="218" t="s">
        <v>164</v>
      </c>
      <c r="H110" s="219">
        <v>1.8089999999999999</v>
      </c>
      <c r="I110" s="220"/>
      <c r="J110" s="221">
        <f>ROUND(I110*H110,2)</f>
        <v>0</v>
      </c>
      <c r="K110" s="217" t="s">
        <v>165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166</v>
      </c>
      <c r="AT110" s="226" t="s">
        <v>161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166</v>
      </c>
      <c r="BM110" s="226" t="s">
        <v>2070</v>
      </c>
    </row>
    <row r="111" s="2" customFormat="1">
      <c r="A111" s="41"/>
      <c r="B111" s="42"/>
      <c r="C111" s="43"/>
      <c r="D111" s="228" t="s">
        <v>168</v>
      </c>
      <c r="E111" s="43"/>
      <c r="F111" s="229" t="s">
        <v>2071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168</v>
      </c>
      <c r="AU111" s="20" t="s">
        <v>81</v>
      </c>
    </row>
    <row r="112" s="14" customFormat="1">
      <c r="A112" s="14"/>
      <c r="B112" s="244"/>
      <c r="C112" s="245"/>
      <c r="D112" s="235" t="s">
        <v>179</v>
      </c>
      <c r="E112" s="246" t="s">
        <v>28</v>
      </c>
      <c r="F112" s="247" t="s">
        <v>2072</v>
      </c>
      <c r="G112" s="245"/>
      <c r="H112" s="248">
        <v>1.8089999999999999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179</v>
      </c>
      <c r="AU112" s="254" t="s">
        <v>81</v>
      </c>
      <c r="AV112" s="14" t="s">
        <v>81</v>
      </c>
      <c r="AW112" s="14" t="s">
        <v>34</v>
      </c>
      <c r="AX112" s="14" t="s">
        <v>72</v>
      </c>
      <c r="AY112" s="254" t="s">
        <v>158</v>
      </c>
    </row>
    <row r="113" s="15" customFormat="1">
      <c r="A113" s="15"/>
      <c r="B113" s="255"/>
      <c r="C113" s="256"/>
      <c r="D113" s="235" t="s">
        <v>179</v>
      </c>
      <c r="E113" s="257" t="s">
        <v>28</v>
      </c>
      <c r="F113" s="258" t="s">
        <v>184</v>
      </c>
      <c r="G113" s="256"/>
      <c r="H113" s="259">
        <v>1.8089999999999999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5" t="s">
        <v>179</v>
      </c>
      <c r="AU113" s="265" t="s">
        <v>81</v>
      </c>
      <c r="AV113" s="15" t="s">
        <v>166</v>
      </c>
      <c r="AW113" s="15" t="s">
        <v>34</v>
      </c>
      <c r="AX113" s="15" t="s">
        <v>79</v>
      </c>
      <c r="AY113" s="265" t="s">
        <v>158</v>
      </c>
    </row>
    <row r="114" s="2" customFormat="1" ht="37.8" customHeight="1">
      <c r="A114" s="41"/>
      <c r="B114" s="42"/>
      <c r="C114" s="215" t="s">
        <v>174</v>
      </c>
      <c r="D114" s="215" t="s">
        <v>161</v>
      </c>
      <c r="E114" s="216" t="s">
        <v>2073</v>
      </c>
      <c r="F114" s="217" t="s">
        <v>2074</v>
      </c>
      <c r="G114" s="218" t="s">
        <v>164</v>
      </c>
      <c r="H114" s="219">
        <v>4.2000000000000002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2075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2076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55.5" customHeight="1">
      <c r="A116" s="41"/>
      <c r="B116" s="42"/>
      <c r="C116" s="215" t="s">
        <v>166</v>
      </c>
      <c r="D116" s="215" t="s">
        <v>161</v>
      </c>
      <c r="E116" s="216" t="s">
        <v>2077</v>
      </c>
      <c r="F116" s="217" t="s">
        <v>2078</v>
      </c>
      <c r="G116" s="218" t="s">
        <v>164</v>
      </c>
      <c r="H116" s="219">
        <v>0.81000000000000005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2079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2080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55.5" customHeight="1">
      <c r="A118" s="41"/>
      <c r="B118" s="42"/>
      <c r="C118" s="215" t="s">
        <v>190</v>
      </c>
      <c r="D118" s="215" t="s">
        <v>161</v>
      </c>
      <c r="E118" s="216" t="s">
        <v>2081</v>
      </c>
      <c r="F118" s="217" t="s">
        <v>2082</v>
      </c>
      <c r="G118" s="218" t="s">
        <v>164</v>
      </c>
      <c r="H118" s="219">
        <v>13.638999999999999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2083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2084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62.7" customHeight="1">
      <c r="A120" s="41"/>
      <c r="B120" s="42"/>
      <c r="C120" s="215" t="s">
        <v>197</v>
      </c>
      <c r="D120" s="215" t="s">
        <v>161</v>
      </c>
      <c r="E120" s="216" t="s">
        <v>2085</v>
      </c>
      <c r="F120" s="217" t="s">
        <v>2086</v>
      </c>
      <c r="G120" s="218" t="s">
        <v>164</v>
      </c>
      <c r="H120" s="219">
        <v>4.1929999999999996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2087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2088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37.8" customHeight="1">
      <c r="A122" s="41"/>
      <c r="B122" s="42"/>
      <c r="C122" s="215" t="s">
        <v>203</v>
      </c>
      <c r="D122" s="215" t="s">
        <v>161</v>
      </c>
      <c r="E122" s="216" t="s">
        <v>2089</v>
      </c>
      <c r="F122" s="217" t="s">
        <v>2090</v>
      </c>
      <c r="G122" s="218" t="s">
        <v>164</v>
      </c>
      <c r="H122" s="219">
        <v>4.1929999999999996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2091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2092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44.25" customHeight="1">
      <c r="A124" s="41"/>
      <c r="B124" s="42"/>
      <c r="C124" s="215" t="s">
        <v>208</v>
      </c>
      <c r="D124" s="215" t="s">
        <v>161</v>
      </c>
      <c r="E124" s="216" t="s">
        <v>2093</v>
      </c>
      <c r="F124" s="217" t="s">
        <v>2094</v>
      </c>
      <c r="G124" s="218" t="s">
        <v>164</v>
      </c>
      <c r="H124" s="219">
        <v>9.4459999999999997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2095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2096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2097</v>
      </c>
      <c r="G126" s="245"/>
      <c r="H126" s="248">
        <v>9.4459999999999997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5" customFormat="1">
      <c r="A127" s="15"/>
      <c r="B127" s="255"/>
      <c r="C127" s="256"/>
      <c r="D127" s="235" t="s">
        <v>179</v>
      </c>
      <c r="E127" s="257" t="s">
        <v>28</v>
      </c>
      <c r="F127" s="258" t="s">
        <v>184</v>
      </c>
      <c r="G127" s="256"/>
      <c r="H127" s="259">
        <v>9.4459999999999997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179</v>
      </c>
      <c r="AU127" s="265" t="s">
        <v>81</v>
      </c>
      <c r="AV127" s="15" t="s">
        <v>166</v>
      </c>
      <c r="AW127" s="15" t="s">
        <v>34</v>
      </c>
      <c r="AX127" s="15" t="s">
        <v>79</v>
      </c>
      <c r="AY127" s="265" t="s">
        <v>158</v>
      </c>
    </row>
    <row r="128" s="2" customFormat="1" ht="66.75" customHeight="1">
      <c r="A128" s="41"/>
      <c r="B128" s="42"/>
      <c r="C128" s="215" t="s">
        <v>159</v>
      </c>
      <c r="D128" s="215" t="s">
        <v>161</v>
      </c>
      <c r="E128" s="216" t="s">
        <v>2098</v>
      </c>
      <c r="F128" s="217" t="s">
        <v>2099</v>
      </c>
      <c r="G128" s="218" t="s">
        <v>164</v>
      </c>
      <c r="H128" s="219">
        <v>4.1929999999999996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2100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2101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2102</v>
      </c>
      <c r="G130" s="245"/>
      <c r="H130" s="248">
        <v>4.1929999999999996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5" customFormat="1">
      <c r="A131" s="15"/>
      <c r="B131" s="255"/>
      <c r="C131" s="256"/>
      <c r="D131" s="235" t="s">
        <v>179</v>
      </c>
      <c r="E131" s="257" t="s">
        <v>28</v>
      </c>
      <c r="F131" s="258" t="s">
        <v>184</v>
      </c>
      <c r="G131" s="256"/>
      <c r="H131" s="259">
        <v>4.1929999999999996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179</v>
      </c>
      <c r="AU131" s="265" t="s">
        <v>81</v>
      </c>
      <c r="AV131" s="15" t="s">
        <v>166</v>
      </c>
      <c r="AW131" s="15" t="s">
        <v>34</v>
      </c>
      <c r="AX131" s="15" t="s">
        <v>79</v>
      </c>
      <c r="AY131" s="265" t="s">
        <v>158</v>
      </c>
    </row>
    <row r="132" s="2" customFormat="1" ht="16.5" customHeight="1">
      <c r="A132" s="41"/>
      <c r="B132" s="42"/>
      <c r="C132" s="270" t="s">
        <v>220</v>
      </c>
      <c r="D132" s="270" t="s">
        <v>490</v>
      </c>
      <c r="E132" s="271" t="s">
        <v>2103</v>
      </c>
      <c r="F132" s="272" t="s">
        <v>2104</v>
      </c>
      <c r="G132" s="273" t="s">
        <v>216</v>
      </c>
      <c r="H132" s="274">
        <v>8.3859999999999992</v>
      </c>
      <c r="I132" s="275"/>
      <c r="J132" s="276">
        <f>ROUND(I132*H132,2)</f>
        <v>0</v>
      </c>
      <c r="K132" s="272" t="s">
        <v>165</v>
      </c>
      <c r="L132" s="277"/>
      <c r="M132" s="278" t="s">
        <v>28</v>
      </c>
      <c r="N132" s="279" t="s">
        <v>43</v>
      </c>
      <c r="O132" s="87"/>
      <c r="P132" s="224">
        <f>O132*H132</f>
        <v>0</v>
      </c>
      <c r="Q132" s="224">
        <v>1</v>
      </c>
      <c r="R132" s="224">
        <f>Q132*H132</f>
        <v>8.3859999999999992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208</v>
      </c>
      <c r="AT132" s="226" t="s">
        <v>490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2105</v>
      </c>
    </row>
    <row r="133" s="14" customFormat="1">
      <c r="A133" s="14"/>
      <c r="B133" s="244"/>
      <c r="C133" s="245"/>
      <c r="D133" s="235" t="s">
        <v>179</v>
      </c>
      <c r="E133" s="246" t="s">
        <v>28</v>
      </c>
      <c r="F133" s="247" t="s">
        <v>2106</v>
      </c>
      <c r="G133" s="245"/>
      <c r="H133" s="248">
        <v>8.3859999999999992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179</v>
      </c>
      <c r="AU133" s="254" t="s">
        <v>81</v>
      </c>
      <c r="AV133" s="14" t="s">
        <v>81</v>
      </c>
      <c r="AW133" s="14" t="s">
        <v>34</v>
      </c>
      <c r="AX133" s="14" t="s">
        <v>72</v>
      </c>
      <c r="AY133" s="254" t="s">
        <v>158</v>
      </c>
    </row>
    <row r="134" s="15" customFormat="1">
      <c r="A134" s="15"/>
      <c r="B134" s="255"/>
      <c r="C134" s="256"/>
      <c r="D134" s="235" t="s">
        <v>179</v>
      </c>
      <c r="E134" s="257" t="s">
        <v>28</v>
      </c>
      <c r="F134" s="258" t="s">
        <v>184</v>
      </c>
      <c r="G134" s="256"/>
      <c r="H134" s="259">
        <v>8.3859999999999992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179</v>
      </c>
      <c r="AU134" s="265" t="s">
        <v>81</v>
      </c>
      <c r="AV134" s="15" t="s">
        <v>166</v>
      </c>
      <c r="AW134" s="15" t="s">
        <v>34</v>
      </c>
      <c r="AX134" s="15" t="s">
        <v>79</v>
      </c>
      <c r="AY134" s="265" t="s">
        <v>158</v>
      </c>
    </row>
    <row r="135" s="12" customFormat="1" ht="22.8" customHeight="1">
      <c r="A135" s="12"/>
      <c r="B135" s="199"/>
      <c r="C135" s="200"/>
      <c r="D135" s="201" t="s">
        <v>71</v>
      </c>
      <c r="E135" s="213" t="s">
        <v>197</v>
      </c>
      <c r="F135" s="213" t="s">
        <v>673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SUM(P136:P137)</f>
        <v>0</v>
      </c>
      <c r="Q135" s="207"/>
      <c r="R135" s="208">
        <f>SUM(R136:R137)</f>
        <v>0.63200000000000001</v>
      </c>
      <c r="S135" s="207"/>
      <c r="T135" s="20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79</v>
      </c>
      <c r="AT135" s="211" t="s">
        <v>71</v>
      </c>
      <c r="AU135" s="211" t="s">
        <v>79</v>
      </c>
      <c r="AY135" s="210" t="s">
        <v>158</v>
      </c>
      <c r="BK135" s="212">
        <f>SUM(BK136:BK137)</f>
        <v>0</v>
      </c>
    </row>
    <row r="136" s="2" customFormat="1" ht="21.75" customHeight="1">
      <c r="A136" s="41"/>
      <c r="B136" s="42"/>
      <c r="C136" s="215" t="s">
        <v>227</v>
      </c>
      <c r="D136" s="215" t="s">
        <v>161</v>
      </c>
      <c r="E136" s="216" t="s">
        <v>683</v>
      </c>
      <c r="F136" s="217" t="s">
        <v>684</v>
      </c>
      <c r="G136" s="218" t="s">
        <v>193</v>
      </c>
      <c r="H136" s="219">
        <v>15.800000000000001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0.040000000000000001</v>
      </c>
      <c r="R136" s="224">
        <f>Q136*H136</f>
        <v>0.63200000000000001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2107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686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12" customFormat="1" ht="22.8" customHeight="1">
      <c r="A138" s="12"/>
      <c r="B138" s="199"/>
      <c r="C138" s="200"/>
      <c r="D138" s="201" t="s">
        <v>71</v>
      </c>
      <c r="E138" s="213" t="s">
        <v>208</v>
      </c>
      <c r="F138" s="213" t="s">
        <v>2108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SUM(P139:P142)</f>
        <v>0</v>
      </c>
      <c r="Q138" s="207"/>
      <c r="R138" s="208">
        <f>SUM(R139:R142)</f>
        <v>0.18686450000000002</v>
      </c>
      <c r="S138" s="207"/>
      <c r="T138" s="20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79</v>
      </c>
      <c r="AT138" s="211" t="s">
        <v>71</v>
      </c>
      <c r="AU138" s="211" t="s">
        <v>79</v>
      </c>
      <c r="AY138" s="210" t="s">
        <v>158</v>
      </c>
      <c r="BK138" s="212">
        <f>SUM(BK139:BK142)</f>
        <v>0</v>
      </c>
    </row>
    <row r="139" s="2" customFormat="1" ht="21.75" customHeight="1">
      <c r="A139" s="41"/>
      <c r="B139" s="42"/>
      <c r="C139" s="215" t="s">
        <v>232</v>
      </c>
      <c r="D139" s="215" t="s">
        <v>161</v>
      </c>
      <c r="E139" s="216" t="s">
        <v>2109</v>
      </c>
      <c r="F139" s="217" t="s">
        <v>2110</v>
      </c>
      <c r="G139" s="218" t="s">
        <v>200</v>
      </c>
      <c r="H139" s="219">
        <v>13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0.01232225</v>
      </c>
      <c r="R139" s="224">
        <f>Q139*H139</f>
        <v>0.16018925000000001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166</v>
      </c>
      <c r="AT139" s="226" t="s">
        <v>161</v>
      </c>
      <c r="AU139" s="226" t="s">
        <v>81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166</v>
      </c>
      <c r="BM139" s="226" t="s">
        <v>2111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2112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81</v>
      </c>
    </row>
    <row r="141" s="2" customFormat="1" ht="44.25" customHeight="1">
      <c r="A141" s="41"/>
      <c r="B141" s="42"/>
      <c r="C141" s="215" t="s">
        <v>237</v>
      </c>
      <c r="D141" s="215" t="s">
        <v>161</v>
      </c>
      <c r="E141" s="216" t="s">
        <v>2113</v>
      </c>
      <c r="F141" s="217" t="s">
        <v>2114</v>
      </c>
      <c r="G141" s="218" t="s">
        <v>300</v>
      </c>
      <c r="H141" s="219">
        <v>1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0.026675250000000001</v>
      </c>
      <c r="R141" s="224">
        <f>Q141*H141</f>
        <v>0.026675250000000001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2115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2116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12" customFormat="1" ht="22.8" customHeight="1">
      <c r="A143" s="12"/>
      <c r="B143" s="199"/>
      <c r="C143" s="200"/>
      <c r="D143" s="201" t="s">
        <v>71</v>
      </c>
      <c r="E143" s="213" t="s">
        <v>159</v>
      </c>
      <c r="F143" s="213" t="s">
        <v>160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SUM(P144:P157)</f>
        <v>0</v>
      </c>
      <c r="Q143" s="207"/>
      <c r="R143" s="208">
        <f>SUM(R144:R157)</f>
        <v>0.033653999999999996</v>
      </c>
      <c r="S143" s="207"/>
      <c r="T143" s="209">
        <f>SUM(T144:T157)</f>
        <v>3.4659999999999997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79</v>
      </c>
      <c r="AT143" s="211" t="s">
        <v>71</v>
      </c>
      <c r="AU143" s="211" t="s">
        <v>79</v>
      </c>
      <c r="AY143" s="210" t="s">
        <v>158</v>
      </c>
      <c r="BK143" s="212">
        <f>SUM(BK144:BK157)</f>
        <v>0</v>
      </c>
    </row>
    <row r="144" s="2" customFormat="1" ht="37.8" customHeight="1">
      <c r="A144" s="41"/>
      <c r="B144" s="42"/>
      <c r="C144" s="215" t="s">
        <v>242</v>
      </c>
      <c r="D144" s="215" t="s">
        <v>161</v>
      </c>
      <c r="E144" s="216" t="s">
        <v>954</v>
      </c>
      <c r="F144" s="217" t="s">
        <v>955</v>
      </c>
      <c r="G144" s="218" t="s">
        <v>193</v>
      </c>
      <c r="H144" s="219">
        <v>163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0.00012999999999999999</v>
      </c>
      <c r="R144" s="224">
        <f>Q144*H144</f>
        <v>0.021189999999999997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2117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957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2" customFormat="1" ht="37.8" customHeight="1">
      <c r="A146" s="41"/>
      <c r="B146" s="42"/>
      <c r="C146" s="215" t="s">
        <v>8</v>
      </c>
      <c r="D146" s="215" t="s">
        <v>161</v>
      </c>
      <c r="E146" s="216" t="s">
        <v>977</v>
      </c>
      <c r="F146" s="217" t="s">
        <v>978</v>
      </c>
      <c r="G146" s="218" t="s">
        <v>193</v>
      </c>
      <c r="H146" s="219">
        <v>336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3.4999999999999997E-05</v>
      </c>
      <c r="R146" s="224">
        <f>Q146*H146</f>
        <v>0.01176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166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166</v>
      </c>
      <c r="BM146" s="226" t="s">
        <v>2118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980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2" customFormat="1" ht="24.15" customHeight="1">
      <c r="A148" s="41"/>
      <c r="B148" s="42"/>
      <c r="C148" s="215" t="s">
        <v>251</v>
      </c>
      <c r="D148" s="215" t="s">
        <v>161</v>
      </c>
      <c r="E148" s="216" t="s">
        <v>2119</v>
      </c>
      <c r="F148" s="217" t="s">
        <v>2120</v>
      </c>
      <c r="G148" s="218" t="s">
        <v>300</v>
      </c>
      <c r="H148" s="219">
        <v>4</v>
      </c>
      <c r="I148" s="220"/>
      <c r="J148" s="221">
        <f>ROUND(I148*H148,2)</f>
        <v>0</v>
      </c>
      <c r="K148" s="217" t="s">
        <v>165</v>
      </c>
      <c r="L148" s="47"/>
      <c r="M148" s="222" t="s">
        <v>28</v>
      </c>
      <c r="N148" s="223" t="s">
        <v>43</v>
      </c>
      <c r="O148" s="87"/>
      <c r="P148" s="224">
        <f>O148*H148</f>
        <v>0</v>
      </c>
      <c r="Q148" s="224">
        <v>0.000176</v>
      </c>
      <c r="R148" s="224">
        <f>Q148*H148</f>
        <v>0.00070399999999999998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166</v>
      </c>
      <c r="AT148" s="226" t="s">
        <v>161</v>
      </c>
      <c r="AU148" s="226" t="s">
        <v>81</v>
      </c>
      <c r="AY148" s="20" t="s">
        <v>158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166</v>
      </c>
      <c r="BM148" s="226" t="s">
        <v>2121</v>
      </c>
    </row>
    <row r="149" s="2" customFormat="1">
      <c r="A149" s="41"/>
      <c r="B149" s="42"/>
      <c r="C149" s="43"/>
      <c r="D149" s="228" t="s">
        <v>168</v>
      </c>
      <c r="E149" s="43"/>
      <c r="F149" s="229" t="s">
        <v>2122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168</v>
      </c>
      <c r="AU149" s="20" t="s">
        <v>81</v>
      </c>
    </row>
    <row r="150" s="2" customFormat="1" ht="55.5" customHeight="1">
      <c r="A150" s="41"/>
      <c r="B150" s="42"/>
      <c r="C150" s="215" t="s">
        <v>260</v>
      </c>
      <c r="D150" s="215" t="s">
        <v>161</v>
      </c>
      <c r="E150" s="216" t="s">
        <v>2123</v>
      </c>
      <c r="F150" s="217" t="s">
        <v>2124</v>
      </c>
      <c r="G150" s="218" t="s">
        <v>300</v>
      </c>
      <c r="H150" s="219">
        <v>29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0.002</v>
      </c>
      <c r="T150" s="225">
        <f>S150*H150</f>
        <v>0.058000000000000003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2125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2126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2" customFormat="1" ht="55.5" customHeight="1">
      <c r="A152" s="41"/>
      <c r="B152" s="42"/>
      <c r="C152" s="215" t="s">
        <v>265</v>
      </c>
      <c r="D152" s="215" t="s">
        <v>161</v>
      </c>
      <c r="E152" s="216" t="s">
        <v>2127</v>
      </c>
      <c r="F152" s="217" t="s">
        <v>2128</v>
      </c>
      <c r="G152" s="218" t="s">
        <v>300</v>
      </c>
      <c r="H152" s="219">
        <v>15</v>
      </c>
      <c r="I152" s="220"/>
      <c r="J152" s="221">
        <f>ROUND(I152*H152,2)</f>
        <v>0</v>
      </c>
      <c r="K152" s="217" t="s">
        <v>165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0.012</v>
      </c>
      <c r="T152" s="225">
        <f>S152*H152</f>
        <v>0.17999999999999999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166</v>
      </c>
      <c r="AT152" s="226" t="s">
        <v>161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166</v>
      </c>
      <c r="BM152" s="226" t="s">
        <v>2129</v>
      </c>
    </row>
    <row r="153" s="2" customFormat="1">
      <c r="A153" s="41"/>
      <c r="B153" s="42"/>
      <c r="C153" s="43"/>
      <c r="D153" s="228" t="s">
        <v>168</v>
      </c>
      <c r="E153" s="43"/>
      <c r="F153" s="229" t="s">
        <v>2130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168</v>
      </c>
      <c r="AU153" s="20" t="s">
        <v>81</v>
      </c>
    </row>
    <row r="154" s="2" customFormat="1" ht="37.8" customHeight="1">
      <c r="A154" s="41"/>
      <c r="B154" s="42"/>
      <c r="C154" s="215" t="s">
        <v>270</v>
      </c>
      <c r="D154" s="215" t="s">
        <v>161</v>
      </c>
      <c r="E154" s="216" t="s">
        <v>2131</v>
      </c>
      <c r="F154" s="217" t="s">
        <v>2132</v>
      </c>
      <c r="G154" s="218" t="s">
        <v>300</v>
      </c>
      <c r="H154" s="219">
        <v>12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0.032000000000000001</v>
      </c>
      <c r="T154" s="225">
        <f>S154*H154</f>
        <v>0.38400000000000001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2133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2134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2" customFormat="1" ht="37.8" customHeight="1">
      <c r="A156" s="41"/>
      <c r="B156" s="42"/>
      <c r="C156" s="215" t="s">
        <v>275</v>
      </c>
      <c r="D156" s="215" t="s">
        <v>161</v>
      </c>
      <c r="E156" s="216" t="s">
        <v>2135</v>
      </c>
      <c r="F156" s="217" t="s">
        <v>2136</v>
      </c>
      <c r="G156" s="218" t="s">
        <v>200</v>
      </c>
      <c r="H156" s="219">
        <v>158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0.017999999999999999</v>
      </c>
      <c r="T156" s="225">
        <f>S156*H156</f>
        <v>2.8439999999999999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2137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2138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12" customFormat="1" ht="22.8" customHeight="1">
      <c r="A158" s="12"/>
      <c r="B158" s="199"/>
      <c r="C158" s="200"/>
      <c r="D158" s="201" t="s">
        <v>71</v>
      </c>
      <c r="E158" s="213" t="s">
        <v>1002</v>
      </c>
      <c r="F158" s="213" t="s">
        <v>1003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SUM(P159:P172)</f>
        <v>0</v>
      </c>
      <c r="Q158" s="207"/>
      <c r="R158" s="208">
        <f>SUM(R159:R172)</f>
        <v>0</v>
      </c>
      <c r="S158" s="207"/>
      <c r="T158" s="209">
        <f>SUM(T159:T172)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79</v>
      </c>
      <c r="AT158" s="211" t="s">
        <v>71</v>
      </c>
      <c r="AU158" s="211" t="s">
        <v>79</v>
      </c>
      <c r="AY158" s="210" t="s">
        <v>158</v>
      </c>
      <c r="BK158" s="212">
        <f>SUM(BK159:BK172)</f>
        <v>0</v>
      </c>
    </row>
    <row r="159" s="2" customFormat="1" ht="37.8" customHeight="1">
      <c r="A159" s="41"/>
      <c r="B159" s="42"/>
      <c r="C159" s="215" t="s">
        <v>7</v>
      </c>
      <c r="D159" s="215" t="s">
        <v>161</v>
      </c>
      <c r="E159" s="216" t="s">
        <v>2139</v>
      </c>
      <c r="F159" s="217" t="s">
        <v>2140</v>
      </c>
      <c r="G159" s="218" t="s">
        <v>216</v>
      </c>
      <c r="H159" s="219">
        <v>3.7549999999999999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166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166</v>
      </c>
      <c r="BM159" s="226" t="s">
        <v>2141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2142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2" customFormat="1" ht="33" customHeight="1">
      <c r="A161" s="41"/>
      <c r="B161" s="42"/>
      <c r="C161" s="215" t="s">
        <v>285</v>
      </c>
      <c r="D161" s="215" t="s">
        <v>161</v>
      </c>
      <c r="E161" s="216" t="s">
        <v>1010</v>
      </c>
      <c r="F161" s="217" t="s">
        <v>1011</v>
      </c>
      <c r="G161" s="218" t="s">
        <v>216</v>
      </c>
      <c r="H161" s="219">
        <v>3.7549999999999999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2143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1013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44.25" customHeight="1">
      <c r="A163" s="41"/>
      <c r="B163" s="42"/>
      <c r="C163" s="215" t="s">
        <v>291</v>
      </c>
      <c r="D163" s="215" t="s">
        <v>161</v>
      </c>
      <c r="E163" s="216" t="s">
        <v>1015</v>
      </c>
      <c r="F163" s="217" t="s">
        <v>1016</v>
      </c>
      <c r="G163" s="218" t="s">
        <v>216</v>
      </c>
      <c r="H163" s="219">
        <v>112.65000000000001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2144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1018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14" customFormat="1">
      <c r="A165" s="14"/>
      <c r="B165" s="244"/>
      <c r="C165" s="245"/>
      <c r="D165" s="235" t="s">
        <v>179</v>
      </c>
      <c r="E165" s="246" t="s">
        <v>28</v>
      </c>
      <c r="F165" s="247" t="s">
        <v>2145</v>
      </c>
      <c r="G165" s="245"/>
      <c r="H165" s="248">
        <v>112.65000000000001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81</v>
      </c>
      <c r="AV165" s="14" t="s">
        <v>81</v>
      </c>
      <c r="AW165" s="14" t="s">
        <v>34</v>
      </c>
      <c r="AX165" s="14" t="s">
        <v>72</v>
      </c>
      <c r="AY165" s="254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112.65000000000001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81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44.25" customHeight="1">
      <c r="A167" s="41"/>
      <c r="B167" s="42"/>
      <c r="C167" s="215" t="s">
        <v>297</v>
      </c>
      <c r="D167" s="215" t="s">
        <v>161</v>
      </c>
      <c r="E167" s="216" t="s">
        <v>1020</v>
      </c>
      <c r="F167" s="217" t="s">
        <v>1021</v>
      </c>
      <c r="G167" s="218" t="s">
        <v>216</v>
      </c>
      <c r="H167" s="219">
        <v>3.7549999999999999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2146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1023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2" customFormat="1" ht="44.25" customHeight="1">
      <c r="A169" s="41"/>
      <c r="B169" s="42"/>
      <c r="C169" s="215" t="s">
        <v>303</v>
      </c>
      <c r="D169" s="215" t="s">
        <v>161</v>
      </c>
      <c r="E169" s="216" t="s">
        <v>2147</v>
      </c>
      <c r="F169" s="217" t="s">
        <v>474</v>
      </c>
      <c r="G169" s="218" t="s">
        <v>216</v>
      </c>
      <c r="H169" s="219">
        <v>7.5469999999999997</v>
      </c>
      <c r="I169" s="220"/>
      <c r="J169" s="221">
        <f>ROUND(I169*H169,2)</f>
        <v>0</v>
      </c>
      <c r="K169" s="217" t="s">
        <v>165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166</v>
      </c>
      <c r="AT169" s="226" t="s">
        <v>161</v>
      </c>
      <c r="AU169" s="226" t="s">
        <v>81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166</v>
      </c>
      <c r="BM169" s="226" t="s">
        <v>2148</v>
      </c>
    </row>
    <row r="170" s="2" customFormat="1">
      <c r="A170" s="41"/>
      <c r="B170" s="42"/>
      <c r="C170" s="43"/>
      <c r="D170" s="228" t="s">
        <v>168</v>
      </c>
      <c r="E170" s="43"/>
      <c r="F170" s="229" t="s">
        <v>2149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168</v>
      </c>
      <c r="AU170" s="20" t="s">
        <v>81</v>
      </c>
    </row>
    <row r="171" s="2" customFormat="1" ht="24.15" customHeight="1">
      <c r="A171" s="41"/>
      <c r="B171" s="42"/>
      <c r="C171" s="215" t="s">
        <v>308</v>
      </c>
      <c r="D171" s="215" t="s">
        <v>161</v>
      </c>
      <c r="E171" s="216" t="s">
        <v>2150</v>
      </c>
      <c r="F171" s="217" t="s">
        <v>2151</v>
      </c>
      <c r="G171" s="218" t="s">
        <v>216</v>
      </c>
      <c r="H171" s="219">
        <v>3.7549999999999999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2152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2153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2" customFormat="1" ht="22.8" customHeight="1">
      <c r="A173" s="12"/>
      <c r="B173" s="199"/>
      <c r="C173" s="200"/>
      <c r="D173" s="201" t="s">
        <v>71</v>
      </c>
      <c r="E173" s="213" t="s">
        <v>1024</v>
      </c>
      <c r="F173" s="213" t="s">
        <v>1025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SUM(P174:P175)</f>
        <v>0</v>
      </c>
      <c r="Q173" s="207"/>
      <c r="R173" s="208">
        <f>SUM(R174:R175)</f>
        <v>0</v>
      </c>
      <c r="S173" s="207"/>
      <c r="T173" s="209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79</v>
      </c>
      <c r="AT173" s="211" t="s">
        <v>71</v>
      </c>
      <c r="AU173" s="211" t="s">
        <v>79</v>
      </c>
      <c r="AY173" s="210" t="s">
        <v>158</v>
      </c>
      <c r="BK173" s="212">
        <f>SUM(BK174:BK175)</f>
        <v>0</v>
      </c>
    </row>
    <row r="174" s="2" customFormat="1" ht="55.5" customHeight="1">
      <c r="A174" s="41"/>
      <c r="B174" s="42"/>
      <c r="C174" s="215" t="s">
        <v>313</v>
      </c>
      <c r="D174" s="215" t="s">
        <v>161</v>
      </c>
      <c r="E174" s="216" t="s">
        <v>1027</v>
      </c>
      <c r="F174" s="217" t="s">
        <v>1028</v>
      </c>
      <c r="G174" s="218" t="s">
        <v>216</v>
      </c>
      <c r="H174" s="219">
        <v>9.1229999999999993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166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166</v>
      </c>
      <c r="BM174" s="226" t="s">
        <v>2154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1030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12" customFormat="1" ht="25.92" customHeight="1">
      <c r="A176" s="12"/>
      <c r="B176" s="199"/>
      <c r="C176" s="200"/>
      <c r="D176" s="201" t="s">
        <v>71</v>
      </c>
      <c r="E176" s="202" t="s">
        <v>338</v>
      </c>
      <c r="F176" s="202" t="s">
        <v>339</v>
      </c>
      <c r="G176" s="200"/>
      <c r="H176" s="200"/>
      <c r="I176" s="203"/>
      <c r="J176" s="204">
        <f>BK176</f>
        <v>0</v>
      </c>
      <c r="K176" s="200"/>
      <c r="L176" s="205"/>
      <c r="M176" s="206"/>
      <c r="N176" s="207"/>
      <c r="O176" s="207"/>
      <c r="P176" s="208">
        <f>P177+P194+P218+P274+P283+P288+P310+P345+P365</f>
        <v>0</v>
      </c>
      <c r="Q176" s="207"/>
      <c r="R176" s="208">
        <f>R177+R194+R218+R274+R283+R288+R310+R345+R365</f>
        <v>2.2572697638000001</v>
      </c>
      <c r="S176" s="207"/>
      <c r="T176" s="209">
        <f>T177+T194+T218+T274+T283+T288+T310+T345+T365</f>
        <v>0.28937000000000002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81</v>
      </c>
      <c r="AT176" s="211" t="s">
        <v>71</v>
      </c>
      <c r="AU176" s="211" t="s">
        <v>72</v>
      </c>
      <c r="AY176" s="210" t="s">
        <v>158</v>
      </c>
      <c r="BK176" s="212">
        <f>BK177+BK194+BK218+BK274+BK283+BK288+BK310+BK345+BK365</f>
        <v>0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2155</v>
      </c>
      <c r="F177" s="213" t="s">
        <v>2156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SUM(P178:P193)</f>
        <v>0</v>
      </c>
      <c r="Q177" s="207"/>
      <c r="R177" s="208">
        <f>SUM(R178:R193)</f>
        <v>0.10856244999999999</v>
      </c>
      <c r="S177" s="207"/>
      <c r="T177" s="209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81</v>
      </c>
      <c r="AT177" s="211" t="s">
        <v>71</v>
      </c>
      <c r="AU177" s="211" t="s">
        <v>79</v>
      </c>
      <c r="AY177" s="210" t="s">
        <v>158</v>
      </c>
      <c r="BK177" s="212">
        <f>SUM(BK178:BK193)</f>
        <v>0</v>
      </c>
    </row>
    <row r="178" s="2" customFormat="1" ht="24.15" customHeight="1">
      <c r="A178" s="41"/>
      <c r="B178" s="42"/>
      <c r="C178" s="215" t="s">
        <v>318</v>
      </c>
      <c r="D178" s="215" t="s">
        <v>161</v>
      </c>
      <c r="E178" s="216" t="s">
        <v>2157</v>
      </c>
      <c r="F178" s="217" t="s">
        <v>2158</v>
      </c>
      <c r="G178" s="218" t="s">
        <v>200</v>
      </c>
      <c r="H178" s="219">
        <v>13.5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0.001451</v>
      </c>
      <c r="R178" s="224">
        <f>Q178*H178</f>
        <v>0.019588500000000002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251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251</v>
      </c>
      <c r="BM178" s="226" t="s">
        <v>2159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2160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2" customFormat="1" ht="24.15" customHeight="1">
      <c r="A180" s="41"/>
      <c r="B180" s="42"/>
      <c r="C180" s="215" t="s">
        <v>323</v>
      </c>
      <c r="D180" s="215" t="s">
        <v>161</v>
      </c>
      <c r="E180" s="216" t="s">
        <v>2161</v>
      </c>
      <c r="F180" s="217" t="s">
        <v>2162</v>
      </c>
      <c r="G180" s="218" t="s">
        <v>200</v>
      </c>
      <c r="H180" s="219">
        <v>5.5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0.0018374999999999999</v>
      </c>
      <c r="R180" s="224">
        <f>Q180*H180</f>
        <v>0.010106249999999999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251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251</v>
      </c>
      <c r="BM180" s="226" t="s">
        <v>2163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2164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2" customFormat="1" ht="21.75" customHeight="1">
      <c r="A182" s="41"/>
      <c r="B182" s="42"/>
      <c r="C182" s="215" t="s">
        <v>328</v>
      </c>
      <c r="D182" s="215" t="s">
        <v>161</v>
      </c>
      <c r="E182" s="216" t="s">
        <v>2165</v>
      </c>
      <c r="F182" s="217" t="s">
        <v>2166</v>
      </c>
      <c r="G182" s="218" t="s">
        <v>200</v>
      </c>
      <c r="H182" s="219">
        <v>19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0.00047649999999999998</v>
      </c>
      <c r="R182" s="224">
        <f>Q182*H182</f>
        <v>0.009053499999999999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251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251</v>
      </c>
      <c r="BM182" s="226" t="s">
        <v>2167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2168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2" customFormat="1" ht="21.75" customHeight="1">
      <c r="A184" s="41"/>
      <c r="B184" s="42"/>
      <c r="C184" s="215" t="s">
        <v>333</v>
      </c>
      <c r="D184" s="215" t="s">
        <v>161</v>
      </c>
      <c r="E184" s="216" t="s">
        <v>2169</v>
      </c>
      <c r="F184" s="217" t="s">
        <v>2170</v>
      </c>
      <c r="G184" s="218" t="s">
        <v>200</v>
      </c>
      <c r="H184" s="219">
        <v>7</v>
      </c>
      <c r="I184" s="220"/>
      <c r="J184" s="221">
        <f>ROUND(I184*H184,2)</f>
        <v>0</v>
      </c>
      <c r="K184" s="217" t="s">
        <v>165</v>
      </c>
      <c r="L184" s="47"/>
      <c r="M184" s="222" t="s">
        <v>28</v>
      </c>
      <c r="N184" s="223" t="s">
        <v>43</v>
      </c>
      <c r="O184" s="87"/>
      <c r="P184" s="224">
        <f>O184*H184</f>
        <v>0</v>
      </c>
      <c r="Q184" s="224">
        <v>0.0007092</v>
      </c>
      <c r="R184" s="224">
        <f>Q184*H184</f>
        <v>0.0049643999999999999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251</v>
      </c>
      <c r="AT184" s="226" t="s">
        <v>161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2171</v>
      </c>
    </row>
    <row r="185" s="2" customFormat="1">
      <c r="A185" s="41"/>
      <c r="B185" s="42"/>
      <c r="C185" s="43"/>
      <c r="D185" s="228" t="s">
        <v>168</v>
      </c>
      <c r="E185" s="43"/>
      <c r="F185" s="229" t="s">
        <v>2172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168</v>
      </c>
      <c r="AU185" s="20" t="s">
        <v>81</v>
      </c>
    </row>
    <row r="186" s="2" customFormat="1" ht="21.75" customHeight="1">
      <c r="A186" s="41"/>
      <c r="B186" s="42"/>
      <c r="C186" s="215" t="s">
        <v>609</v>
      </c>
      <c r="D186" s="215" t="s">
        <v>161</v>
      </c>
      <c r="E186" s="216" t="s">
        <v>2173</v>
      </c>
      <c r="F186" s="217" t="s">
        <v>2174</v>
      </c>
      <c r="G186" s="218" t="s">
        <v>200</v>
      </c>
      <c r="H186" s="219">
        <v>29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0.0022361999999999998</v>
      </c>
      <c r="R186" s="224">
        <f>Q186*H186</f>
        <v>0.064849799999999999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251</v>
      </c>
      <c r="AT186" s="226" t="s">
        <v>161</v>
      </c>
      <c r="AU186" s="226" t="s">
        <v>81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251</v>
      </c>
      <c r="BM186" s="226" t="s">
        <v>2175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2176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81</v>
      </c>
    </row>
    <row r="188" s="2" customFormat="1" ht="24.15" customHeight="1">
      <c r="A188" s="41"/>
      <c r="B188" s="42"/>
      <c r="C188" s="215" t="s">
        <v>615</v>
      </c>
      <c r="D188" s="215" t="s">
        <v>161</v>
      </c>
      <c r="E188" s="216" t="s">
        <v>2177</v>
      </c>
      <c r="F188" s="217" t="s">
        <v>2178</v>
      </c>
      <c r="G188" s="218" t="s">
        <v>200</v>
      </c>
      <c r="H188" s="219">
        <v>87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251</v>
      </c>
      <c r="AT188" s="226" t="s">
        <v>161</v>
      </c>
      <c r="AU188" s="226" t="s">
        <v>81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251</v>
      </c>
      <c r="BM188" s="226" t="s">
        <v>2179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2180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81</v>
      </c>
    </row>
    <row r="190" s="14" customFormat="1">
      <c r="A190" s="14"/>
      <c r="B190" s="244"/>
      <c r="C190" s="245"/>
      <c r="D190" s="235" t="s">
        <v>179</v>
      </c>
      <c r="E190" s="246" t="s">
        <v>28</v>
      </c>
      <c r="F190" s="247" t="s">
        <v>2181</v>
      </c>
      <c r="G190" s="245"/>
      <c r="H190" s="248">
        <v>87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81</v>
      </c>
      <c r="AV190" s="14" t="s">
        <v>81</v>
      </c>
      <c r="AW190" s="14" t="s">
        <v>34</v>
      </c>
      <c r="AX190" s="14" t="s">
        <v>72</v>
      </c>
      <c r="AY190" s="254" t="s">
        <v>158</v>
      </c>
    </row>
    <row r="191" s="15" customFormat="1">
      <c r="A191" s="15"/>
      <c r="B191" s="255"/>
      <c r="C191" s="256"/>
      <c r="D191" s="235" t="s">
        <v>179</v>
      </c>
      <c r="E191" s="257" t="s">
        <v>28</v>
      </c>
      <c r="F191" s="258" t="s">
        <v>184</v>
      </c>
      <c r="G191" s="256"/>
      <c r="H191" s="259">
        <v>87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81</v>
      </c>
      <c r="AV191" s="15" t="s">
        <v>166</v>
      </c>
      <c r="AW191" s="15" t="s">
        <v>34</v>
      </c>
      <c r="AX191" s="15" t="s">
        <v>79</v>
      </c>
      <c r="AY191" s="265" t="s">
        <v>158</v>
      </c>
    </row>
    <row r="192" s="2" customFormat="1" ht="44.25" customHeight="1">
      <c r="A192" s="41"/>
      <c r="B192" s="42"/>
      <c r="C192" s="215" t="s">
        <v>621</v>
      </c>
      <c r="D192" s="215" t="s">
        <v>161</v>
      </c>
      <c r="E192" s="216" t="s">
        <v>2182</v>
      </c>
      <c r="F192" s="217" t="s">
        <v>2183</v>
      </c>
      <c r="G192" s="218" t="s">
        <v>1683</v>
      </c>
      <c r="H192" s="291"/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251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251</v>
      </c>
      <c r="BM192" s="226" t="s">
        <v>2184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2185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12" customFormat="1" ht="22.8" customHeight="1">
      <c r="A194" s="12"/>
      <c r="B194" s="199"/>
      <c r="C194" s="200"/>
      <c r="D194" s="201" t="s">
        <v>71</v>
      </c>
      <c r="E194" s="213" t="s">
        <v>2186</v>
      </c>
      <c r="F194" s="213" t="s">
        <v>2187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SUM(P195:P217)</f>
        <v>0</v>
      </c>
      <c r="Q194" s="207"/>
      <c r="R194" s="208">
        <f>SUM(R195:R217)</f>
        <v>0.200094197</v>
      </c>
      <c r="S194" s="207"/>
      <c r="T194" s="209">
        <f>SUM(T195:T217)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81</v>
      </c>
      <c r="AT194" s="211" t="s">
        <v>71</v>
      </c>
      <c r="AU194" s="211" t="s">
        <v>79</v>
      </c>
      <c r="AY194" s="210" t="s">
        <v>158</v>
      </c>
      <c r="BK194" s="212">
        <f>SUM(BK195:BK217)</f>
        <v>0</v>
      </c>
    </row>
    <row r="195" s="2" customFormat="1" ht="33" customHeight="1">
      <c r="A195" s="41"/>
      <c r="B195" s="42"/>
      <c r="C195" s="215" t="s">
        <v>626</v>
      </c>
      <c r="D195" s="215" t="s">
        <v>161</v>
      </c>
      <c r="E195" s="216" t="s">
        <v>2188</v>
      </c>
      <c r="F195" s="217" t="s">
        <v>2189</v>
      </c>
      <c r="G195" s="218" t="s">
        <v>200</v>
      </c>
      <c r="H195" s="219">
        <v>23.5</v>
      </c>
      <c r="I195" s="220"/>
      <c r="J195" s="221">
        <f>ROUND(I195*H195,2)</f>
        <v>0</v>
      </c>
      <c r="K195" s="217" t="s">
        <v>165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0.00084230000000000004</v>
      </c>
      <c r="R195" s="224">
        <f>Q195*H195</f>
        <v>0.019794050000000001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251</v>
      </c>
      <c r="AT195" s="226" t="s">
        <v>161</v>
      </c>
      <c r="AU195" s="226" t="s">
        <v>81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251</v>
      </c>
      <c r="BM195" s="226" t="s">
        <v>2190</v>
      </c>
    </row>
    <row r="196" s="2" customFormat="1">
      <c r="A196" s="41"/>
      <c r="B196" s="42"/>
      <c r="C196" s="43"/>
      <c r="D196" s="228" t="s">
        <v>168</v>
      </c>
      <c r="E196" s="43"/>
      <c r="F196" s="229" t="s">
        <v>2191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168</v>
      </c>
      <c r="AU196" s="20" t="s">
        <v>81</v>
      </c>
    </row>
    <row r="197" s="2" customFormat="1" ht="33" customHeight="1">
      <c r="A197" s="41"/>
      <c r="B197" s="42"/>
      <c r="C197" s="215" t="s">
        <v>632</v>
      </c>
      <c r="D197" s="215" t="s">
        <v>161</v>
      </c>
      <c r="E197" s="216" t="s">
        <v>2192</v>
      </c>
      <c r="F197" s="217" t="s">
        <v>2193</v>
      </c>
      <c r="G197" s="218" t="s">
        <v>200</v>
      </c>
      <c r="H197" s="219">
        <v>16</v>
      </c>
      <c r="I197" s="220"/>
      <c r="J197" s="221">
        <f>ROUND(I197*H197,2)</f>
        <v>0</v>
      </c>
      <c r="K197" s="217" t="s">
        <v>165</v>
      </c>
      <c r="L197" s="47"/>
      <c r="M197" s="222" t="s">
        <v>28</v>
      </c>
      <c r="N197" s="223" t="s">
        <v>43</v>
      </c>
      <c r="O197" s="87"/>
      <c r="P197" s="224">
        <f>O197*H197</f>
        <v>0</v>
      </c>
      <c r="Q197" s="224">
        <v>0.0011590999999999999</v>
      </c>
      <c r="R197" s="224">
        <f>Q197*H197</f>
        <v>0.018545599999999999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251</v>
      </c>
      <c r="AT197" s="226" t="s">
        <v>161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251</v>
      </c>
      <c r="BM197" s="226" t="s">
        <v>2194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2195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 ht="33" customHeight="1">
      <c r="A199" s="41"/>
      <c r="B199" s="42"/>
      <c r="C199" s="215" t="s">
        <v>342</v>
      </c>
      <c r="D199" s="215" t="s">
        <v>161</v>
      </c>
      <c r="E199" s="216" t="s">
        <v>2196</v>
      </c>
      <c r="F199" s="217" t="s">
        <v>2197</v>
      </c>
      <c r="G199" s="218" t="s">
        <v>200</v>
      </c>
      <c r="H199" s="219">
        <v>42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0.000976972</v>
      </c>
      <c r="R199" s="224">
        <f>Q199*H199</f>
        <v>0.041032824000000002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251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251</v>
      </c>
      <c r="BM199" s="226" t="s">
        <v>2198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2199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14" customFormat="1">
      <c r="A201" s="14"/>
      <c r="B201" s="244"/>
      <c r="C201" s="245"/>
      <c r="D201" s="235" t="s">
        <v>179</v>
      </c>
      <c r="E201" s="246" t="s">
        <v>28</v>
      </c>
      <c r="F201" s="247" t="s">
        <v>2200</v>
      </c>
      <c r="G201" s="245"/>
      <c r="H201" s="248">
        <v>42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81</v>
      </c>
      <c r="AV201" s="14" t="s">
        <v>81</v>
      </c>
      <c r="AW201" s="14" t="s">
        <v>34</v>
      </c>
      <c r="AX201" s="14" t="s">
        <v>72</v>
      </c>
      <c r="AY201" s="254" t="s">
        <v>158</v>
      </c>
    </row>
    <row r="202" s="15" customFormat="1">
      <c r="A202" s="15"/>
      <c r="B202" s="255"/>
      <c r="C202" s="256"/>
      <c r="D202" s="235" t="s">
        <v>179</v>
      </c>
      <c r="E202" s="257" t="s">
        <v>28</v>
      </c>
      <c r="F202" s="258" t="s">
        <v>184</v>
      </c>
      <c r="G202" s="256"/>
      <c r="H202" s="259">
        <v>42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179</v>
      </c>
      <c r="AU202" s="265" t="s">
        <v>81</v>
      </c>
      <c r="AV202" s="15" t="s">
        <v>166</v>
      </c>
      <c r="AW202" s="15" t="s">
        <v>34</v>
      </c>
      <c r="AX202" s="15" t="s">
        <v>79</v>
      </c>
      <c r="AY202" s="265" t="s">
        <v>158</v>
      </c>
    </row>
    <row r="203" s="2" customFormat="1" ht="33" customHeight="1">
      <c r="A203" s="41"/>
      <c r="B203" s="42"/>
      <c r="C203" s="215" t="s">
        <v>349</v>
      </c>
      <c r="D203" s="215" t="s">
        <v>161</v>
      </c>
      <c r="E203" s="216" t="s">
        <v>2201</v>
      </c>
      <c r="F203" s="217" t="s">
        <v>2202</v>
      </c>
      <c r="G203" s="218" t="s">
        <v>200</v>
      </c>
      <c r="H203" s="219">
        <v>12</v>
      </c>
      <c r="I203" s="220"/>
      <c r="J203" s="221">
        <f>ROUND(I203*H203,2)</f>
        <v>0</v>
      </c>
      <c r="K203" s="217" t="s">
        <v>165</v>
      </c>
      <c r="L203" s="47"/>
      <c r="M203" s="222" t="s">
        <v>28</v>
      </c>
      <c r="N203" s="223" t="s">
        <v>43</v>
      </c>
      <c r="O203" s="87"/>
      <c r="P203" s="224">
        <f>O203*H203</f>
        <v>0</v>
      </c>
      <c r="Q203" s="224">
        <v>0.0012616000000000001</v>
      </c>
      <c r="R203" s="224">
        <f>Q203*H203</f>
        <v>0.015139200000000002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251</v>
      </c>
      <c r="AT203" s="226" t="s">
        <v>161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251</v>
      </c>
      <c r="BM203" s="226" t="s">
        <v>2203</v>
      </c>
    </row>
    <row r="204" s="2" customFormat="1">
      <c r="A204" s="41"/>
      <c r="B204" s="42"/>
      <c r="C204" s="43"/>
      <c r="D204" s="228" t="s">
        <v>168</v>
      </c>
      <c r="E204" s="43"/>
      <c r="F204" s="229" t="s">
        <v>2204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168</v>
      </c>
      <c r="AU204" s="20" t="s">
        <v>81</v>
      </c>
    </row>
    <row r="205" s="2" customFormat="1" ht="33" customHeight="1">
      <c r="A205" s="41"/>
      <c r="B205" s="42"/>
      <c r="C205" s="215" t="s">
        <v>354</v>
      </c>
      <c r="D205" s="215" t="s">
        <v>161</v>
      </c>
      <c r="E205" s="216" t="s">
        <v>2205</v>
      </c>
      <c r="F205" s="217" t="s">
        <v>2206</v>
      </c>
      <c r="G205" s="218" t="s">
        <v>200</v>
      </c>
      <c r="H205" s="219">
        <v>21</v>
      </c>
      <c r="I205" s="220"/>
      <c r="J205" s="221">
        <f>ROUND(I205*H205,2)</f>
        <v>0</v>
      </c>
      <c r="K205" s="217" t="s">
        <v>165</v>
      </c>
      <c r="L205" s="47"/>
      <c r="M205" s="222" t="s">
        <v>28</v>
      </c>
      <c r="N205" s="223" t="s">
        <v>43</v>
      </c>
      <c r="O205" s="87"/>
      <c r="P205" s="224">
        <f>O205*H205</f>
        <v>0</v>
      </c>
      <c r="Q205" s="224">
        <v>0.001525808</v>
      </c>
      <c r="R205" s="224">
        <f>Q205*H205</f>
        <v>0.032041968000000004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251</v>
      </c>
      <c r="AT205" s="226" t="s">
        <v>161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251</v>
      </c>
      <c r="BM205" s="226" t="s">
        <v>2207</v>
      </c>
    </row>
    <row r="206" s="2" customFormat="1">
      <c r="A206" s="41"/>
      <c r="B206" s="42"/>
      <c r="C206" s="43"/>
      <c r="D206" s="228" t="s">
        <v>168</v>
      </c>
      <c r="E206" s="43"/>
      <c r="F206" s="229" t="s">
        <v>2208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168</v>
      </c>
      <c r="AU206" s="20" t="s">
        <v>81</v>
      </c>
    </row>
    <row r="207" s="2" customFormat="1" ht="16.5" customHeight="1">
      <c r="A207" s="41"/>
      <c r="B207" s="42"/>
      <c r="C207" s="215" t="s">
        <v>361</v>
      </c>
      <c r="D207" s="215" t="s">
        <v>161</v>
      </c>
      <c r="E207" s="216" t="s">
        <v>2209</v>
      </c>
      <c r="F207" s="217" t="s">
        <v>2210</v>
      </c>
      <c r="G207" s="218" t="s">
        <v>200</v>
      </c>
      <c r="H207" s="219">
        <v>114.5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0.00013072</v>
      </c>
      <c r="R207" s="224">
        <f>Q207*H207</f>
        <v>0.01496744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251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251</v>
      </c>
      <c r="BM207" s="226" t="s">
        <v>2211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2212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2" customFormat="1" ht="21.75" customHeight="1">
      <c r="A209" s="41"/>
      <c r="B209" s="42"/>
      <c r="C209" s="215" t="s">
        <v>366</v>
      </c>
      <c r="D209" s="215" t="s">
        <v>161</v>
      </c>
      <c r="E209" s="216" t="s">
        <v>2213</v>
      </c>
      <c r="F209" s="217" t="s">
        <v>2214</v>
      </c>
      <c r="G209" s="218" t="s">
        <v>300</v>
      </c>
      <c r="H209" s="219">
        <v>3</v>
      </c>
      <c r="I209" s="220"/>
      <c r="J209" s="221">
        <f>ROUND(I209*H209,2)</f>
        <v>0</v>
      </c>
      <c r="K209" s="217" t="s">
        <v>381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251</v>
      </c>
      <c r="AT209" s="226" t="s">
        <v>161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251</v>
      </c>
      <c r="BM209" s="226" t="s">
        <v>2215</v>
      </c>
    </row>
    <row r="210" s="2" customFormat="1" ht="16.5" customHeight="1">
      <c r="A210" s="41"/>
      <c r="B210" s="42"/>
      <c r="C210" s="215" t="s">
        <v>371</v>
      </c>
      <c r="D210" s="215" t="s">
        <v>161</v>
      </c>
      <c r="E210" s="216" t="s">
        <v>2216</v>
      </c>
      <c r="F210" s="217" t="s">
        <v>2217</v>
      </c>
      <c r="G210" s="218" t="s">
        <v>2218</v>
      </c>
      <c r="H210" s="219">
        <v>3</v>
      </c>
      <c r="I210" s="220"/>
      <c r="J210" s="221">
        <f>ROUND(I210*H210,2)</f>
        <v>0</v>
      </c>
      <c r="K210" s="217" t="s">
        <v>165</v>
      </c>
      <c r="L210" s="47"/>
      <c r="M210" s="222" t="s">
        <v>28</v>
      </c>
      <c r="N210" s="223" t="s">
        <v>43</v>
      </c>
      <c r="O210" s="87"/>
      <c r="P210" s="224">
        <f>O210*H210</f>
        <v>0</v>
      </c>
      <c r="Q210" s="224">
        <v>0.002</v>
      </c>
      <c r="R210" s="224">
        <f>Q210*H210</f>
        <v>0.0060000000000000001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251</v>
      </c>
      <c r="AT210" s="226" t="s">
        <v>161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251</v>
      </c>
      <c r="BM210" s="226" t="s">
        <v>2219</v>
      </c>
    </row>
    <row r="211" s="2" customFormat="1">
      <c r="A211" s="41"/>
      <c r="B211" s="42"/>
      <c r="C211" s="43"/>
      <c r="D211" s="228" t="s">
        <v>168</v>
      </c>
      <c r="E211" s="43"/>
      <c r="F211" s="229" t="s">
        <v>2220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168</v>
      </c>
      <c r="AU211" s="20" t="s">
        <v>81</v>
      </c>
    </row>
    <row r="212" s="2" customFormat="1" ht="37.8" customHeight="1">
      <c r="A212" s="41"/>
      <c r="B212" s="42"/>
      <c r="C212" s="215" t="s">
        <v>378</v>
      </c>
      <c r="D212" s="215" t="s">
        <v>161</v>
      </c>
      <c r="E212" s="216" t="s">
        <v>2221</v>
      </c>
      <c r="F212" s="217" t="s">
        <v>2222</v>
      </c>
      <c r="G212" s="218" t="s">
        <v>200</v>
      </c>
      <c r="H212" s="219">
        <v>129.5</v>
      </c>
      <c r="I212" s="220"/>
      <c r="J212" s="221">
        <f>ROUND(I212*H212,2)</f>
        <v>0</v>
      </c>
      <c r="K212" s="217" t="s">
        <v>165</v>
      </c>
      <c r="L212" s="47"/>
      <c r="M212" s="222" t="s">
        <v>28</v>
      </c>
      <c r="N212" s="223" t="s">
        <v>43</v>
      </c>
      <c r="O212" s="87"/>
      <c r="P212" s="224">
        <f>O212*H212</f>
        <v>0</v>
      </c>
      <c r="Q212" s="224">
        <v>0.00039596999999999999</v>
      </c>
      <c r="R212" s="224">
        <f>Q212*H212</f>
        <v>0.051278114999999999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251</v>
      </c>
      <c r="AT212" s="226" t="s">
        <v>161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251</v>
      </c>
      <c r="BM212" s="226" t="s">
        <v>2223</v>
      </c>
    </row>
    <row r="213" s="2" customFormat="1">
      <c r="A213" s="41"/>
      <c r="B213" s="42"/>
      <c r="C213" s="43"/>
      <c r="D213" s="228" t="s">
        <v>168</v>
      </c>
      <c r="E213" s="43"/>
      <c r="F213" s="229" t="s">
        <v>2224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168</v>
      </c>
      <c r="AU213" s="20" t="s">
        <v>81</v>
      </c>
    </row>
    <row r="214" s="2" customFormat="1" ht="33" customHeight="1">
      <c r="A214" s="41"/>
      <c r="B214" s="42"/>
      <c r="C214" s="215" t="s">
        <v>384</v>
      </c>
      <c r="D214" s="215" t="s">
        <v>161</v>
      </c>
      <c r="E214" s="216" t="s">
        <v>2225</v>
      </c>
      <c r="F214" s="217" t="s">
        <v>2226</v>
      </c>
      <c r="G214" s="218" t="s">
        <v>200</v>
      </c>
      <c r="H214" s="219">
        <v>129.5</v>
      </c>
      <c r="I214" s="220"/>
      <c r="J214" s="221">
        <f>ROUND(I214*H214,2)</f>
        <v>0</v>
      </c>
      <c r="K214" s="217" t="s">
        <v>165</v>
      </c>
      <c r="L214" s="47"/>
      <c r="M214" s="222" t="s">
        <v>28</v>
      </c>
      <c r="N214" s="223" t="s">
        <v>43</v>
      </c>
      <c r="O214" s="87"/>
      <c r="P214" s="224">
        <f>O214*H214</f>
        <v>0</v>
      </c>
      <c r="Q214" s="224">
        <v>1.0000000000000001E-05</v>
      </c>
      <c r="R214" s="224">
        <f>Q214*H214</f>
        <v>0.0012950000000000001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251</v>
      </c>
      <c r="AT214" s="226" t="s">
        <v>161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251</v>
      </c>
      <c r="BM214" s="226" t="s">
        <v>2227</v>
      </c>
    </row>
    <row r="215" s="2" customFormat="1">
      <c r="A215" s="41"/>
      <c r="B215" s="42"/>
      <c r="C215" s="43"/>
      <c r="D215" s="228" t="s">
        <v>168</v>
      </c>
      <c r="E215" s="43"/>
      <c r="F215" s="229" t="s">
        <v>2228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168</v>
      </c>
      <c r="AU215" s="20" t="s">
        <v>81</v>
      </c>
    </row>
    <row r="216" s="2" customFormat="1" ht="44.25" customHeight="1">
      <c r="A216" s="41"/>
      <c r="B216" s="42"/>
      <c r="C216" s="215" t="s">
        <v>389</v>
      </c>
      <c r="D216" s="215" t="s">
        <v>161</v>
      </c>
      <c r="E216" s="216" t="s">
        <v>2229</v>
      </c>
      <c r="F216" s="217" t="s">
        <v>2230</v>
      </c>
      <c r="G216" s="218" t="s">
        <v>1683</v>
      </c>
      <c r="H216" s="291"/>
      <c r="I216" s="220"/>
      <c r="J216" s="221">
        <f>ROUND(I216*H216,2)</f>
        <v>0</v>
      </c>
      <c r="K216" s="217" t="s">
        <v>165</v>
      </c>
      <c r="L216" s="47"/>
      <c r="M216" s="222" t="s">
        <v>28</v>
      </c>
      <c r="N216" s="223" t="s">
        <v>43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251</v>
      </c>
      <c r="AT216" s="226" t="s">
        <v>161</v>
      </c>
      <c r="AU216" s="226" t="s">
        <v>81</v>
      </c>
      <c r="AY216" s="20" t="s">
        <v>158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79</v>
      </c>
      <c r="BK216" s="227">
        <f>ROUND(I216*H216,2)</f>
        <v>0</v>
      </c>
      <c r="BL216" s="20" t="s">
        <v>251</v>
      </c>
      <c r="BM216" s="226" t="s">
        <v>2231</v>
      </c>
    </row>
    <row r="217" s="2" customFormat="1">
      <c r="A217" s="41"/>
      <c r="B217" s="42"/>
      <c r="C217" s="43"/>
      <c r="D217" s="228" t="s">
        <v>168</v>
      </c>
      <c r="E217" s="43"/>
      <c r="F217" s="229" t="s">
        <v>2232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168</v>
      </c>
      <c r="AU217" s="20" t="s">
        <v>81</v>
      </c>
    </row>
    <row r="218" s="12" customFormat="1" ht="22.8" customHeight="1">
      <c r="A218" s="12"/>
      <c r="B218" s="199"/>
      <c r="C218" s="200"/>
      <c r="D218" s="201" t="s">
        <v>71</v>
      </c>
      <c r="E218" s="213" t="s">
        <v>2233</v>
      </c>
      <c r="F218" s="213" t="s">
        <v>2234</v>
      </c>
      <c r="G218" s="200"/>
      <c r="H218" s="200"/>
      <c r="I218" s="203"/>
      <c r="J218" s="214">
        <f>BK218</f>
        <v>0</v>
      </c>
      <c r="K218" s="200"/>
      <c r="L218" s="205"/>
      <c r="M218" s="206"/>
      <c r="N218" s="207"/>
      <c r="O218" s="207"/>
      <c r="P218" s="208">
        <f>SUM(P219:P273)</f>
        <v>0</v>
      </c>
      <c r="Q218" s="207"/>
      <c r="R218" s="208">
        <f>SUM(R219:R273)</f>
        <v>0.41947074239999999</v>
      </c>
      <c r="S218" s="207"/>
      <c r="T218" s="209">
        <f>SUM(T219:T273)</f>
        <v>0.28937000000000002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81</v>
      </c>
      <c r="AT218" s="211" t="s">
        <v>71</v>
      </c>
      <c r="AU218" s="211" t="s">
        <v>79</v>
      </c>
      <c r="AY218" s="210" t="s">
        <v>158</v>
      </c>
      <c r="BK218" s="212">
        <f>SUM(BK219:BK273)</f>
        <v>0</v>
      </c>
    </row>
    <row r="219" s="2" customFormat="1" ht="24.15" customHeight="1">
      <c r="A219" s="41"/>
      <c r="B219" s="42"/>
      <c r="C219" s="215" t="s">
        <v>394</v>
      </c>
      <c r="D219" s="215" t="s">
        <v>161</v>
      </c>
      <c r="E219" s="216" t="s">
        <v>2235</v>
      </c>
      <c r="F219" s="217" t="s">
        <v>2236</v>
      </c>
      <c r="G219" s="218" t="s">
        <v>2218</v>
      </c>
      <c r="H219" s="219">
        <v>5</v>
      </c>
      <c r="I219" s="220"/>
      <c r="J219" s="221">
        <f>ROUND(I219*H219,2)</f>
        <v>0</v>
      </c>
      <c r="K219" s="217" t="s">
        <v>165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0.01933</v>
      </c>
      <c r="T219" s="225">
        <f>S219*H219</f>
        <v>0.09665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251</v>
      </c>
      <c r="AT219" s="226" t="s">
        <v>161</v>
      </c>
      <c r="AU219" s="226" t="s">
        <v>81</v>
      </c>
      <c r="AY219" s="20" t="s">
        <v>158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251</v>
      </c>
      <c r="BM219" s="226" t="s">
        <v>2237</v>
      </c>
    </row>
    <row r="220" s="2" customFormat="1">
      <c r="A220" s="41"/>
      <c r="B220" s="42"/>
      <c r="C220" s="43"/>
      <c r="D220" s="228" t="s">
        <v>168</v>
      </c>
      <c r="E220" s="43"/>
      <c r="F220" s="229" t="s">
        <v>2238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168</v>
      </c>
      <c r="AU220" s="20" t="s">
        <v>81</v>
      </c>
    </row>
    <row r="221" s="2" customFormat="1" ht="33" customHeight="1">
      <c r="A221" s="41"/>
      <c r="B221" s="42"/>
      <c r="C221" s="215" t="s">
        <v>399</v>
      </c>
      <c r="D221" s="215" t="s">
        <v>161</v>
      </c>
      <c r="E221" s="216" t="s">
        <v>2239</v>
      </c>
      <c r="F221" s="217" t="s">
        <v>2240</v>
      </c>
      <c r="G221" s="218" t="s">
        <v>2218</v>
      </c>
      <c r="H221" s="219">
        <v>3</v>
      </c>
      <c r="I221" s="220"/>
      <c r="J221" s="221">
        <f>ROUND(I221*H221,2)</f>
        <v>0</v>
      </c>
      <c r="K221" s="217" t="s">
        <v>165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0.016968836300000002</v>
      </c>
      <c r="R221" s="224">
        <f>Q221*H221</f>
        <v>0.050906508900000008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251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251</v>
      </c>
      <c r="BM221" s="226" t="s">
        <v>2241</v>
      </c>
    </row>
    <row r="222" s="2" customFormat="1">
      <c r="A222" s="41"/>
      <c r="B222" s="42"/>
      <c r="C222" s="43"/>
      <c r="D222" s="228" t="s">
        <v>168</v>
      </c>
      <c r="E222" s="43"/>
      <c r="F222" s="229" t="s">
        <v>2242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168</v>
      </c>
      <c r="AU222" s="20" t="s">
        <v>81</v>
      </c>
    </row>
    <row r="223" s="2" customFormat="1" ht="24.15" customHeight="1">
      <c r="A223" s="41"/>
      <c r="B223" s="42"/>
      <c r="C223" s="215" t="s">
        <v>404</v>
      </c>
      <c r="D223" s="215" t="s">
        <v>161</v>
      </c>
      <c r="E223" s="216" t="s">
        <v>2243</v>
      </c>
      <c r="F223" s="217" t="s">
        <v>2244</v>
      </c>
      <c r="G223" s="218" t="s">
        <v>300</v>
      </c>
      <c r="H223" s="219">
        <v>5</v>
      </c>
      <c r="I223" s="220"/>
      <c r="J223" s="221">
        <f>ROUND(I223*H223,2)</f>
        <v>0</v>
      </c>
      <c r="K223" s="217" t="s">
        <v>165</v>
      </c>
      <c r="L223" s="47"/>
      <c r="M223" s="222" t="s">
        <v>28</v>
      </c>
      <c r="N223" s="223" t="s">
        <v>43</v>
      </c>
      <c r="O223" s="87"/>
      <c r="P223" s="224">
        <f>O223*H223</f>
        <v>0</v>
      </c>
      <c r="Q223" s="224">
        <v>0.0024688363</v>
      </c>
      <c r="R223" s="224">
        <f>Q223*H223</f>
        <v>0.012344181499999999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251</v>
      </c>
      <c r="AT223" s="226" t="s">
        <v>161</v>
      </c>
      <c r="AU223" s="226" t="s">
        <v>81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251</v>
      </c>
      <c r="BM223" s="226" t="s">
        <v>2245</v>
      </c>
    </row>
    <row r="224" s="2" customFormat="1">
      <c r="A224" s="41"/>
      <c r="B224" s="42"/>
      <c r="C224" s="43"/>
      <c r="D224" s="228" t="s">
        <v>168</v>
      </c>
      <c r="E224" s="43"/>
      <c r="F224" s="229" t="s">
        <v>2246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168</v>
      </c>
      <c r="AU224" s="20" t="s">
        <v>81</v>
      </c>
    </row>
    <row r="225" s="2" customFormat="1" ht="24.15" customHeight="1">
      <c r="A225" s="41"/>
      <c r="B225" s="42"/>
      <c r="C225" s="270" t="s">
        <v>411</v>
      </c>
      <c r="D225" s="270" t="s">
        <v>490</v>
      </c>
      <c r="E225" s="271" t="s">
        <v>2247</v>
      </c>
      <c r="F225" s="272" t="s">
        <v>2248</v>
      </c>
      <c r="G225" s="273" t="s">
        <v>300</v>
      </c>
      <c r="H225" s="274">
        <v>2</v>
      </c>
      <c r="I225" s="275"/>
      <c r="J225" s="276">
        <f>ROUND(I225*H225,2)</f>
        <v>0</v>
      </c>
      <c r="K225" s="272" t="s">
        <v>165</v>
      </c>
      <c r="L225" s="277"/>
      <c r="M225" s="278" t="s">
        <v>28</v>
      </c>
      <c r="N225" s="279" t="s">
        <v>43</v>
      </c>
      <c r="O225" s="87"/>
      <c r="P225" s="224">
        <f>O225*H225</f>
        <v>0</v>
      </c>
      <c r="Q225" s="224">
        <v>0.021899999999999999</v>
      </c>
      <c r="R225" s="224">
        <f>Q225*H225</f>
        <v>0.043799999999999999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609</v>
      </c>
      <c r="AT225" s="226" t="s">
        <v>490</v>
      </c>
      <c r="AU225" s="226" t="s">
        <v>81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251</v>
      </c>
      <c r="BM225" s="226" t="s">
        <v>2249</v>
      </c>
    </row>
    <row r="226" s="2" customFormat="1" ht="24.15" customHeight="1">
      <c r="A226" s="41"/>
      <c r="B226" s="42"/>
      <c r="C226" s="215" t="s">
        <v>416</v>
      </c>
      <c r="D226" s="215" t="s">
        <v>161</v>
      </c>
      <c r="E226" s="216" t="s">
        <v>2250</v>
      </c>
      <c r="F226" s="217" t="s">
        <v>2251</v>
      </c>
      <c r="G226" s="218" t="s">
        <v>2218</v>
      </c>
      <c r="H226" s="219">
        <v>1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0.018079313199999999</v>
      </c>
      <c r="R226" s="224">
        <f>Q226*H226</f>
        <v>0.018079313199999999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251</v>
      </c>
      <c r="AT226" s="226" t="s">
        <v>161</v>
      </c>
      <c r="AU226" s="226" t="s">
        <v>81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251</v>
      </c>
      <c r="BM226" s="226" t="s">
        <v>2252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2253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81</v>
      </c>
    </row>
    <row r="228" s="2" customFormat="1" ht="21.75" customHeight="1">
      <c r="A228" s="41"/>
      <c r="B228" s="42"/>
      <c r="C228" s="215" t="s">
        <v>423</v>
      </c>
      <c r="D228" s="215" t="s">
        <v>161</v>
      </c>
      <c r="E228" s="216" t="s">
        <v>2254</v>
      </c>
      <c r="F228" s="217" t="s">
        <v>2255</v>
      </c>
      <c r="G228" s="218" t="s">
        <v>2218</v>
      </c>
      <c r="H228" s="219">
        <v>2</v>
      </c>
      <c r="I228" s="220"/>
      <c r="J228" s="221">
        <f>ROUND(I228*H228,2)</f>
        <v>0</v>
      </c>
      <c r="K228" s="217" t="s">
        <v>165</v>
      </c>
      <c r="L228" s="47"/>
      <c r="M228" s="222" t="s">
        <v>28</v>
      </c>
      <c r="N228" s="223" t="s">
        <v>43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0.019460000000000002</v>
      </c>
      <c r="T228" s="225">
        <f>S228*H228</f>
        <v>0.038920000000000003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251</v>
      </c>
      <c r="AT228" s="226" t="s">
        <v>161</v>
      </c>
      <c r="AU228" s="226" t="s">
        <v>81</v>
      </c>
      <c r="AY228" s="20" t="s">
        <v>158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79</v>
      </c>
      <c r="BK228" s="227">
        <f>ROUND(I228*H228,2)</f>
        <v>0</v>
      </c>
      <c r="BL228" s="20" t="s">
        <v>251</v>
      </c>
      <c r="BM228" s="226" t="s">
        <v>2256</v>
      </c>
    </row>
    <row r="229" s="2" customFormat="1">
      <c r="A229" s="41"/>
      <c r="B229" s="42"/>
      <c r="C229" s="43"/>
      <c r="D229" s="228" t="s">
        <v>168</v>
      </c>
      <c r="E229" s="43"/>
      <c r="F229" s="229" t="s">
        <v>2257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168</v>
      </c>
      <c r="AU229" s="20" t="s">
        <v>81</v>
      </c>
    </row>
    <row r="230" s="2" customFormat="1" ht="37.8" customHeight="1">
      <c r="A230" s="41"/>
      <c r="B230" s="42"/>
      <c r="C230" s="215" t="s">
        <v>430</v>
      </c>
      <c r="D230" s="215" t="s">
        <v>161</v>
      </c>
      <c r="E230" s="216" t="s">
        <v>2258</v>
      </c>
      <c r="F230" s="217" t="s">
        <v>2259</v>
      </c>
      <c r="G230" s="218" t="s">
        <v>2218</v>
      </c>
      <c r="H230" s="219">
        <v>3</v>
      </c>
      <c r="I230" s="220"/>
      <c r="J230" s="221">
        <f>ROUND(I230*H230,2)</f>
        <v>0</v>
      </c>
      <c r="K230" s="217" t="s">
        <v>165</v>
      </c>
      <c r="L230" s="47"/>
      <c r="M230" s="222" t="s">
        <v>28</v>
      </c>
      <c r="N230" s="223" t="s">
        <v>43</v>
      </c>
      <c r="O230" s="87"/>
      <c r="P230" s="224">
        <f>O230*H230</f>
        <v>0</v>
      </c>
      <c r="Q230" s="224">
        <v>0.0149692765</v>
      </c>
      <c r="R230" s="224">
        <f>Q230*H230</f>
        <v>0.044907829499999996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251</v>
      </c>
      <c r="AT230" s="226" t="s">
        <v>161</v>
      </c>
      <c r="AU230" s="226" t="s">
        <v>81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251</v>
      </c>
      <c r="BM230" s="226" t="s">
        <v>2260</v>
      </c>
    </row>
    <row r="231" s="2" customFormat="1">
      <c r="A231" s="41"/>
      <c r="B231" s="42"/>
      <c r="C231" s="43"/>
      <c r="D231" s="228" t="s">
        <v>168</v>
      </c>
      <c r="E231" s="43"/>
      <c r="F231" s="229" t="s">
        <v>2261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168</v>
      </c>
      <c r="AU231" s="20" t="s">
        <v>81</v>
      </c>
    </row>
    <row r="232" s="2" customFormat="1" ht="37.8" customHeight="1">
      <c r="A232" s="41"/>
      <c r="B232" s="42"/>
      <c r="C232" s="215" t="s">
        <v>703</v>
      </c>
      <c r="D232" s="215" t="s">
        <v>161</v>
      </c>
      <c r="E232" s="216" t="s">
        <v>2262</v>
      </c>
      <c r="F232" s="217" t="s">
        <v>2263</v>
      </c>
      <c r="G232" s="218" t="s">
        <v>2218</v>
      </c>
      <c r="H232" s="219">
        <v>2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0.019209276500000001</v>
      </c>
      <c r="R232" s="224">
        <f>Q232*H232</f>
        <v>0.038418553000000001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251</v>
      </c>
      <c r="AT232" s="226" t="s">
        <v>161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251</v>
      </c>
      <c r="BM232" s="226" t="s">
        <v>2264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2265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81</v>
      </c>
    </row>
    <row r="234" s="2" customFormat="1" ht="16.5" customHeight="1">
      <c r="A234" s="41"/>
      <c r="B234" s="42"/>
      <c r="C234" s="215" t="s">
        <v>707</v>
      </c>
      <c r="D234" s="215" t="s">
        <v>161</v>
      </c>
      <c r="E234" s="216" t="s">
        <v>2266</v>
      </c>
      <c r="F234" s="217" t="s">
        <v>2267</v>
      </c>
      <c r="G234" s="218" t="s">
        <v>2218</v>
      </c>
      <c r="H234" s="219">
        <v>2</v>
      </c>
      <c r="I234" s="220"/>
      <c r="J234" s="221">
        <f>ROUND(I234*H234,2)</f>
        <v>0</v>
      </c>
      <c r="K234" s="217" t="s">
        <v>165</v>
      </c>
      <c r="L234" s="47"/>
      <c r="M234" s="222" t="s">
        <v>28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0.032899999999999999</v>
      </c>
      <c r="T234" s="225">
        <f>S234*H234</f>
        <v>0.065799999999999997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251</v>
      </c>
      <c r="AT234" s="226" t="s">
        <v>161</v>
      </c>
      <c r="AU234" s="226" t="s">
        <v>81</v>
      </c>
      <c r="AY234" s="20" t="s">
        <v>158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251</v>
      </c>
      <c r="BM234" s="226" t="s">
        <v>2268</v>
      </c>
    </row>
    <row r="235" s="2" customFormat="1">
      <c r="A235" s="41"/>
      <c r="B235" s="42"/>
      <c r="C235" s="43"/>
      <c r="D235" s="228" t="s">
        <v>168</v>
      </c>
      <c r="E235" s="43"/>
      <c r="F235" s="229" t="s">
        <v>2269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168</v>
      </c>
      <c r="AU235" s="20" t="s">
        <v>81</v>
      </c>
    </row>
    <row r="236" s="2" customFormat="1" ht="24.15" customHeight="1">
      <c r="A236" s="41"/>
      <c r="B236" s="42"/>
      <c r="C236" s="215" t="s">
        <v>711</v>
      </c>
      <c r="D236" s="215" t="s">
        <v>161</v>
      </c>
      <c r="E236" s="216" t="s">
        <v>2270</v>
      </c>
      <c r="F236" s="217" t="s">
        <v>2271</v>
      </c>
      <c r="G236" s="218" t="s">
        <v>2218</v>
      </c>
      <c r="H236" s="219">
        <v>1</v>
      </c>
      <c r="I236" s="220"/>
      <c r="J236" s="221">
        <f>ROUND(I236*H236,2)</f>
        <v>0</v>
      </c>
      <c r="K236" s="217" t="s">
        <v>165</v>
      </c>
      <c r="L236" s="47"/>
      <c r="M236" s="222" t="s">
        <v>28</v>
      </c>
      <c r="N236" s="223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0.087999999999999995</v>
      </c>
      <c r="T236" s="225">
        <f>S236*H236</f>
        <v>0.087999999999999995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251</v>
      </c>
      <c r="AT236" s="226" t="s">
        <v>161</v>
      </c>
      <c r="AU236" s="226" t="s">
        <v>81</v>
      </c>
      <c r="AY236" s="20" t="s">
        <v>158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251</v>
      </c>
      <c r="BM236" s="226" t="s">
        <v>2272</v>
      </c>
    </row>
    <row r="237" s="2" customFormat="1">
      <c r="A237" s="41"/>
      <c r="B237" s="42"/>
      <c r="C237" s="43"/>
      <c r="D237" s="228" t="s">
        <v>168</v>
      </c>
      <c r="E237" s="43"/>
      <c r="F237" s="229" t="s">
        <v>2273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168</v>
      </c>
      <c r="AU237" s="20" t="s">
        <v>81</v>
      </c>
    </row>
    <row r="238" s="2" customFormat="1" ht="24.15" customHeight="1">
      <c r="A238" s="41"/>
      <c r="B238" s="42"/>
      <c r="C238" s="215" t="s">
        <v>716</v>
      </c>
      <c r="D238" s="215" t="s">
        <v>161</v>
      </c>
      <c r="E238" s="216" t="s">
        <v>2274</v>
      </c>
      <c r="F238" s="217" t="s">
        <v>2275</v>
      </c>
      <c r="G238" s="218" t="s">
        <v>2218</v>
      </c>
      <c r="H238" s="219">
        <v>2</v>
      </c>
      <c r="I238" s="220"/>
      <c r="J238" s="221">
        <f>ROUND(I238*H238,2)</f>
        <v>0</v>
      </c>
      <c r="K238" s="217" t="s">
        <v>165</v>
      </c>
      <c r="L238" s="47"/>
      <c r="M238" s="222" t="s">
        <v>28</v>
      </c>
      <c r="N238" s="223" t="s">
        <v>43</v>
      </c>
      <c r="O238" s="87"/>
      <c r="P238" s="224">
        <f>O238*H238</f>
        <v>0</v>
      </c>
      <c r="Q238" s="224">
        <v>0.0298091786</v>
      </c>
      <c r="R238" s="224">
        <f>Q238*H238</f>
        <v>0.059618357199999999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251</v>
      </c>
      <c r="AT238" s="226" t="s">
        <v>161</v>
      </c>
      <c r="AU238" s="226" t="s">
        <v>81</v>
      </c>
      <c r="AY238" s="20" t="s">
        <v>158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251</v>
      </c>
      <c r="BM238" s="226" t="s">
        <v>2276</v>
      </c>
    </row>
    <row r="239" s="2" customFormat="1">
      <c r="A239" s="41"/>
      <c r="B239" s="42"/>
      <c r="C239" s="43"/>
      <c r="D239" s="228" t="s">
        <v>168</v>
      </c>
      <c r="E239" s="43"/>
      <c r="F239" s="229" t="s">
        <v>2277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168</v>
      </c>
      <c r="AU239" s="20" t="s">
        <v>81</v>
      </c>
    </row>
    <row r="240" s="2" customFormat="1" ht="37.8" customHeight="1">
      <c r="A240" s="41"/>
      <c r="B240" s="42"/>
      <c r="C240" s="215" t="s">
        <v>720</v>
      </c>
      <c r="D240" s="215" t="s">
        <v>161</v>
      </c>
      <c r="E240" s="216" t="s">
        <v>2278</v>
      </c>
      <c r="F240" s="217" t="s">
        <v>2279</v>
      </c>
      <c r="G240" s="218" t="s">
        <v>2218</v>
      </c>
      <c r="H240" s="219">
        <v>2</v>
      </c>
      <c r="I240" s="220"/>
      <c r="J240" s="221">
        <f>ROUND(I240*H240,2)</f>
        <v>0</v>
      </c>
      <c r="K240" s="217" t="s">
        <v>381</v>
      </c>
      <c r="L240" s="47"/>
      <c r="M240" s="222" t="s">
        <v>28</v>
      </c>
      <c r="N240" s="223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251</v>
      </c>
      <c r="AT240" s="226" t="s">
        <v>161</v>
      </c>
      <c r="AU240" s="226" t="s">
        <v>81</v>
      </c>
      <c r="AY240" s="20" t="s">
        <v>158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251</v>
      </c>
      <c r="BM240" s="226" t="s">
        <v>2280</v>
      </c>
    </row>
    <row r="241" s="2" customFormat="1" ht="21.75" customHeight="1">
      <c r="A241" s="41"/>
      <c r="B241" s="42"/>
      <c r="C241" s="215" t="s">
        <v>724</v>
      </c>
      <c r="D241" s="215" t="s">
        <v>161</v>
      </c>
      <c r="E241" s="216" t="s">
        <v>2281</v>
      </c>
      <c r="F241" s="217" t="s">
        <v>2282</v>
      </c>
      <c r="G241" s="218" t="s">
        <v>2218</v>
      </c>
      <c r="H241" s="219">
        <v>6</v>
      </c>
      <c r="I241" s="220"/>
      <c r="J241" s="221">
        <f>ROUND(I241*H241,2)</f>
        <v>0</v>
      </c>
      <c r="K241" s="217" t="s">
        <v>381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251</v>
      </c>
      <c r="AT241" s="226" t="s">
        <v>161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251</v>
      </c>
      <c r="BM241" s="226" t="s">
        <v>2283</v>
      </c>
    </row>
    <row r="242" s="2" customFormat="1" ht="24.15" customHeight="1">
      <c r="A242" s="41"/>
      <c r="B242" s="42"/>
      <c r="C242" s="215" t="s">
        <v>728</v>
      </c>
      <c r="D242" s="215" t="s">
        <v>161</v>
      </c>
      <c r="E242" s="216" t="s">
        <v>2284</v>
      </c>
      <c r="F242" s="217" t="s">
        <v>2285</v>
      </c>
      <c r="G242" s="218" t="s">
        <v>2218</v>
      </c>
      <c r="H242" s="219">
        <v>2</v>
      </c>
      <c r="I242" s="220"/>
      <c r="J242" s="221">
        <f>ROUND(I242*H242,2)</f>
        <v>0</v>
      </c>
      <c r="K242" s="217" t="s">
        <v>381</v>
      </c>
      <c r="L242" s="47"/>
      <c r="M242" s="222" t="s">
        <v>28</v>
      </c>
      <c r="N242" s="223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251</v>
      </c>
      <c r="AT242" s="226" t="s">
        <v>161</v>
      </c>
      <c r="AU242" s="226" t="s">
        <v>81</v>
      </c>
      <c r="AY242" s="20" t="s">
        <v>158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251</v>
      </c>
      <c r="BM242" s="226" t="s">
        <v>2286</v>
      </c>
    </row>
    <row r="243" s="2" customFormat="1" ht="33" customHeight="1">
      <c r="A243" s="41"/>
      <c r="B243" s="42"/>
      <c r="C243" s="215" t="s">
        <v>733</v>
      </c>
      <c r="D243" s="215" t="s">
        <v>161</v>
      </c>
      <c r="E243" s="216" t="s">
        <v>2287</v>
      </c>
      <c r="F243" s="217" t="s">
        <v>2288</v>
      </c>
      <c r="G243" s="218" t="s">
        <v>2218</v>
      </c>
      <c r="H243" s="219">
        <v>2</v>
      </c>
      <c r="I243" s="220"/>
      <c r="J243" s="221">
        <f>ROUND(I243*H243,2)</f>
        <v>0</v>
      </c>
      <c r="K243" s="217" t="s">
        <v>165</v>
      </c>
      <c r="L243" s="47"/>
      <c r="M243" s="222" t="s">
        <v>28</v>
      </c>
      <c r="N243" s="223" t="s">
        <v>43</v>
      </c>
      <c r="O243" s="87"/>
      <c r="P243" s="224">
        <f>O243*H243</f>
        <v>0</v>
      </c>
      <c r="Q243" s="224">
        <v>0.0147488363</v>
      </c>
      <c r="R243" s="224">
        <f>Q243*H243</f>
        <v>0.0294976726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251</v>
      </c>
      <c r="AT243" s="226" t="s">
        <v>161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251</v>
      </c>
      <c r="BM243" s="226" t="s">
        <v>2289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2290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2" customFormat="1" ht="37.8" customHeight="1">
      <c r="A245" s="41"/>
      <c r="B245" s="42"/>
      <c r="C245" s="215" t="s">
        <v>738</v>
      </c>
      <c r="D245" s="215" t="s">
        <v>161</v>
      </c>
      <c r="E245" s="216" t="s">
        <v>2291</v>
      </c>
      <c r="F245" s="217" t="s">
        <v>2292</v>
      </c>
      <c r="G245" s="218" t="s">
        <v>2218</v>
      </c>
      <c r="H245" s="219">
        <v>1</v>
      </c>
      <c r="I245" s="220"/>
      <c r="J245" s="221">
        <f>ROUND(I245*H245,2)</f>
        <v>0</v>
      </c>
      <c r="K245" s="217" t="s">
        <v>165</v>
      </c>
      <c r="L245" s="47"/>
      <c r="M245" s="222" t="s">
        <v>28</v>
      </c>
      <c r="N245" s="223" t="s">
        <v>43</v>
      </c>
      <c r="O245" s="87"/>
      <c r="P245" s="224">
        <f>O245*H245</f>
        <v>0</v>
      </c>
      <c r="Q245" s="224">
        <v>0.0050727100000000002</v>
      </c>
      <c r="R245" s="224">
        <f>Q245*H245</f>
        <v>0.0050727100000000002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251</v>
      </c>
      <c r="AT245" s="226" t="s">
        <v>161</v>
      </c>
      <c r="AU245" s="226" t="s">
        <v>81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251</v>
      </c>
      <c r="BM245" s="226" t="s">
        <v>2293</v>
      </c>
    </row>
    <row r="246" s="2" customFormat="1">
      <c r="A246" s="41"/>
      <c r="B246" s="42"/>
      <c r="C246" s="43"/>
      <c r="D246" s="228" t="s">
        <v>168</v>
      </c>
      <c r="E246" s="43"/>
      <c r="F246" s="229" t="s">
        <v>2294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168</v>
      </c>
      <c r="AU246" s="20" t="s">
        <v>81</v>
      </c>
    </row>
    <row r="247" s="2" customFormat="1" ht="24.15" customHeight="1">
      <c r="A247" s="41"/>
      <c r="B247" s="42"/>
      <c r="C247" s="270" t="s">
        <v>743</v>
      </c>
      <c r="D247" s="270" t="s">
        <v>490</v>
      </c>
      <c r="E247" s="271" t="s">
        <v>2295</v>
      </c>
      <c r="F247" s="272" t="s">
        <v>2296</v>
      </c>
      <c r="G247" s="273" t="s">
        <v>300</v>
      </c>
      <c r="H247" s="274">
        <v>1</v>
      </c>
      <c r="I247" s="275"/>
      <c r="J247" s="276">
        <f>ROUND(I247*H247,2)</f>
        <v>0</v>
      </c>
      <c r="K247" s="272" t="s">
        <v>165</v>
      </c>
      <c r="L247" s="277"/>
      <c r="M247" s="278" t="s">
        <v>28</v>
      </c>
      <c r="N247" s="279" t="s">
        <v>43</v>
      </c>
      <c r="O247" s="87"/>
      <c r="P247" s="224">
        <f>O247*H247</f>
        <v>0</v>
      </c>
      <c r="Q247" s="224">
        <v>0.01</v>
      </c>
      <c r="R247" s="224">
        <f>Q247*H247</f>
        <v>0.01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609</v>
      </c>
      <c r="AT247" s="226" t="s">
        <v>490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251</v>
      </c>
      <c r="BM247" s="226" t="s">
        <v>2297</v>
      </c>
    </row>
    <row r="248" s="2" customFormat="1" ht="37.8" customHeight="1">
      <c r="A248" s="41"/>
      <c r="B248" s="42"/>
      <c r="C248" s="215" t="s">
        <v>748</v>
      </c>
      <c r="D248" s="215" t="s">
        <v>161</v>
      </c>
      <c r="E248" s="216" t="s">
        <v>2298</v>
      </c>
      <c r="F248" s="217" t="s">
        <v>2299</v>
      </c>
      <c r="G248" s="218" t="s">
        <v>2218</v>
      </c>
      <c r="H248" s="219">
        <v>3</v>
      </c>
      <c r="I248" s="220"/>
      <c r="J248" s="221">
        <f>ROUND(I248*H248,2)</f>
        <v>0</v>
      </c>
      <c r="K248" s="217" t="s">
        <v>165</v>
      </c>
      <c r="L248" s="47"/>
      <c r="M248" s="222" t="s">
        <v>28</v>
      </c>
      <c r="N248" s="223" t="s">
        <v>43</v>
      </c>
      <c r="O248" s="87"/>
      <c r="P248" s="224">
        <f>O248*H248</f>
        <v>0</v>
      </c>
      <c r="Q248" s="224">
        <v>0.0058511099999999996</v>
      </c>
      <c r="R248" s="224">
        <f>Q248*H248</f>
        <v>0.017553329999999999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251</v>
      </c>
      <c r="AT248" s="226" t="s">
        <v>161</v>
      </c>
      <c r="AU248" s="226" t="s">
        <v>81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251</v>
      </c>
      <c r="BM248" s="226" t="s">
        <v>2300</v>
      </c>
    </row>
    <row r="249" s="2" customFormat="1">
      <c r="A249" s="41"/>
      <c r="B249" s="42"/>
      <c r="C249" s="43"/>
      <c r="D249" s="228" t="s">
        <v>168</v>
      </c>
      <c r="E249" s="43"/>
      <c r="F249" s="229" t="s">
        <v>2301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168</v>
      </c>
      <c r="AU249" s="20" t="s">
        <v>81</v>
      </c>
    </row>
    <row r="250" s="2" customFormat="1" ht="24.15" customHeight="1">
      <c r="A250" s="41"/>
      <c r="B250" s="42"/>
      <c r="C250" s="270" t="s">
        <v>755</v>
      </c>
      <c r="D250" s="270" t="s">
        <v>490</v>
      </c>
      <c r="E250" s="271" t="s">
        <v>2302</v>
      </c>
      <c r="F250" s="272" t="s">
        <v>2303</v>
      </c>
      <c r="G250" s="273" t="s">
        <v>300</v>
      </c>
      <c r="H250" s="274">
        <v>1</v>
      </c>
      <c r="I250" s="275"/>
      <c r="J250" s="276">
        <f>ROUND(I250*H250,2)</f>
        <v>0</v>
      </c>
      <c r="K250" s="272" t="s">
        <v>28</v>
      </c>
      <c r="L250" s="277"/>
      <c r="M250" s="278" t="s">
        <v>28</v>
      </c>
      <c r="N250" s="279" t="s">
        <v>43</v>
      </c>
      <c r="O250" s="87"/>
      <c r="P250" s="224">
        <f>O250*H250</f>
        <v>0</v>
      </c>
      <c r="Q250" s="224">
        <v>0.067000000000000004</v>
      </c>
      <c r="R250" s="224">
        <f>Q250*H250</f>
        <v>0.067000000000000004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609</v>
      </c>
      <c r="AT250" s="226" t="s">
        <v>490</v>
      </c>
      <c r="AU250" s="226" t="s">
        <v>81</v>
      </c>
      <c r="AY250" s="20" t="s">
        <v>158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79</v>
      </c>
      <c r="BK250" s="227">
        <f>ROUND(I250*H250,2)</f>
        <v>0</v>
      </c>
      <c r="BL250" s="20" t="s">
        <v>251</v>
      </c>
      <c r="BM250" s="226" t="s">
        <v>2304</v>
      </c>
    </row>
    <row r="251" s="2" customFormat="1" ht="24.15" customHeight="1">
      <c r="A251" s="41"/>
      <c r="B251" s="42"/>
      <c r="C251" s="215" t="s">
        <v>760</v>
      </c>
      <c r="D251" s="215" t="s">
        <v>161</v>
      </c>
      <c r="E251" s="216" t="s">
        <v>2305</v>
      </c>
      <c r="F251" s="217" t="s">
        <v>2306</v>
      </c>
      <c r="G251" s="218" t="s">
        <v>2218</v>
      </c>
      <c r="H251" s="219">
        <v>16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0.00023913999999999999</v>
      </c>
      <c r="R251" s="224">
        <f>Q251*H251</f>
        <v>0.0038262399999999998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251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251</v>
      </c>
      <c r="BM251" s="226" t="s">
        <v>2307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2308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14" customFormat="1">
      <c r="A253" s="14"/>
      <c r="B253" s="244"/>
      <c r="C253" s="245"/>
      <c r="D253" s="235" t="s">
        <v>179</v>
      </c>
      <c r="E253" s="246" t="s">
        <v>28</v>
      </c>
      <c r="F253" s="247" t="s">
        <v>2309</v>
      </c>
      <c r="G253" s="245"/>
      <c r="H253" s="248">
        <v>16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81</v>
      </c>
      <c r="AV253" s="14" t="s">
        <v>81</v>
      </c>
      <c r="AW253" s="14" t="s">
        <v>34</v>
      </c>
      <c r="AX253" s="14" t="s">
        <v>72</v>
      </c>
      <c r="AY253" s="254" t="s">
        <v>158</v>
      </c>
    </row>
    <row r="254" s="15" customFormat="1">
      <c r="A254" s="15"/>
      <c r="B254" s="255"/>
      <c r="C254" s="256"/>
      <c r="D254" s="235" t="s">
        <v>179</v>
      </c>
      <c r="E254" s="257" t="s">
        <v>28</v>
      </c>
      <c r="F254" s="258" t="s">
        <v>184</v>
      </c>
      <c r="G254" s="256"/>
      <c r="H254" s="259">
        <v>16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179</v>
      </c>
      <c r="AU254" s="265" t="s">
        <v>81</v>
      </c>
      <c r="AV254" s="15" t="s">
        <v>166</v>
      </c>
      <c r="AW254" s="15" t="s">
        <v>34</v>
      </c>
      <c r="AX254" s="15" t="s">
        <v>79</v>
      </c>
      <c r="AY254" s="265" t="s">
        <v>158</v>
      </c>
    </row>
    <row r="255" s="2" customFormat="1" ht="24.15" customHeight="1">
      <c r="A255" s="41"/>
      <c r="B255" s="42"/>
      <c r="C255" s="215" t="s">
        <v>765</v>
      </c>
      <c r="D255" s="215" t="s">
        <v>161</v>
      </c>
      <c r="E255" s="216" t="s">
        <v>2310</v>
      </c>
      <c r="F255" s="217" t="s">
        <v>2311</v>
      </c>
      <c r="G255" s="218" t="s">
        <v>2218</v>
      </c>
      <c r="H255" s="219">
        <v>2</v>
      </c>
      <c r="I255" s="220"/>
      <c r="J255" s="221">
        <f>ROUND(I255*H255,2)</f>
        <v>0</v>
      </c>
      <c r="K255" s="217" t="s">
        <v>165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0.0017191400000000001</v>
      </c>
      <c r="R255" s="224">
        <f>Q255*H255</f>
        <v>0.0034382800000000002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251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251</v>
      </c>
      <c r="BM255" s="226" t="s">
        <v>2312</v>
      </c>
    </row>
    <row r="256" s="2" customFormat="1">
      <c r="A256" s="41"/>
      <c r="B256" s="42"/>
      <c r="C256" s="43"/>
      <c r="D256" s="228" t="s">
        <v>168</v>
      </c>
      <c r="E256" s="43"/>
      <c r="F256" s="229" t="s">
        <v>2313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168</v>
      </c>
      <c r="AU256" s="20" t="s">
        <v>81</v>
      </c>
    </row>
    <row r="257" s="2" customFormat="1" ht="24.15" customHeight="1">
      <c r="A257" s="41"/>
      <c r="B257" s="42"/>
      <c r="C257" s="215" t="s">
        <v>769</v>
      </c>
      <c r="D257" s="215" t="s">
        <v>161</v>
      </c>
      <c r="E257" s="216" t="s">
        <v>2314</v>
      </c>
      <c r="F257" s="217" t="s">
        <v>2315</v>
      </c>
      <c r="G257" s="218" t="s">
        <v>300</v>
      </c>
      <c r="H257" s="219">
        <v>2</v>
      </c>
      <c r="I257" s="220"/>
      <c r="J257" s="221">
        <f>ROUND(I257*H257,2)</f>
        <v>0</v>
      </c>
      <c r="K257" s="217" t="s">
        <v>165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0.00015914</v>
      </c>
      <c r="R257" s="224">
        <f>Q257*H257</f>
        <v>0.00031828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251</v>
      </c>
      <c r="AT257" s="226" t="s">
        <v>161</v>
      </c>
      <c r="AU257" s="226" t="s">
        <v>81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251</v>
      </c>
      <c r="BM257" s="226" t="s">
        <v>2316</v>
      </c>
    </row>
    <row r="258" s="2" customFormat="1">
      <c r="A258" s="41"/>
      <c r="B258" s="42"/>
      <c r="C258" s="43"/>
      <c r="D258" s="228" t="s">
        <v>168</v>
      </c>
      <c r="E258" s="43"/>
      <c r="F258" s="229" t="s">
        <v>2317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168</v>
      </c>
      <c r="AU258" s="20" t="s">
        <v>81</v>
      </c>
    </row>
    <row r="259" s="2" customFormat="1" ht="21.75" customHeight="1">
      <c r="A259" s="41"/>
      <c r="B259" s="42"/>
      <c r="C259" s="270" t="s">
        <v>775</v>
      </c>
      <c r="D259" s="270" t="s">
        <v>490</v>
      </c>
      <c r="E259" s="271" t="s">
        <v>2318</v>
      </c>
      <c r="F259" s="272" t="s">
        <v>2319</v>
      </c>
      <c r="G259" s="273" t="s">
        <v>300</v>
      </c>
      <c r="H259" s="274">
        <v>2</v>
      </c>
      <c r="I259" s="275"/>
      <c r="J259" s="276">
        <f>ROUND(I259*H259,2)</f>
        <v>0</v>
      </c>
      <c r="K259" s="272" t="s">
        <v>165</v>
      </c>
      <c r="L259" s="277"/>
      <c r="M259" s="278" t="s">
        <v>28</v>
      </c>
      <c r="N259" s="279" t="s">
        <v>43</v>
      </c>
      <c r="O259" s="87"/>
      <c r="P259" s="224">
        <f>O259*H259</f>
        <v>0</v>
      </c>
      <c r="Q259" s="224">
        <v>0.0015900000000000001</v>
      </c>
      <c r="R259" s="224">
        <f>Q259*H259</f>
        <v>0.0031800000000000001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609</v>
      </c>
      <c r="AT259" s="226" t="s">
        <v>490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251</v>
      </c>
      <c r="BM259" s="226" t="s">
        <v>2320</v>
      </c>
    </row>
    <row r="260" s="2" customFormat="1" ht="24.15" customHeight="1">
      <c r="A260" s="41"/>
      <c r="B260" s="42"/>
      <c r="C260" s="215" t="s">
        <v>791</v>
      </c>
      <c r="D260" s="215" t="s">
        <v>161</v>
      </c>
      <c r="E260" s="216" t="s">
        <v>2321</v>
      </c>
      <c r="F260" s="217" t="s">
        <v>2322</v>
      </c>
      <c r="G260" s="218" t="s">
        <v>300</v>
      </c>
      <c r="H260" s="219">
        <v>2</v>
      </c>
      <c r="I260" s="220"/>
      <c r="J260" s="221">
        <f>ROUND(I260*H260,2)</f>
        <v>0</v>
      </c>
      <c r="K260" s="217" t="s">
        <v>165</v>
      </c>
      <c r="L260" s="47"/>
      <c r="M260" s="222" t="s">
        <v>28</v>
      </c>
      <c r="N260" s="223" t="s">
        <v>43</v>
      </c>
      <c r="O260" s="87"/>
      <c r="P260" s="224">
        <f>O260*H260</f>
        <v>0</v>
      </c>
      <c r="Q260" s="224">
        <v>3.9140000000000001E-05</v>
      </c>
      <c r="R260" s="224">
        <f>Q260*H260</f>
        <v>7.8280000000000003E-05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251</v>
      </c>
      <c r="AT260" s="226" t="s">
        <v>161</v>
      </c>
      <c r="AU260" s="226" t="s">
        <v>81</v>
      </c>
      <c r="AY260" s="20" t="s">
        <v>158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251</v>
      </c>
      <c r="BM260" s="226" t="s">
        <v>2323</v>
      </c>
    </row>
    <row r="261" s="2" customFormat="1">
      <c r="A261" s="41"/>
      <c r="B261" s="42"/>
      <c r="C261" s="43"/>
      <c r="D261" s="228" t="s">
        <v>168</v>
      </c>
      <c r="E261" s="43"/>
      <c r="F261" s="229" t="s">
        <v>2324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168</v>
      </c>
      <c r="AU261" s="20" t="s">
        <v>81</v>
      </c>
    </row>
    <row r="262" s="2" customFormat="1" ht="24.15" customHeight="1">
      <c r="A262" s="41"/>
      <c r="B262" s="42"/>
      <c r="C262" s="270" t="s">
        <v>799</v>
      </c>
      <c r="D262" s="270" t="s">
        <v>490</v>
      </c>
      <c r="E262" s="271" t="s">
        <v>2325</v>
      </c>
      <c r="F262" s="272" t="s">
        <v>2326</v>
      </c>
      <c r="G262" s="273" t="s">
        <v>300</v>
      </c>
      <c r="H262" s="274">
        <v>2</v>
      </c>
      <c r="I262" s="275"/>
      <c r="J262" s="276">
        <f>ROUND(I262*H262,2)</f>
        <v>0</v>
      </c>
      <c r="K262" s="272" t="s">
        <v>165</v>
      </c>
      <c r="L262" s="277"/>
      <c r="M262" s="278" t="s">
        <v>28</v>
      </c>
      <c r="N262" s="279" t="s">
        <v>43</v>
      </c>
      <c r="O262" s="87"/>
      <c r="P262" s="224">
        <f>O262*H262</f>
        <v>0</v>
      </c>
      <c r="Q262" s="224">
        <v>0.00166</v>
      </c>
      <c r="R262" s="224">
        <f>Q262*H262</f>
        <v>0.00332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609</v>
      </c>
      <c r="AT262" s="226" t="s">
        <v>490</v>
      </c>
      <c r="AU262" s="226" t="s">
        <v>81</v>
      </c>
      <c r="AY262" s="20" t="s">
        <v>158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251</v>
      </c>
      <c r="BM262" s="226" t="s">
        <v>2327</v>
      </c>
    </row>
    <row r="263" s="2" customFormat="1" ht="24.15" customHeight="1">
      <c r="A263" s="41"/>
      <c r="B263" s="42"/>
      <c r="C263" s="215" t="s">
        <v>804</v>
      </c>
      <c r="D263" s="215" t="s">
        <v>161</v>
      </c>
      <c r="E263" s="216" t="s">
        <v>2328</v>
      </c>
      <c r="F263" s="217" t="s">
        <v>2329</v>
      </c>
      <c r="G263" s="218" t="s">
        <v>2218</v>
      </c>
      <c r="H263" s="219">
        <v>2</v>
      </c>
      <c r="I263" s="220"/>
      <c r="J263" s="221">
        <f>ROUND(I263*H263,2)</f>
        <v>0</v>
      </c>
      <c r="K263" s="217" t="s">
        <v>165</v>
      </c>
      <c r="L263" s="47"/>
      <c r="M263" s="222" t="s">
        <v>28</v>
      </c>
      <c r="N263" s="223" t="s">
        <v>43</v>
      </c>
      <c r="O263" s="87"/>
      <c r="P263" s="224">
        <f>O263*H263</f>
        <v>0</v>
      </c>
      <c r="Q263" s="224">
        <v>0.0027391400000000002</v>
      </c>
      <c r="R263" s="224">
        <f>Q263*H263</f>
        <v>0.0054782800000000003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251</v>
      </c>
      <c r="AT263" s="226" t="s">
        <v>161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251</v>
      </c>
      <c r="BM263" s="226" t="s">
        <v>2330</v>
      </c>
    </row>
    <row r="264" s="2" customFormat="1">
      <c r="A264" s="41"/>
      <c r="B264" s="42"/>
      <c r="C264" s="43"/>
      <c r="D264" s="228" t="s">
        <v>168</v>
      </c>
      <c r="E264" s="43"/>
      <c r="F264" s="229" t="s">
        <v>2331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168</v>
      </c>
      <c r="AU264" s="20" t="s">
        <v>81</v>
      </c>
    </row>
    <row r="265" s="2" customFormat="1" ht="33" customHeight="1">
      <c r="A265" s="41"/>
      <c r="B265" s="42"/>
      <c r="C265" s="215" t="s">
        <v>809</v>
      </c>
      <c r="D265" s="215" t="s">
        <v>161</v>
      </c>
      <c r="E265" s="216" t="s">
        <v>2332</v>
      </c>
      <c r="F265" s="217" t="s">
        <v>2333</v>
      </c>
      <c r="G265" s="218" t="s">
        <v>300</v>
      </c>
      <c r="H265" s="219">
        <v>5</v>
      </c>
      <c r="I265" s="220"/>
      <c r="J265" s="221">
        <f>ROUND(I265*H265,2)</f>
        <v>0</v>
      </c>
      <c r="K265" s="217" t="s">
        <v>165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0.00014898949999999999</v>
      </c>
      <c r="R265" s="224">
        <f>Q265*H265</f>
        <v>0.00074494749999999988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251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251</v>
      </c>
      <c r="BM265" s="226" t="s">
        <v>2334</v>
      </c>
    </row>
    <row r="266" s="2" customFormat="1">
      <c r="A266" s="41"/>
      <c r="B266" s="42"/>
      <c r="C266" s="43"/>
      <c r="D266" s="228" t="s">
        <v>168</v>
      </c>
      <c r="E266" s="43"/>
      <c r="F266" s="229" t="s">
        <v>2335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168</v>
      </c>
      <c r="AU266" s="20" t="s">
        <v>81</v>
      </c>
    </row>
    <row r="267" s="2" customFormat="1" ht="21.75" customHeight="1">
      <c r="A267" s="41"/>
      <c r="B267" s="42"/>
      <c r="C267" s="270" t="s">
        <v>815</v>
      </c>
      <c r="D267" s="270" t="s">
        <v>490</v>
      </c>
      <c r="E267" s="271" t="s">
        <v>2336</v>
      </c>
      <c r="F267" s="272" t="s">
        <v>2337</v>
      </c>
      <c r="G267" s="273" t="s">
        <v>300</v>
      </c>
      <c r="H267" s="274">
        <v>5</v>
      </c>
      <c r="I267" s="275"/>
      <c r="J267" s="276">
        <f>ROUND(I267*H267,2)</f>
        <v>0</v>
      </c>
      <c r="K267" s="272" t="s">
        <v>165</v>
      </c>
      <c r="L267" s="277"/>
      <c r="M267" s="278" t="s">
        <v>28</v>
      </c>
      <c r="N267" s="279" t="s">
        <v>43</v>
      </c>
      <c r="O267" s="87"/>
      <c r="P267" s="224">
        <f>O267*H267</f>
        <v>0</v>
      </c>
      <c r="Q267" s="224">
        <v>0.00031</v>
      </c>
      <c r="R267" s="224">
        <f>Q267*H267</f>
        <v>0.00155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609</v>
      </c>
      <c r="AT267" s="226" t="s">
        <v>490</v>
      </c>
      <c r="AU267" s="226" t="s">
        <v>81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251</v>
      </c>
      <c r="BM267" s="226" t="s">
        <v>2338</v>
      </c>
    </row>
    <row r="268" s="2" customFormat="1" ht="33" customHeight="1">
      <c r="A268" s="41"/>
      <c r="B268" s="42"/>
      <c r="C268" s="215" t="s">
        <v>820</v>
      </c>
      <c r="D268" s="215" t="s">
        <v>161</v>
      </c>
      <c r="E268" s="216" t="s">
        <v>2339</v>
      </c>
      <c r="F268" s="217" t="s">
        <v>2340</v>
      </c>
      <c r="G268" s="218" t="s">
        <v>300</v>
      </c>
      <c r="H268" s="219">
        <v>2</v>
      </c>
      <c r="I268" s="220"/>
      <c r="J268" s="221">
        <f>ROUND(I268*H268,2)</f>
        <v>0</v>
      </c>
      <c r="K268" s="217" t="s">
        <v>165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0.00016898950000000001</v>
      </c>
      <c r="R268" s="224">
        <f>Q268*H268</f>
        <v>0.00033797900000000002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251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251</v>
      </c>
      <c r="BM268" s="226" t="s">
        <v>2341</v>
      </c>
    </row>
    <row r="269" s="2" customFormat="1">
      <c r="A269" s="41"/>
      <c r="B269" s="42"/>
      <c r="C269" s="43"/>
      <c r="D269" s="228" t="s">
        <v>168</v>
      </c>
      <c r="E269" s="43"/>
      <c r="F269" s="229" t="s">
        <v>2342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168</v>
      </c>
      <c r="AU269" s="20" t="s">
        <v>81</v>
      </c>
    </row>
    <row r="270" s="2" customFormat="1" ht="44.25" customHeight="1">
      <c r="A270" s="41"/>
      <c r="B270" s="42"/>
      <c r="C270" s="215" t="s">
        <v>825</v>
      </c>
      <c r="D270" s="215" t="s">
        <v>161</v>
      </c>
      <c r="E270" s="216" t="s">
        <v>2343</v>
      </c>
      <c r="F270" s="217" t="s">
        <v>2344</v>
      </c>
      <c r="G270" s="218" t="s">
        <v>1683</v>
      </c>
      <c r="H270" s="291"/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251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251</v>
      </c>
      <c r="BM270" s="226" t="s">
        <v>2345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2346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2" customFormat="1" ht="49.05" customHeight="1">
      <c r="A272" s="41"/>
      <c r="B272" s="42"/>
      <c r="C272" s="215" t="s">
        <v>830</v>
      </c>
      <c r="D272" s="215" t="s">
        <v>161</v>
      </c>
      <c r="E272" s="216" t="s">
        <v>2347</v>
      </c>
      <c r="F272" s="217" t="s">
        <v>2348</v>
      </c>
      <c r="G272" s="218" t="s">
        <v>1683</v>
      </c>
      <c r="H272" s="291"/>
      <c r="I272" s="220"/>
      <c r="J272" s="221">
        <f>ROUND(I272*H272,2)</f>
        <v>0</v>
      </c>
      <c r="K272" s="217" t="s">
        <v>165</v>
      </c>
      <c r="L272" s="47"/>
      <c r="M272" s="222" t="s">
        <v>28</v>
      </c>
      <c r="N272" s="223" t="s">
        <v>43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251</v>
      </c>
      <c r="AT272" s="226" t="s">
        <v>161</v>
      </c>
      <c r="AU272" s="226" t="s">
        <v>81</v>
      </c>
      <c r="AY272" s="20" t="s">
        <v>158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251</v>
      </c>
      <c r="BM272" s="226" t="s">
        <v>2349</v>
      </c>
    </row>
    <row r="273" s="2" customFormat="1">
      <c r="A273" s="41"/>
      <c r="B273" s="42"/>
      <c r="C273" s="43"/>
      <c r="D273" s="228" t="s">
        <v>168</v>
      </c>
      <c r="E273" s="43"/>
      <c r="F273" s="229" t="s">
        <v>2350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168</v>
      </c>
      <c r="AU273" s="20" t="s">
        <v>81</v>
      </c>
    </row>
    <row r="274" s="12" customFormat="1" ht="22.8" customHeight="1">
      <c r="A274" s="12"/>
      <c r="B274" s="199"/>
      <c r="C274" s="200"/>
      <c r="D274" s="201" t="s">
        <v>71</v>
      </c>
      <c r="E274" s="213" t="s">
        <v>2351</v>
      </c>
      <c r="F274" s="213" t="s">
        <v>2352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SUM(P275:P282)</f>
        <v>0</v>
      </c>
      <c r="Q274" s="207"/>
      <c r="R274" s="208">
        <f>SUM(R275:R282)</f>
        <v>0.049250000000000002</v>
      </c>
      <c r="S274" s="207"/>
      <c r="T274" s="209">
        <f>SUM(T275:T282)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81</v>
      </c>
      <c r="AT274" s="211" t="s">
        <v>71</v>
      </c>
      <c r="AU274" s="211" t="s">
        <v>79</v>
      </c>
      <c r="AY274" s="210" t="s">
        <v>158</v>
      </c>
      <c r="BK274" s="212">
        <f>SUM(BK275:BK282)</f>
        <v>0</v>
      </c>
    </row>
    <row r="275" s="2" customFormat="1" ht="37.8" customHeight="1">
      <c r="A275" s="41"/>
      <c r="B275" s="42"/>
      <c r="C275" s="215" t="s">
        <v>835</v>
      </c>
      <c r="D275" s="215" t="s">
        <v>161</v>
      </c>
      <c r="E275" s="216" t="s">
        <v>2353</v>
      </c>
      <c r="F275" s="217" t="s">
        <v>2354</v>
      </c>
      <c r="G275" s="218" t="s">
        <v>2218</v>
      </c>
      <c r="H275" s="219">
        <v>5</v>
      </c>
      <c r="I275" s="220"/>
      <c r="J275" s="221">
        <f>ROUND(I275*H275,2)</f>
        <v>0</v>
      </c>
      <c r="K275" s="217" t="s">
        <v>165</v>
      </c>
      <c r="L275" s="47"/>
      <c r="M275" s="222" t="s">
        <v>28</v>
      </c>
      <c r="N275" s="223" t="s">
        <v>43</v>
      </c>
      <c r="O275" s="87"/>
      <c r="P275" s="224">
        <f>O275*H275</f>
        <v>0</v>
      </c>
      <c r="Q275" s="224">
        <v>0.0091999999999999998</v>
      </c>
      <c r="R275" s="224">
        <f>Q275*H275</f>
        <v>0.045999999999999999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251</v>
      </c>
      <c r="AT275" s="226" t="s">
        <v>161</v>
      </c>
      <c r="AU275" s="226" t="s">
        <v>81</v>
      </c>
      <c r="AY275" s="20" t="s">
        <v>158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79</v>
      </c>
      <c r="BK275" s="227">
        <f>ROUND(I275*H275,2)</f>
        <v>0</v>
      </c>
      <c r="BL275" s="20" t="s">
        <v>251</v>
      </c>
      <c r="BM275" s="226" t="s">
        <v>2355</v>
      </c>
    </row>
    <row r="276" s="2" customFormat="1">
      <c r="A276" s="41"/>
      <c r="B276" s="42"/>
      <c r="C276" s="43"/>
      <c r="D276" s="228" t="s">
        <v>168</v>
      </c>
      <c r="E276" s="43"/>
      <c r="F276" s="229" t="s">
        <v>2356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168</v>
      </c>
      <c r="AU276" s="20" t="s">
        <v>81</v>
      </c>
    </row>
    <row r="277" s="2" customFormat="1" ht="24.15" customHeight="1">
      <c r="A277" s="41"/>
      <c r="B277" s="42"/>
      <c r="C277" s="215" t="s">
        <v>840</v>
      </c>
      <c r="D277" s="215" t="s">
        <v>161</v>
      </c>
      <c r="E277" s="216" t="s">
        <v>2357</v>
      </c>
      <c r="F277" s="217" t="s">
        <v>2358</v>
      </c>
      <c r="G277" s="218" t="s">
        <v>2218</v>
      </c>
      <c r="H277" s="219">
        <v>5</v>
      </c>
      <c r="I277" s="220"/>
      <c r="J277" s="221">
        <f>ROUND(I277*H277,2)</f>
        <v>0</v>
      </c>
      <c r="K277" s="217" t="s">
        <v>165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0.00014999999999999999</v>
      </c>
      <c r="R277" s="224">
        <f>Q277*H277</f>
        <v>0.00074999999999999991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251</v>
      </c>
      <c r="AT277" s="226" t="s">
        <v>161</v>
      </c>
      <c r="AU277" s="226" t="s">
        <v>81</v>
      </c>
      <c r="AY277" s="20" t="s">
        <v>158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251</v>
      </c>
      <c r="BM277" s="226" t="s">
        <v>2359</v>
      </c>
    </row>
    <row r="278" s="2" customFormat="1">
      <c r="A278" s="41"/>
      <c r="B278" s="42"/>
      <c r="C278" s="43"/>
      <c r="D278" s="228" t="s">
        <v>168</v>
      </c>
      <c r="E278" s="43"/>
      <c r="F278" s="229" t="s">
        <v>2360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168</v>
      </c>
      <c r="AU278" s="20" t="s">
        <v>81</v>
      </c>
    </row>
    <row r="279" s="2" customFormat="1" ht="24.15" customHeight="1">
      <c r="A279" s="41"/>
      <c r="B279" s="42"/>
      <c r="C279" s="215" t="s">
        <v>845</v>
      </c>
      <c r="D279" s="215" t="s">
        <v>161</v>
      </c>
      <c r="E279" s="216" t="s">
        <v>2361</v>
      </c>
      <c r="F279" s="217" t="s">
        <v>2362</v>
      </c>
      <c r="G279" s="218" t="s">
        <v>2218</v>
      </c>
      <c r="H279" s="219">
        <v>5</v>
      </c>
      <c r="I279" s="220"/>
      <c r="J279" s="221">
        <f>ROUND(I279*H279,2)</f>
        <v>0</v>
      </c>
      <c r="K279" s="217" t="s">
        <v>165</v>
      </c>
      <c r="L279" s="47"/>
      <c r="M279" s="222" t="s">
        <v>28</v>
      </c>
      <c r="N279" s="223" t="s">
        <v>43</v>
      </c>
      <c r="O279" s="87"/>
      <c r="P279" s="224">
        <f>O279*H279</f>
        <v>0</v>
      </c>
      <c r="Q279" s="224">
        <v>0.00050000000000000001</v>
      </c>
      <c r="R279" s="224">
        <f>Q279*H279</f>
        <v>0.0025000000000000001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251</v>
      </c>
      <c r="AT279" s="226" t="s">
        <v>161</v>
      </c>
      <c r="AU279" s="226" t="s">
        <v>81</v>
      </c>
      <c r="AY279" s="20" t="s">
        <v>158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79</v>
      </c>
      <c r="BK279" s="227">
        <f>ROUND(I279*H279,2)</f>
        <v>0</v>
      </c>
      <c r="BL279" s="20" t="s">
        <v>251</v>
      </c>
      <c r="BM279" s="226" t="s">
        <v>2363</v>
      </c>
    </row>
    <row r="280" s="2" customFormat="1">
      <c r="A280" s="41"/>
      <c r="B280" s="42"/>
      <c r="C280" s="43"/>
      <c r="D280" s="228" t="s">
        <v>168</v>
      </c>
      <c r="E280" s="43"/>
      <c r="F280" s="229" t="s">
        <v>2364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168</v>
      </c>
      <c r="AU280" s="20" t="s">
        <v>81</v>
      </c>
    </row>
    <row r="281" s="2" customFormat="1" ht="44.25" customHeight="1">
      <c r="A281" s="41"/>
      <c r="B281" s="42"/>
      <c r="C281" s="215" t="s">
        <v>849</v>
      </c>
      <c r="D281" s="215" t="s">
        <v>161</v>
      </c>
      <c r="E281" s="216" t="s">
        <v>2365</v>
      </c>
      <c r="F281" s="217" t="s">
        <v>2366</v>
      </c>
      <c r="G281" s="218" t="s">
        <v>1683</v>
      </c>
      <c r="H281" s="291"/>
      <c r="I281" s="220"/>
      <c r="J281" s="221">
        <f>ROUND(I281*H281,2)</f>
        <v>0</v>
      </c>
      <c r="K281" s="217" t="s">
        <v>165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251</v>
      </c>
      <c r="AT281" s="226" t="s">
        <v>161</v>
      </c>
      <c r="AU281" s="226" t="s">
        <v>81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251</v>
      </c>
      <c r="BM281" s="226" t="s">
        <v>2367</v>
      </c>
    </row>
    <row r="282" s="2" customFormat="1">
      <c r="A282" s="41"/>
      <c r="B282" s="42"/>
      <c r="C282" s="43"/>
      <c r="D282" s="228" t="s">
        <v>168</v>
      </c>
      <c r="E282" s="43"/>
      <c r="F282" s="229" t="s">
        <v>2368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168</v>
      </c>
      <c r="AU282" s="20" t="s">
        <v>81</v>
      </c>
    </row>
    <row r="283" s="12" customFormat="1" ht="22.8" customHeight="1">
      <c r="A283" s="12"/>
      <c r="B283" s="199"/>
      <c r="C283" s="200"/>
      <c r="D283" s="201" t="s">
        <v>71</v>
      </c>
      <c r="E283" s="213" t="s">
        <v>2369</v>
      </c>
      <c r="F283" s="213" t="s">
        <v>2370</v>
      </c>
      <c r="G283" s="200"/>
      <c r="H283" s="200"/>
      <c r="I283" s="203"/>
      <c r="J283" s="214">
        <f>BK283</f>
        <v>0</v>
      </c>
      <c r="K283" s="200"/>
      <c r="L283" s="205"/>
      <c r="M283" s="206"/>
      <c r="N283" s="207"/>
      <c r="O283" s="207"/>
      <c r="P283" s="208">
        <f>SUM(P284:P287)</f>
        <v>0</v>
      </c>
      <c r="Q283" s="207"/>
      <c r="R283" s="208">
        <f>SUM(R284:R287)</f>
        <v>0.016494000000000002</v>
      </c>
      <c r="S283" s="207"/>
      <c r="T283" s="209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0" t="s">
        <v>81</v>
      </c>
      <c r="AT283" s="211" t="s">
        <v>71</v>
      </c>
      <c r="AU283" s="211" t="s">
        <v>79</v>
      </c>
      <c r="AY283" s="210" t="s">
        <v>158</v>
      </c>
      <c r="BK283" s="212">
        <f>SUM(BK284:BK287)</f>
        <v>0</v>
      </c>
    </row>
    <row r="284" s="2" customFormat="1" ht="37.8" customHeight="1">
      <c r="A284" s="41"/>
      <c r="B284" s="42"/>
      <c r="C284" s="215" t="s">
        <v>853</v>
      </c>
      <c r="D284" s="215" t="s">
        <v>161</v>
      </c>
      <c r="E284" s="216" t="s">
        <v>2371</v>
      </c>
      <c r="F284" s="217" t="s">
        <v>2372</v>
      </c>
      <c r="G284" s="218" t="s">
        <v>300</v>
      </c>
      <c r="H284" s="219">
        <v>2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0.002049</v>
      </c>
      <c r="R284" s="224">
        <f>Q284*H284</f>
        <v>0.0040980000000000001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251</v>
      </c>
      <c r="AT284" s="226" t="s">
        <v>161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251</v>
      </c>
      <c r="BM284" s="226" t="s">
        <v>2373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2374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 ht="37.8" customHeight="1">
      <c r="A286" s="41"/>
      <c r="B286" s="42"/>
      <c r="C286" s="215" t="s">
        <v>857</v>
      </c>
      <c r="D286" s="215" t="s">
        <v>161</v>
      </c>
      <c r="E286" s="216" t="s">
        <v>2375</v>
      </c>
      <c r="F286" s="217" t="s">
        <v>2376</v>
      </c>
      <c r="G286" s="218" t="s">
        <v>300</v>
      </c>
      <c r="H286" s="219">
        <v>4</v>
      </c>
      <c r="I286" s="220"/>
      <c r="J286" s="221">
        <f>ROUND(I286*H286,2)</f>
        <v>0</v>
      </c>
      <c r="K286" s="217" t="s">
        <v>165</v>
      </c>
      <c r="L286" s="47"/>
      <c r="M286" s="222" t="s">
        <v>28</v>
      </c>
      <c r="N286" s="223" t="s">
        <v>43</v>
      </c>
      <c r="O286" s="87"/>
      <c r="P286" s="224">
        <f>O286*H286</f>
        <v>0</v>
      </c>
      <c r="Q286" s="224">
        <v>0.0030990000000000002</v>
      </c>
      <c r="R286" s="224">
        <f>Q286*H286</f>
        <v>0.012396000000000001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251</v>
      </c>
      <c r="AT286" s="226" t="s">
        <v>161</v>
      </c>
      <c r="AU286" s="226" t="s">
        <v>81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251</v>
      </c>
      <c r="BM286" s="226" t="s">
        <v>2377</v>
      </c>
    </row>
    <row r="287" s="2" customFormat="1">
      <c r="A287" s="41"/>
      <c r="B287" s="42"/>
      <c r="C287" s="43"/>
      <c r="D287" s="228" t="s">
        <v>168</v>
      </c>
      <c r="E287" s="43"/>
      <c r="F287" s="229" t="s">
        <v>2378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168</v>
      </c>
      <c r="AU287" s="20" t="s">
        <v>81</v>
      </c>
    </row>
    <row r="288" s="12" customFormat="1" ht="22.8" customHeight="1">
      <c r="A288" s="12"/>
      <c r="B288" s="199"/>
      <c r="C288" s="200"/>
      <c r="D288" s="201" t="s">
        <v>71</v>
      </c>
      <c r="E288" s="213" t="s">
        <v>2379</v>
      </c>
      <c r="F288" s="213" t="s">
        <v>2380</v>
      </c>
      <c r="G288" s="200"/>
      <c r="H288" s="200"/>
      <c r="I288" s="203"/>
      <c r="J288" s="214">
        <f>BK288</f>
        <v>0</v>
      </c>
      <c r="K288" s="200"/>
      <c r="L288" s="205"/>
      <c r="M288" s="206"/>
      <c r="N288" s="207"/>
      <c r="O288" s="207"/>
      <c r="P288" s="208">
        <f>SUM(P289:P309)</f>
        <v>0</v>
      </c>
      <c r="Q288" s="207"/>
      <c r="R288" s="208">
        <f>SUM(R289:R309)</f>
        <v>0.58284571110000005</v>
      </c>
      <c r="S288" s="207"/>
      <c r="T288" s="209">
        <f>SUM(T289:T309)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0" t="s">
        <v>81</v>
      </c>
      <c r="AT288" s="211" t="s">
        <v>71</v>
      </c>
      <c r="AU288" s="211" t="s">
        <v>79</v>
      </c>
      <c r="AY288" s="210" t="s">
        <v>158</v>
      </c>
      <c r="BK288" s="212">
        <f>SUM(BK289:BK309)</f>
        <v>0</v>
      </c>
    </row>
    <row r="289" s="2" customFormat="1" ht="24.15" customHeight="1">
      <c r="A289" s="41"/>
      <c r="B289" s="42"/>
      <c r="C289" s="215" t="s">
        <v>861</v>
      </c>
      <c r="D289" s="215" t="s">
        <v>161</v>
      </c>
      <c r="E289" s="216" t="s">
        <v>2381</v>
      </c>
      <c r="F289" s="217" t="s">
        <v>2382</v>
      </c>
      <c r="G289" s="218" t="s">
        <v>300</v>
      </c>
      <c r="H289" s="219">
        <v>1</v>
      </c>
      <c r="I289" s="220"/>
      <c r="J289" s="221">
        <f>ROUND(I289*H289,2)</f>
        <v>0</v>
      </c>
      <c r="K289" s="217" t="s">
        <v>165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0.108204</v>
      </c>
      <c r="R289" s="224">
        <f>Q289*H289</f>
        <v>0.108204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251</v>
      </c>
      <c r="AT289" s="226" t="s">
        <v>161</v>
      </c>
      <c r="AU289" s="226" t="s">
        <v>81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251</v>
      </c>
      <c r="BM289" s="226" t="s">
        <v>2383</v>
      </c>
    </row>
    <row r="290" s="2" customFormat="1">
      <c r="A290" s="41"/>
      <c r="B290" s="42"/>
      <c r="C290" s="43"/>
      <c r="D290" s="228" t="s">
        <v>168</v>
      </c>
      <c r="E290" s="43"/>
      <c r="F290" s="229" t="s">
        <v>2384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168</v>
      </c>
      <c r="AU290" s="20" t="s">
        <v>81</v>
      </c>
    </row>
    <row r="291" s="2" customFormat="1" ht="16.5" customHeight="1">
      <c r="A291" s="41"/>
      <c r="B291" s="42"/>
      <c r="C291" s="215" t="s">
        <v>866</v>
      </c>
      <c r="D291" s="215" t="s">
        <v>161</v>
      </c>
      <c r="E291" s="216" t="s">
        <v>2385</v>
      </c>
      <c r="F291" s="217" t="s">
        <v>2386</v>
      </c>
      <c r="G291" s="218" t="s">
        <v>2218</v>
      </c>
      <c r="H291" s="219">
        <v>10</v>
      </c>
      <c r="I291" s="220"/>
      <c r="J291" s="221">
        <f>ROUND(I291*H291,2)</f>
        <v>0</v>
      </c>
      <c r="K291" s="217" t="s">
        <v>165</v>
      </c>
      <c r="L291" s="47"/>
      <c r="M291" s="222" t="s">
        <v>28</v>
      </c>
      <c r="N291" s="223" t="s">
        <v>43</v>
      </c>
      <c r="O291" s="87"/>
      <c r="P291" s="224">
        <f>O291*H291</f>
        <v>0</v>
      </c>
      <c r="Q291" s="224">
        <v>0.0011243</v>
      </c>
      <c r="R291" s="224">
        <f>Q291*H291</f>
        <v>0.011243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251</v>
      </c>
      <c r="AT291" s="226" t="s">
        <v>161</v>
      </c>
      <c r="AU291" s="226" t="s">
        <v>81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251</v>
      </c>
      <c r="BM291" s="226" t="s">
        <v>2387</v>
      </c>
    </row>
    <row r="292" s="2" customFormat="1">
      <c r="A292" s="41"/>
      <c r="B292" s="42"/>
      <c r="C292" s="43"/>
      <c r="D292" s="228" t="s">
        <v>168</v>
      </c>
      <c r="E292" s="43"/>
      <c r="F292" s="229" t="s">
        <v>2388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168</v>
      </c>
      <c r="AU292" s="20" t="s">
        <v>81</v>
      </c>
    </row>
    <row r="293" s="2" customFormat="1" ht="37.8" customHeight="1">
      <c r="A293" s="41"/>
      <c r="B293" s="42"/>
      <c r="C293" s="215" t="s">
        <v>870</v>
      </c>
      <c r="D293" s="215" t="s">
        <v>161</v>
      </c>
      <c r="E293" s="216" t="s">
        <v>2389</v>
      </c>
      <c r="F293" s="217" t="s">
        <v>2390</v>
      </c>
      <c r="G293" s="218" t="s">
        <v>2218</v>
      </c>
      <c r="H293" s="219">
        <v>1</v>
      </c>
      <c r="I293" s="220"/>
      <c r="J293" s="221">
        <f>ROUND(I293*H293,2)</f>
        <v>0</v>
      </c>
      <c r="K293" s="217" t="s">
        <v>165</v>
      </c>
      <c r="L293" s="47"/>
      <c r="M293" s="222" t="s">
        <v>28</v>
      </c>
      <c r="N293" s="223" t="s">
        <v>43</v>
      </c>
      <c r="O293" s="87"/>
      <c r="P293" s="224">
        <f>O293*H293</f>
        <v>0</v>
      </c>
      <c r="Q293" s="224">
        <v>0.0064687644999999998</v>
      </c>
      <c r="R293" s="224">
        <f>Q293*H293</f>
        <v>0.0064687644999999998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251</v>
      </c>
      <c r="AT293" s="226" t="s">
        <v>161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251</v>
      </c>
      <c r="BM293" s="226" t="s">
        <v>2391</v>
      </c>
    </row>
    <row r="294" s="2" customFormat="1">
      <c r="A294" s="41"/>
      <c r="B294" s="42"/>
      <c r="C294" s="43"/>
      <c r="D294" s="228" t="s">
        <v>168</v>
      </c>
      <c r="E294" s="43"/>
      <c r="F294" s="229" t="s">
        <v>2392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168</v>
      </c>
      <c r="AU294" s="20" t="s">
        <v>81</v>
      </c>
    </row>
    <row r="295" s="2" customFormat="1" ht="24.15" customHeight="1">
      <c r="A295" s="41"/>
      <c r="B295" s="42"/>
      <c r="C295" s="215" t="s">
        <v>874</v>
      </c>
      <c r="D295" s="215" t="s">
        <v>161</v>
      </c>
      <c r="E295" s="216" t="s">
        <v>2393</v>
      </c>
      <c r="F295" s="217" t="s">
        <v>2394</v>
      </c>
      <c r="G295" s="218" t="s">
        <v>2218</v>
      </c>
      <c r="H295" s="219">
        <v>1</v>
      </c>
      <c r="I295" s="220"/>
      <c r="J295" s="221">
        <f>ROUND(I295*H295,2)</f>
        <v>0</v>
      </c>
      <c r="K295" s="217" t="s">
        <v>381</v>
      </c>
      <c r="L295" s="47"/>
      <c r="M295" s="222" t="s">
        <v>28</v>
      </c>
      <c r="N295" s="223" t="s">
        <v>43</v>
      </c>
      <c r="O295" s="87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251</v>
      </c>
      <c r="AT295" s="226" t="s">
        <v>161</v>
      </c>
      <c r="AU295" s="226" t="s">
        <v>81</v>
      </c>
      <c r="AY295" s="20" t="s">
        <v>158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20" t="s">
        <v>79</v>
      </c>
      <c r="BK295" s="227">
        <f>ROUND(I295*H295,2)</f>
        <v>0</v>
      </c>
      <c r="BL295" s="20" t="s">
        <v>251</v>
      </c>
      <c r="BM295" s="226" t="s">
        <v>2395</v>
      </c>
    </row>
    <row r="296" s="2" customFormat="1" ht="55.5" customHeight="1">
      <c r="A296" s="41"/>
      <c r="B296" s="42"/>
      <c r="C296" s="215" t="s">
        <v>878</v>
      </c>
      <c r="D296" s="215" t="s">
        <v>161</v>
      </c>
      <c r="E296" s="216" t="s">
        <v>2396</v>
      </c>
      <c r="F296" s="217" t="s">
        <v>2397</v>
      </c>
      <c r="G296" s="218" t="s">
        <v>2218</v>
      </c>
      <c r="H296" s="219">
        <v>2</v>
      </c>
      <c r="I296" s="220"/>
      <c r="J296" s="221">
        <f>ROUND(I296*H296,2)</f>
        <v>0</v>
      </c>
      <c r="K296" s="217" t="s">
        <v>165</v>
      </c>
      <c r="L296" s="47"/>
      <c r="M296" s="222" t="s">
        <v>28</v>
      </c>
      <c r="N296" s="223" t="s">
        <v>43</v>
      </c>
      <c r="O296" s="87"/>
      <c r="P296" s="224">
        <f>O296*H296</f>
        <v>0</v>
      </c>
      <c r="Q296" s="224">
        <v>0.0060843581999999998</v>
      </c>
      <c r="R296" s="224">
        <f>Q296*H296</f>
        <v>0.0121687164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251</v>
      </c>
      <c r="AT296" s="226" t="s">
        <v>161</v>
      </c>
      <c r="AU296" s="226" t="s">
        <v>81</v>
      </c>
      <c r="AY296" s="20" t="s">
        <v>158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79</v>
      </c>
      <c r="BK296" s="227">
        <f>ROUND(I296*H296,2)</f>
        <v>0</v>
      </c>
      <c r="BL296" s="20" t="s">
        <v>251</v>
      </c>
      <c r="BM296" s="226" t="s">
        <v>2398</v>
      </c>
    </row>
    <row r="297" s="2" customFormat="1">
      <c r="A297" s="41"/>
      <c r="B297" s="42"/>
      <c r="C297" s="43"/>
      <c r="D297" s="228" t="s">
        <v>168</v>
      </c>
      <c r="E297" s="43"/>
      <c r="F297" s="229" t="s">
        <v>2399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168</v>
      </c>
      <c r="AU297" s="20" t="s">
        <v>81</v>
      </c>
    </row>
    <row r="298" s="2" customFormat="1" ht="55.5" customHeight="1">
      <c r="A298" s="41"/>
      <c r="B298" s="42"/>
      <c r="C298" s="215" t="s">
        <v>882</v>
      </c>
      <c r="D298" s="215" t="s">
        <v>161</v>
      </c>
      <c r="E298" s="216" t="s">
        <v>2400</v>
      </c>
      <c r="F298" s="217" t="s">
        <v>2401</v>
      </c>
      <c r="G298" s="218" t="s">
        <v>2218</v>
      </c>
      <c r="H298" s="219">
        <v>1</v>
      </c>
      <c r="I298" s="220"/>
      <c r="J298" s="221">
        <f>ROUND(I298*H298,2)</f>
        <v>0</v>
      </c>
      <c r="K298" s="217" t="s">
        <v>165</v>
      </c>
      <c r="L298" s="47"/>
      <c r="M298" s="222" t="s">
        <v>28</v>
      </c>
      <c r="N298" s="223" t="s">
        <v>43</v>
      </c>
      <c r="O298" s="87"/>
      <c r="P298" s="224">
        <f>O298*H298</f>
        <v>0</v>
      </c>
      <c r="Q298" s="224">
        <v>0.0065867762</v>
      </c>
      <c r="R298" s="224">
        <f>Q298*H298</f>
        <v>0.0065867762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251</v>
      </c>
      <c r="AT298" s="226" t="s">
        <v>161</v>
      </c>
      <c r="AU298" s="226" t="s">
        <v>81</v>
      </c>
      <c r="AY298" s="20" t="s">
        <v>158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79</v>
      </c>
      <c r="BK298" s="227">
        <f>ROUND(I298*H298,2)</f>
        <v>0</v>
      </c>
      <c r="BL298" s="20" t="s">
        <v>251</v>
      </c>
      <c r="BM298" s="226" t="s">
        <v>2402</v>
      </c>
    </row>
    <row r="299" s="2" customFormat="1">
      <c r="A299" s="41"/>
      <c r="B299" s="42"/>
      <c r="C299" s="43"/>
      <c r="D299" s="228" t="s">
        <v>168</v>
      </c>
      <c r="E299" s="43"/>
      <c r="F299" s="229" t="s">
        <v>2403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168</v>
      </c>
      <c r="AU299" s="20" t="s">
        <v>81</v>
      </c>
    </row>
    <row r="300" s="2" customFormat="1" ht="44.25" customHeight="1">
      <c r="A300" s="41"/>
      <c r="B300" s="42"/>
      <c r="C300" s="215" t="s">
        <v>887</v>
      </c>
      <c r="D300" s="215" t="s">
        <v>161</v>
      </c>
      <c r="E300" s="216" t="s">
        <v>2404</v>
      </c>
      <c r="F300" s="217" t="s">
        <v>2405</v>
      </c>
      <c r="G300" s="218" t="s">
        <v>200</v>
      </c>
      <c r="H300" s="219">
        <v>41.5</v>
      </c>
      <c r="I300" s="220"/>
      <c r="J300" s="221">
        <f>ROUND(I300*H300,2)</f>
        <v>0</v>
      </c>
      <c r="K300" s="217" t="s">
        <v>165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0.00068811999999999996</v>
      </c>
      <c r="R300" s="224">
        <f>Q300*H300</f>
        <v>0.028556979999999999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251</v>
      </c>
      <c r="AT300" s="226" t="s">
        <v>161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251</v>
      </c>
      <c r="BM300" s="226" t="s">
        <v>2406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2407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24.15" customHeight="1">
      <c r="A302" s="41"/>
      <c r="B302" s="42"/>
      <c r="C302" s="215" t="s">
        <v>891</v>
      </c>
      <c r="D302" s="215" t="s">
        <v>161</v>
      </c>
      <c r="E302" s="216" t="s">
        <v>2408</v>
      </c>
      <c r="F302" s="217" t="s">
        <v>2409</v>
      </c>
      <c r="G302" s="218" t="s">
        <v>2218</v>
      </c>
      <c r="H302" s="219">
        <v>1</v>
      </c>
      <c r="I302" s="220"/>
      <c r="J302" s="221">
        <f>ROUND(I302*H302,2)</f>
        <v>0</v>
      </c>
      <c r="K302" s="217" t="s">
        <v>165</v>
      </c>
      <c r="L302" s="47"/>
      <c r="M302" s="222" t="s">
        <v>28</v>
      </c>
      <c r="N302" s="223" t="s">
        <v>43</v>
      </c>
      <c r="O302" s="87"/>
      <c r="P302" s="224">
        <f>O302*H302</f>
        <v>0</v>
      </c>
      <c r="Q302" s="224">
        <v>0.23189822060000001</v>
      </c>
      <c r="R302" s="224">
        <f>Q302*H302</f>
        <v>0.23189822060000001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251</v>
      </c>
      <c r="AT302" s="226" t="s">
        <v>161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251</v>
      </c>
      <c r="BM302" s="226" t="s">
        <v>2410</v>
      </c>
    </row>
    <row r="303" s="2" customFormat="1">
      <c r="A303" s="41"/>
      <c r="B303" s="42"/>
      <c r="C303" s="43"/>
      <c r="D303" s="228" t="s">
        <v>168</v>
      </c>
      <c r="E303" s="43"/>
      <c r="F303" s="229" t="s">
        <v>2411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168</v>
      </c>
      <c r="AU303" s="20" t="s">
        <v>81</v>
      </c>
    </row>
    <row r="304" s="2" customFormat="1" ht="33" customHeight="1">
      <c r="A304" s="41"/>
      <c r="B304" s="42"/>
      <c r="C304" s="215" t="s">
        <v>900</v>
      </c>
      <c r="D304" s="215" t="s">
        <v>161</v>
      </c>
      <c r="E304" s="216" t="s">
        <v>2412</v>
      </c>
      <c r="F304" s="217" t="s">
        <v>2413</v>
      </c>
      <c r="G304" s="218" t="s">
        <v>2218</v>
      </c>
      <c r="H304" s="219">
        <v>1</v>
      </c>
      <c r="I304" s="220"/>
      <c r="J304" s="221">
        <f>ROUND(I304*H304,2)</f>
        <v>0</v>
      </c>
      <c r="K304" s="217" t="s">
        <v>165</v>
      </c>
      <c r="L304" s="47"/>
      <c r="M304" s="222" t="s">
        <v>28</v>
      </c>
      <c r="N304" s="223" t="s">
        <v>43</v>
      </c>
      <c r="O304" s="87"/>
      <c r="P304" s="224">
        <f>O304*H304</f>
        <v>0</v>
      </c>
      <c r="Q304" s="224">
        <v>0.1777192534</v>
      </c>
      <c r="R304" s="224">
        <f>Q304*H304</f>
        <v>0.1777192534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251</v>
      </c>
      <c r="AT304" s="226" t="s">
        <v>161</v>
      </c>
      <c r="AU304" s="226" t="s">
        <v>81</v>
      </c>
      <c r="AY304" s="20" t="s">
        <v>158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79</v>
      </c>
      <c r="BK304" s="227">
        <f>ROUND(I304*H304,2)</f>
        <v>0</v>
      </c>
      <c r="BL304" s="20" t="s">
        <v>251</v>
      </c>
      <c r="BM304" s="226" t="s">
        <v>2414</v>
      </c>
    </row>
    <row r="305" s="2" customFormat="1">
      <c r="A305" s="41"/>
      <c r="B305" s="42"/>
      <c r="C305" s="43"/>
      <c r="D305" s="228" t="s">
        <v>168</v>
      </c>
      <c r="E305" s="43"/>
      <c r="F305" s="229" t="s">
        <v>2415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168</v>
      </c>
      <c r="AU305" s="20" t="s">
        <v>81</v>
      </c>
    </row>
    <row r="306" s="2" customFormat="1" ht="24.15" customHeight="1">
      <c r="A306" s="41"/>
      <c r="B306" s="42"/>
      <c r="C306" s="270" t="s">
        <v>906</v>
      </c>
      <c r="D306" s="270" t="s">
        <v>490</v>
      </c>
      <c r="E306" s="271" t="s">
        <v>2416</v>
      </c>
      <c r="F306" s="272" t="s">
        <v>2417</v>
      </c>
      <c r="G306" s="273" t="s">
        <v>2418</v>
      </c>
      <c r="H306" s="274">
        <v>1</v>
      </c>
      <c r="I306" s="275"/>
      <c r="J306" s="276">
        <f>ROUND(I306*H306,2)</f>
        <v>0</v>
      </c>
      <c r="K306" s="272" t="s">
        <v>381</v>
      </c>
      <c r="L306" s="277"/>
      <c r="M306" s="278" t="s">
        <v>28</v>
      </c>
      <c r="N306" s="279" t="s">
        <v>43</v>
      </c>
      <c r="O306" s="87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609</v>
      </c>
      <c r="AT306" s="226" t="s">
        <v>490</v>
      </c>
      <c r="AU306" s="226" t="s">
        <v>81</v>
      </c>
      <c r="AY306" s="20" t="s">
        <v>158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79</v>
      </c>
      <c r="BK306" s="227">
        <f>ROUND(I306*H306,2)</f>
        <v>0</v>
      </c>
      <c r="BL306" s="20" t="s">
        <v>251</v>
      </c>
      <c r="BM306" s="226" t="s">
        <v>2419</v>
      </c>
    </row>
    <row r="307" s="2" customFormat="1" ht="16.5" customHeight="1">
      <c r="A307" s="41"/>
      <c r="B307" s="42"/>
      <c r="C307" s="270" t="s">
        <v>911</v>
      </c>
      <c r="D307" s="270" t="s">
        <v>490</v>
      </c>
      <c r="E307" s="271" t="s">
        <v>2420</v>
      </c>
      <c r="F307" s="272" t="s">
        <v>2421</v>
      </c>
      <c r="G307" s="273" t="s">
        <v>300</v>
      </c>
      <c r="H307" s="274">
        <v>1</v>
      </c>
      <c r="I307" s="275"/>
      <c r="J307" s="276">
        <f>ROUND(I307*H307,2)</f>
        <v>0</v>
      </c>
      <c r="K307" s="272" t="s">
        <v>381</v>
      </c>
      <c r="L307" s="277"/>
      <c r="M307" s="278" t="s">
        <v>28</v>
      </c>
      <c r="N307" s="279" t="s">
        <v>43</v>
      </c>
      <c r="O307" s="87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6" t="s">
        <v>609</v>
      </c>
      <c r="AT307" s="226" t="s">
        <v>490</v>
      </c>
      <c r="AU307" s="226" t="s">
        <v>81</v>
      </c>
      <c r="AY307" s="20" t="s">
        <v>158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20" t="s">
        <v>79</v>
      </c>
      <c r="BK307" s="227">
        <f>ROUND(I307*H307,2)</f>
        <v>0</v>
      </c>
      <c r="BL307" s="20" t="s">
        <v>251</v>
      </c>
      <c r="BM307" s="226" t="s">
        <v>2422</v>
      </c>
    </row>
    <row r="308" s="2" customFormat="1" ht="44.25" customHeight="1">
      <c r="A308" s="41"/>
      <c r="B308" s="42"/>
      <c r="C308" s="215" t="s">
        <v>916</v>
      </c>
      <c r="D308" s="215" t="s">
        <v>161</v>
      </c>
      <c r="E308" s="216" t="s">
        <v>2423</v>
      </c>
      <c r="F308" s="217" t="s">
        <v>2424</v>
      </c>
      <c r="G308" s="218" t="s">
        <v>1683</v>
      </c>
      <c r="H308" s="291"/>
      <c r="I308" s="220"/>
      <c r="J308" s="221">
        <f>ROUND(I308*H308,2)</f>
        <v>0</v>
      </c>
      <c r="K308" s="217" t="s">
        <v>165</v>
      </c>
      <c r="L308" s="47"/>
      <c r="M308" s="222" t="s">
        <v>28</v>
      </c>
      <c r="N308" s="223" t="s">
        <v>43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251</v>
      </c>
      <c r="AT308" s="226" t="s">
        <v>161</v>
      </c>
      <c r="AU308" s="226" t="s">
        <v>81</v>
      </c>
      <c r="AY308" s="20" t="s">
        <v>158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79</v>
      </c>
      <c r="BK308" s="227">
        <f>ROUND(I308*H308,2)</f>
        <v>0</v>
      </c>
      <c r="BL308" s="20" t="s">
        <v>251</v>
      </c>
      <c r="BM308" s="226" t="s">
        <v>2425</v>
      </c>
    </row>
    <row r="309" s="2" customFormat="1">
      <c r="A309" s="41"/>
      <c r="B309" s="42"/>
      <c r="C309" s="43"/>
      <c r="D309" s="228" t="s">
        <v>168</v>
      </c>
      <c r="E309" s="43"/>
      <c r="F309" s="229" t="s">
        <v>2426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168</v>
      </c>
      <c r="AU309" s="20" t="s">
        <v>81</v>
      </c>
    </row>
    <row r="310" s="12" customFormat="1" ht="22.8" customHeight="1">
      <c r="A310" s="12"/>
      <c r="B310" s="199"/>
      <c r="C310" s="200"/>
      <c r="D310" s="201" t="s">
        <v>71</v>
      </c>
      <c r="E310" s="213" t="s">
        <v>2427</v>
      </c>
      <c r="F310" s="213" t="s">
        <v>2428</v>
      </c>
      <c r="G310" s="200"/>
      <c r="H310" s="200"/>
      <c r="I310" s="203"/>
      <c r="J310" s="214">
        <f>BK310</f>
        <v>0</v>
      </c>
      <c r="K310" s="200"/>
      <c r="L310" s="205"/>
      <c r="M310" s="206"/>
      <c r="N310" s="207"/>
      <c r="O310" s="207"/>
      <c r="P310" s="208">
        <f>SUM(P311:P344)</f>
        <v>0</v>
      </c>
      <c r="Q310" s="207"/>
      <c r="R310" s="208">
        <f>SUM(R311:R344)</f>
        <v>0.36692196850000003</v>
      </c>
      <c r="S310" s="207"/>
      <c r="T310" s="209">
        <f>SUM(T311:T344)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0" t="s">
        <v>81</v>
      </c>
      <c r="AT310" s="211" t="s">
        <v>71</v>
      </c>
      <c r="AU310" s="211" t="s">
        <v>79</v>
      </c>
      <c r="AY310" s="210" t="s">
        <v>158</v>
      </c>
      <c r="BK310" s="212">
        <f>SUM(BK311:BK344)</f>
        <v>0</v>
      </c>
    </row>
    <row r="311" s="2" customFormat="1" ht="24.15" customHeight="1">
      <c r="A311" s="41"/>
      <c r="B311" s="42"/>
      <c r="C311" s="215" t="s">
        <v>921</v>
      </c>
      <c r="D311" s="215" t="s">
        <v>161</v>
      </c>
      <c r="E311" s="216" t="s">
        <v>2429</v>
      </c>
      <c r="F311" s="217" t="s">
        <v>2430</v>
      </c>
      <c r="G311" s="218" t="s">
        <v>200</v>
      </c>
      <c r="H311" s="219">
        <v>70.5</v>
      </c>
      <c r="I311" s="220"/>
      <c r="J311" s="221">
        <f>ROUND(I311*H311,2)</f>
        <v>0</v>
      </c>
      <c r="K311" s="217" t="s">
        <v>165</v>
      </c>
      <c r="L311" s="47"/>
      <c r="M311" s="222" t="s">
        <v>28</v>
      </c>
      <c r="N311" s="223" t="s">
        <v>43</v>
      </c>
      <c r="O311" s="87"/>
      <c r="P311" s="224">
        <f>O311*H311</f>
        <v>0</v>
      </c>
      <c r="Q311" s="224">
        <v>0.00046401500000000002</v>
      </c>
      <c r="R311" s="224">
        <f>Q311*H311</f>
        <v>0.032713057500000003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251</v>
      </c>
      <c r="AT311" s="226" t="s">
        <v>161</v>
      </c>
      <c r="AU311" s="226" t="s">
        <v>81</v>
      </c>
      <c r="AY311" s="20" t="s">
        <v>158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79</v>
      </c>
      <c r="BK311" s="227">
        <f>ROUND(I311*H311,2)</f>
        <v>0</v>
      </c>
      <c r="BL311" s="20" t="s">
        <v>251</v>
      </c>
      <c r="BM311" s="226" t="s">
        <v>2431</v>
      </c>
    </row>
    <row r="312" s="2" customFormat="1">
      <c r="A312" s="41"/>
      <c r="B312" s="42"/>
      <c r="C312" s="43"/>
      <c r="D312" s="228" t="s">
        <v>168</v>
      </c>
      <c r="E312" s="43"/>
      <c r="F312" s="229" t="s">
        <v>2432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168</v>
      </c>
      <c r="AU312" s="20" t="s">
        <v>81</v>
      </c>
    </row>
    <row r="313" s="14" customFormat="1">
      <c r="A313" s="14"/>
      <c r="B313" s="244"/>
      <c r="C313" s="245"/>
      <c r="D313" s="235" t="s">
        <v>179</v>
      </c>
      <c r="E313" s="246" t="s">
        <v>28</v>
      </c>
      <c r="F313" s="247" t="s">
        <v>2433</v>
      </c>
      <c r="G313" s="245"/>
      <c r="H313" s="248">
        <v>32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179</v>
      </c>
      <c r="AU313" s="254" t="s">
        <v>81</v>
      </c>
      <c r="AV313" s="14" t="s">
        <v>81</v>
      </c>
      <c r="AW313" s="14" t="s">
        <v>34</v>
      </c>
      <c r="AX313" s="14" t="s">
        <v>72</v>
      </c>
      <c r="AY313" s="254" t="s">
        <v>158</v>
      </c>
    </row>
    <row r="314" s="14" customFormat="1">
      <c r="A314" s="14"/>
      <c r="B314" s="244"/>
      <c r="C314" s="245"/>
      <c r="D314" s="235" t="s">
        <v>179</v>
      </c>
      <c r="E314" s="246" t="s">
        <v>28</v>
      </c>
      <c r="F314" s="247" t="s">
        <v>2434</v>
      </c>
      <c r="G314" s="245"/>
      <c r="H314" s="248">
        <v>13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179</v>
      </c>
      <c r="AU314" s="254" t="s">
        <v>81</v>
      </c>
      <c r="AV314" s="14" t="s">
        <v>81</v>
      </c>
      <c r="AW314" s="14" t="s">
        <v>34</v>
      </c>
      <c r="AX314" s="14" t="s">
        <v>72</v>
      </c>
      <c r="AY314" s="254" t="s">
        <v>158</v>
      </c>
    </row>
    <row r="315" s="14" customFormat="1">
      <c r="A315" s="14"/>
      <c r="B315" s="244"/>
      <c r="C315" s="245"/>
      <c r="D315" s="235" t="s">
        <v>179</v>
      </c>
      <c r="E315" s="246" t="s">
        <v>28</v>
      </c>
      <c r="F315" s="247" t="s">
        <v>2435</v>
      </c>
      <c r="G315" s="245"/>
      <c r="H315" s="248">
        <v>25.5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179</v>
      </c>
      <c r="AU315" s="254" t="s">
        <v>81</v>
      </c>
      <c r="AV315" s="14" t="s">
        <v>81</v>
      </c>
      <c r="AW315" s="14" t="s">
        <v>34</v>
      </c>
      <c r="AX315" s="14" t="s">
        <v>72</v>
      </c>
      <c r="AY315" s="254" t="s">
        <v>158</v>
      </c>
    </row>
    <row r="316" s="15" customFormat="1">
      <c r="A316" s="15"/>
      <c r="B316" s="255"/>
      <c r="C316" s="256"/>
      <c r="D316" s="235" t="s">
        <v>179</v>
      </c>
      <c r="E316" s="257" t="s">
        <v>28</v>
      </c>
      <c r="F316" s="258" t="s">
        <v>899</v>
      </c>
      <c r="G316" s="256"/>
      <c r="H316" s="259">
        <v>70.5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179</v>
      </c>
      <c r="AU316" s="265" t="s">
        <v>81</v>
      </c>
      <c r="AV316" s="15" t="s">
        <v>166</v>
      </c>
      <c r="AW316" s="15" t="s">
        <v>34</v>
      </c>
      <c r="AX316" s="15" t="s">
        <v>79</v>
      </c>
      <c r="AY316" s="265" t="s">
        <v>158</v>
      </c>
    </row>
    <row r="317" s="2" customFormat="1" ht="24.15" customHeight="1">
      <c r="A317" s="41"/>
      <c r="B317" s="42"/>
      <c r="C317" s="215" t="s">
        <v>926</v>
      </c>
      <c r="D317" s="215" t="s">
        <v>161</v>
      </c>
      <c r="E317" s="216" t="s">
        <v>2436</v>
      </c>
      <c r="F317" s="217" t="s">
        <v>2437</v>
      </c>
      <c r="G317" s="218" t="s">
        <v>200</v>
      </c>
      <c r="H317" s="219">
        <v>83</v>
      </c>
      <c r="I317" s="220"/>
      <c r="J317" s="221">
        <f>ROUND(I317*H317,2)</f>
        <v>0</v>
      </c>
      <c r="K317" s="217" t="s">
        <v>165</v>
      </c>
      <c r="L317" s="47"/>
      <c r="M317" s="222" t="s">
        <v>28</v>
      </c>
      <c r="N317" s="223" t="s">
        <v>43</v>
      </c>
      <c r="O317" s="87"/>
      <c r="P317" s="224">
        <f>O317*H317</f>
        <v>0</v>
      </c>
      <c r="Q317" s="224">
        <v>0.00070596500000000002</v>
      </c>
      <c r="R317" s="224">
        <f>Q317*H317</f>
        <v>0.058595095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251</v>
      </c>
      <c r="AT317" s="226" t="s">
        <v>161</v>
      </c>
      <c r="AU317" s="226" t="s">
        <v>81</v>
      </c>
      <c r="AY317" s="20" t="s">
        <v>158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79</v>
      </c>
      <c r="BK317" s="227">
        <f>ROUND(I317*H317,2)</f>
        <v>0</v>
      </c>
      <c r="BL317" s="20" t="s">
        <v>251</v>
      </c>
      <c r="BM317" s="226" t="s">
        <v>2438</v>
      </c>
    </row>
    <row r="318" s="2" customFormat="1">
      <c r="A318" s="41"/>
      <c r="B318" s="42"/>
      <c r="C318" s="43"/>
      <c r="D318" s="228" t="s">
        <v>168</v>
      </c>
      <c r="E318" s="43"/>
      <c r="F318" s="229" t="s">
        <v>2439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168</v>
      </c>
      <c r="AU318" s="20" t="s">
        <v>81</v>
      </c>
    </row>
    <row r="319" s="14" customFormat="1">
      <c r="A319" s="14"/>
      <c r="B319" s="244"/>
      <c r="C319" s="245"/>
      <c r="D319" s="235" t="s">
        <v>179</v>
      </c>
      <c r="E319" s="246" t="s">
        <v>28</v>
      </c>
      <c r="F319" s="247" t="s">
        <v>2440</v>
      </c>
      <c r="G319" s="245"/>
      <c r="H319" s="248">
        <v>26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179</v>
      </c>
      <c r="AU319" s="254" t="s">
        <v>81</v>
      </c>
      <c r="AV319" s="14" t="s">
        <v>81</v>
      </c>
      <c r="AW319" s="14" t="s">
        <v>34</v>
      </c>
      <c r="AX319" s="14" t="s">
        <v>72</v>
      </c>
      <c r="AY319" s="254" t="s">
        <v>158</v>
      </c>
    </row>
    <row r="320" s="14" customFormat="1">
      <c r="A320" s="14"/>
      <c r="B320" s="244"/>
      <c r="C320" s="245"/>
      <c r="D320" s="235" t="s">
        <v>179</v>
      </c>
      <c r="E320" s="246" t="s">
        <v>28</v>
      </c>
      <c r="F320" s="247" t="s">
        <v>2441</v>
      </c>
      <c r="G320" s="245"/>
      <c r="H320" s="248">
        <v>13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179</v>
      </c>
      <c r="AU320" s="254" t="s">
        <v>81</v>
      </c>
      <c r="AV320" s="14" t="s">
        <v>81</v>
      </c>
      <c r="AW320" s="14" t="s">
        <v>34</v>
      </c>
      <c r="AX320" s="14" t="s">
        <v>72</v>
      </c>
      <c r="AY320" s="254" t="s">
        <v>158</v>
      </c>
    </row>
    <row r="321" s="14" customFormat="1">
      <c r="A321" s="14"/>
      <c r="B321" s="244"/>
      <c r="C321" s="245"/>
      <c r="D321" s="235" t="s">
        <v>179</v>
      </c>
      <c r="E321" s="246" t="s">
        <v>28</v>
      </c>
      <c r="F321" s="247" t="s">
        <v>2442</v>
      </c>
      <c r="G321" s="245"/>
      <c r="H321" s="248">
        <v>44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179</v>
      </c>
      <c r="AU321" s="254" t="s">
        <v>81</v>
      </c>
      <c r="AV321" s="14" t="s">
        <v>81</v>
      </c>
      <c r="AW321" s="14" t="s">
        <v>34</v>
      </c>
      <c r="AX321" s="14" t="s">
        <v>72</v>
      </c>
      <c r="AY321" s="254" t="s">
        <v>158</v>
      </c>
    </row>
    <row r="322" s="15" customFormat="1">
      <c r="A322" s="15"/>
      <c r="B322" s="255"/>
      <c r="C322" s="256"/>
      <c r="D322" s="235" t="s">
        <v>179</v>
      </c>
      <c r="E322" s="257" t="s">
        <v>28</v>
      </c>
      <c r="F322" s="258" t="s">
        <v>899</v>
      </c>
      <c r="G322" s="256"/>
      <c r="H322" s="259">
        <v>83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179</v>
      </c>
      <c r="AU322" s="265" t="s">
        <v>81</v>
      </c>
      <c r="AV322" s="15" t="s">
        <v>166</v>
      </c>
      <c r="AW322" s="15" t="s">
        <v>34</v>
      </c>
      <c r="AX322" s="15" t="s">
        <v>79</v>
      </c>
      <c r="AY322" s="265" t="s">
        <v>158</v>
      </c>
    </row>
    <row r="323" s="2" customFormat="1" ht="24.15" customHeight="1">
      <c r="A323" s="41"/>
      <c r="B323" s="42"/>
      <c r="C323" s="215" t="s">
        <v>932</v>
      </c>
      <c r="D323" s="215" t="s">
        <v>161</v>
      </c>
      <c r="E323" s="216" t="s">
        <v>2443</v>
      </c>
      <c r="F323" s="217" t="s">
        <v>2444</v>
      </c>
      <c r="G323" s="218" t="s">
        <v>200</v>
      </c>
      <c r="H323" s="219">
        <v>100.59999999999999</v>
      </c>
      <c r="I323" s="220"/>
      <c r="J323" s="221">
        <f>ROUND(I323*H323,2)</f>
        <v>0</v>
      </c>
      <c r="K323" s="217" t="s">
        <v>165</v>
      </c>
      <c r="L323" s="47"/>
      <c r="M323" s="222" t="s">
        <v>28</v>
      </c>
      <c r="N323" s="223" t="s">
        <v>43</v>
      </c>
      <c r="O323" s="87"/>
      <c r="P323" s="224">
        <f>O323*H323</f>
        <v>0</v>
      </c>
      <c r="Q323" s="224">
        <v>0.001251135</v>
      </c>
      <c r="R323" s="224">
        <f>Q323*H323</f>
        <v>0.12586418099999999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251</v>
      </c>
      <c r="AT323" s="226" t="s">
        <v>161</v>
      </c>
      <c r="AU323" s="226" t="s">
        <v>81</v>
      </c>
      <c r="AY323" s="20" t="s">
        <v>158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79</v>
      </c>
      <c r="BK323" s="227">
        <f>ROUND(I323*H323,2)</f>
        <v>0</v>
      </c>
      <c r="BL323" s="20" t="s">
        <v>251</v>
      </c>
      <c r="BM323" s="226" t="s">
        <v>2445</v>
      </c>
    </row>
    <row r="324" s="2" customFormat="1">
      <c r="A324" s="41"/>
      <c r="B324" s="42"/>
      <c r="C324" s="43"/>
      <c r="D324" s="228" t="s">
        <v>168</v>
      </c>
      <c r="E324" s="43"/>
      <c r="F324" s="229" t="s">
        <v>2446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168</v>
      </c>
      <c r="AU324" s="20" t="s">
        <v>81</v>
      </c>
    </row>
    <row r="325" s="14" customFormat="1">
      <c r="A325" s="14"/>
      <c r="B325" s="244"/>
      <c r="C325" s="245"/>
      <c r="D325" s="235" t="s">
        <v>179</v>
      </c>
      <c r="E325" s="246" t="s">
        <v>28</v>
      </c>
      <c r="F325" s="247" t="s">
        <v>2447</v>
      </c>
      <c r="G325" s="245"/>
      <c r="H325" s="248">
        <v>46.600000000000001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179</v>
      </c>
      <c r="AU325" s="254" t="s">
        <v>81</v>
      </c>
      <c r="AV325" s="14" t="s">
        <v>81</v>
      </c>
      <c r="AW325" s="14" t="s">
        <v>34</v>
      </c>
      <c r="AX325" s="14" t="s">
        <v>72</v>
      </c>
      <c r="AY325" s="254" t="s">
        <v>158</v>
      </c>
    </row>
    <row r="326" s="14" customFormat="1">
      <c r="A326" s="14"/>
      <c r="B326" s="244"/>
      <c r="C326" s="245"/>
      <c r="D326" s="235" t="s">
        <v>179</v>
      </c>
      <c r="E326" s="246" t="s">
        <v>28</v>
      </c>
      <c r="F326" s="247" t="s">
        <v>2448</v>
      </c>
      <c r="G326" s="245"/>
      <c r="H326" s="248">
        <v>38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179</v>
      </c>
      <c r="AU326" s="254" t="s">
        <v>81</v>
      </c>
      <c r="AV326" s="14" t="s">
        <v>81</v>
      </c>
      <c r="AW326" s="14" t="s">
        <v>34</v>
      </c>
      <c r="AX326" s="14" t="s">
        <v>72</v>
      </c>
      <c r="AY326" s="254" t="s">
        <v>158</v>
      </c>
    </row>
    <row r="327" s="14" customFormat="1">
      <c r="A327" s="14"/>
      <c r="B327" s="244"/>
      <c r="C327" s="245"/>
      <c r="D327" s="235" t="s">
        <v>179</v>
      </c>
      <c r="E327" s="246" t="s">
        <v>28</v>
      </c>
      <c r="F327" s="247" t="s">
        <v>2449</v>
      </c>
      <c r="G327" s="245"/>
      <c r="H327" s="248">
        <v>16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179</v>
      </c>
      <c r="AU327" s="254" t="s">
        <v>81</v>
      </c>
      <c r="AV327" s="14" t="s">
        <v>81</v>
      </c>
      <c r="AW327" s="14" t="s">
        <v>34</v>
      </c>
      <c r="AX327" s="14" t="s">
        <v>72</v>
      </c>
      <c r="AY327" s="254" t="s">
        <v>158</v>
      </c>
    </row>
    <row r="328" s="15" customFormat="1">
      <c r="A328" s="15"/>
      <c r="B328" s="255"/>
      <c r="C328" s="256"/>
      <c r="D328" s="235" t="s">
        <v>179</v>
      </c>
      <c r="E328" s="257" t="s">
        <v>28</v>
      </c>
      <c r="F328" s="258" t="s">
        <v>899</v>
      </c>
      <c r="G328" s="256"/>
      <c r="H328" s="259">
        <v>100.59999999999999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5" t="s">
        <v>179</v>
      </c>
      <c r="AU328" s="265" t="s">
        <v>81</v>
      </c>
      <c r="AV328" s="15" t="s">
        <v>166</v>
      </c>
      <c r="AW328" s="15" t="s">
        <v>34</v>
      </c>
      <c r="AX328" s="15" t="s">
        <v>79</v>
      </c>
      <c r="AY328" s="265" t="s">
        <v>158</v>
      </c>
    </row>
    <row r="329" s="2" customFormat="1" ht="24.15" customHeight="1">
      <c r="A329" s="41"/>
      <c r="B329" s="42"/>
      <c r="C329" s="215" t="s">
        <v>938</v>
      </c>
      <c r="D329" s="215" t="s">
        <v>161</v>
      </c>
      <c r="E329" s="216" t="s">
        <v>2450</v>
      </c>
      <c r="F329" s="217" t="s">
        <v>2451</v>
      </c>
      <c r="G329" s="218" t="s">
        <v>200</v>
      </c>
      <c r="H329" s="219">
        <v>76</v>
      </c>
      <c r="I329" s="220"/>
      <c r="J329" s="221">
        <f>ROUND(I329*H329,2)</f>
        <v>0</v>
      </c>
      <c r="K329" s="217" t="s">
        <v>165</v>
      </c>
      <c r="L329" s="47"/>
      <c r="M329" s="222" t="s">
        <v>28</v>
      </c>
      <c r="N329" s="223" t="s">
        <v>43</v>
      </c>
      <c r="O329" s="87"/>
      <c r="P329" s="224">
        <f>O329*H329</f>
        <v>0</v>
      </c>
      <c r="Q329" s="224">
        <v>0.0016151850000000001</v>
      </c>
      <c r="R329" s="224">
        <f>Q329*H329</f>
        <v>0.12275406000000001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251</v>
      </c>
      <c r="AT329" s="226" t="s">
        <v>161</v>
      </c>
      <c r="AU329" s="226" t="s">
        <v>81</v>
      </c>
      <c r="AY329" s="20" t="s">
        <v>158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79</v>
      </c>
      <c r="BK329" s="227">
        <f>ROUND(I329*H329,2)</f>
        <v>0</v>
      </c>
      <c r="BL329" s="20" t="s">
        <v>251</v>
      </c>
      <c r="BM329" s="226" t="s">
        <v>2452</v>
      </c>
    </row>
    <row r="330" s="2" customFormat="1">
      <c r="A330" s="41"/>
      <c r="B330" s="42"/>
      <c r="C330" s="43"/>
      <c r="D330" s="228" t="s">
        <v>168</v>
      </c>
      <c r="E330" s="43"/>
      <c r="F330" s="229" t="s">
        <v>2453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168</v>
      </c>
      <c r="AU330" s="20" t="s">
        <v>81</v>
      </c>
    </row>
    <row r="331" s="14" customFormat="1">
      <c r="A331" s="14"/>
      <c r="B331" s="244"/>
      <c r="C331" s="245"/>
      <c r="D331" s="235" t="s">
        <v>179</v>
      </c>
      <c r="E331" s="246" t="s">
        <v>28</v>
      </c>
      <c r="F331" s="247" t="s">
        <v>2454</v>
      </c>
      <c r="G331" s="245"/>
      <c r="H331" s="248">
        <v>76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179</v>
      </c>
      <c r="AU331" s="254" t="s">
        <v>81</v>
      </c>
      <c r="AV331" s="14" t="s">
        <v>81</v>
      </c>
      <c r="AW331" s="14" t="s">
        <v>34</v>
      </c>
      <c r="AX331" s="14" t="s">
        <v>72</v>
      </c>
      <c r="AY331" s="254" t="s">
        <v>158</v>
      </c>
    </row>
    <row r="332" s="15" customFormat="1">
      <c r="A332" s="15"/>
      <c r="B332" s="255"/>
      <c r="C332" s="256"/>
      <c r="D332" s="235" t="s">
        <v>179</v>
      </c>
      <c r="E332" s="257" t="s">
        <v>28</v>
      </c>
      <c r="F332" s="258" t="s">
        <v>184</v>
      </c>
      <c r="G332" s="256"/>
      <c r="H332" s="259">
        <v>76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5" t="s">
        <v>179</v>
      </c>
      <c r="AU332" s="265" t="s">
        <v>81</v>
      </c>
      <c r="AV332" s="15" t="s">
        <v>166</v>
      </c>
      <c r="AW332" s="15" t="s">
        <v>34</v>
      </c>
      <c r="AX332" s="15" t="s">
        <v>79</v>
      </c>
      <c r="AY332" s="265" t="s">
        <v>158</v>
      </c>
    </row>
    <row r="333" s="2" customFormat="1" ht="24.15" customHeight="1">
      <c r="A333" s="41"/>
      <c r="B333" s="42"/>
      <c r="C333" s="215" t="s">
        <v>943</v>
      </c>
      <c r="D333" s="215" t="s">
        <v>161</v>
      </c>
      <c r="E333" s="216" t="s">
        <v>2455</v>
      </c>
      <c r="F333" s="217" t="s">
        <v>2456</v>
      </c>
      <c r="G333" s="218" t="s">
        <v>200</v>
      </c>
      <c r="H333" s="219">
        <v>3</v>
      </c>
      <c r="I333" s="220"/>
      <c r="J333" s="221">
        <f>ROUND(I333*H333,2)</f>
        <v>0</v>
      </c>
      <c r="K333" s="217" t="s">
        <v>165</v>
      </c>
      <c r="L333" s="47"/>
      <c r="M333" s="222" t="s">
        <v>28</v>
      </c>
      <c r="N333" s="223" t="s">
        <v>43</v>
      </c>
      <c r="O333" s="87"/>
      <c r="P333" s="224">
        <f>O333*H333</f>
        <v>0</v>
      </c>
      <c r="Q333" s="224">
        <v>0.00344663</v>
      </c>
      <c r="R333" s="224">
        <f>Q333*H333</f>
        <v>0.010339890000000001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251</v>
      </c>
      <c r="AT333" s="226" t="s">
        <v>161</v>
      </c>
      <c r="AU333" s="226" t="s">
        <v>81</v>
      </c>
      <c r="AY333" s="20" t="s">
        <v>158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79</v>
      </c>
      <c r="BK333" s="227">
        <f>ROUND(I333*H333,2)</f>
        <v>0</v>
      </c>
      <c r="BL333" s="20" t="s">
        <v>251</v>
      </c>
      <c r="BM333" s="226" t="s">
        <v>2457</v>
      </c>
    </row>
    <row r="334" s="2" customFormat="1">
      <c r="A334" s="41"/>
      <c r="B334" s="42"/>
      <c r="C334" s="43"/>
      <c r="D334" s="228" t="s">
        <v>168</v>
      </c>
      <c r="E334" s="43"/>
      <c r="F334" s="229" t="s">
        <v>2458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168</v>
      </c>
      <c r="AU334" s="20" t="s">
        <v>81</v>
      </c>
    </row>
    <row r="335" s="2" customFormat="1" ht="24.15" customHeight="1">
      <c r="A335" s="41"/>
      <c r="B335" s="42"/>
      <c r="C335" s="215" t="s">
        <v>948</v>
      </c>
      <c r="D335" s="215" t="s">
        <v>161</v>
      </c>
      <c r="E335" s="216" t="s">
        <v>2459</v>
      </c>
      <c r="F335" s="217" t="s">
        <v>2460</v>
      </c>
      <c r="G335" s="218" t="s">
        <v>300</v>
      </c>
      <c r="H335" s="219">
        <v>3</v>
      </c>
      <c r="I335" s="220"/>
      <c r="J335" s="221">
        <f>ROUND(I335*H335,2)</f>
        <v>0</v>
      </c>
      <c r="K335" s="217" t="s">
        <v>165</v>
      </c>
      <c r="L335" s="47"/>
      <c r="M335" s="222" t="s">
        <v>28</v>
      </c>
      <c r="N335" s="223" t="s">
        <v>43</v>
      </c>
      <c r="O335" s="87"/>
      <c r="P335" s="224">
        <f>O335*H335</f>
        <v>0</v>
      </c>
      <c r="Q335" s="224">
        <v>0.00036348000000000001</v>
      </c>
      <c r="R335" s="224">
        <f>Q335*H335</f>
        <v>0.00109044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251</v>
      </c>
      <c r="AT335" s="226" t="s">
        <v>161</v>
      </c>
      <c r="AU335" s="226" t="s">
        <v>81</v>
      </c>
      <c r="AY335" s="20" t="s">
        <v>158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79</v>
      </c>
      <c r="BK335" s="227">
        <f>ROUND(I335*H335,2)</f>
        <v>0</v>
      </c>
      <c r="BL335" s="20" t="s">
        <v>251</v>
      </c>
      <c r="BM335" s="226" t="s">
        <v>2461</v>
      </c>
    </row>
    <row r="336" s="2" customFormat="1">
      <c r="A336" s="41"/>
      <c r="B336" s="42"/>
      <c r="C336" s="43"/>
      <c r="D336" s="228" t="s">
        <v>168</v>
      </c>
      <c r="E336" s="43"/>
      <c r="F336" s="229" t="s">
        <v>2462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168</v>
      </c>
      <c r="AU336" s="20" t="s">
        <v>81</v>
      </c>
    </row>
    <row r="337" s="2" customFormat="1" ht="24.15" customHeight="1">
      <c r="A337" s="41"/>
      <c r="B337" s="42"/>
      <c r="C337" s="215" t="s">
        <v>953</v>
      </c>
      <c r="D337" s="215" t="s">
        <v>161</v>
      </c>
      <c r="E337" s="216" t="s">
        <v>2463</v>
      </c>
      <c r="F337" s="217" t="s">
        <v>2464</v>
      </c>
      <c r="G337" s="218" t="s">
        <v>300</v>
      </c>
      <c r="H337" s="219">
        <v>4</v>
      </c>
      <c r="I337" s="220"/>
      <c r="J337" s="221">
        <f>ROUND(I337*H337,2)</f>
        <v>0</v>
      </c>
      <c r="K337" s="217" t="s">
        <v>165</v>
      </c>
      <c r="L337" s="47"/>
      <c r="M337" s="222" t="s">
        <v>28</v>
      </c>
      <c r="N337" s="223" t="s">
        <v>43</v>
      </c>
      <c r="O337" s="87"/>
      <c r="P337" s="224">
        <f>O337*H337</f>
        <v>0</v>
      </c>
      <c r="Q337" s="224">
        <v>0.00037280000000000001</v>
      </c>
      <c r="R337" s="224">
        <f>Q337*H337</f>
        <v>0.0014912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251</v>
      </c>
      <c r="AT337" s="226" t="s">
        <v>161</v>
      </c>
      <c r="AU337" s="226" t="s">
        <v>81</v>
      </c>
      <c r="AY337" s="20" t="s">
        <v>158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79</v>
      </c>
      <c r="BK337" s="227">
        <f>ROUND(I337*H337,2)</f>
        <v>0</v>
      </c>
      <c r="BL337" s="20" t="s">
        <v>251</v>
      </c>
      <c r="BM337" s="226" t="s">
        <v>2465</v>
      </c>
    </row>
    <row r="338" s="2" customFormat="1">
      <c r="A338" s="41"/>
      <c r="B338" s="42"/>
      <c r="C338" s="43"/>
      <c r="D338" s="228" t="s">
        <v>168</v>
      </c>
      <c r="E338" s="43"/>
      <c r="F338" s="229" t="s">
        <v>2466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168</v>
      </c>
      <c r="AU338" s="20" t="s">
        <v>81</v>
      </c>
    </row>
    <row r="339" s="2" customFormat="1" ht="55.5" customHeight="1">
      <c r="A339" s="41"/>
      <c r="B339" s="42"/>
      <c r="C339" s="215" t="s">
        <v>960</v>
      </c>
      <c r="D339" s="215" t="s">
        <v>161</v>
      </c>
      <c r="E339" s="216" t="s">
        <v>2467</v>
      </c>
      <c r="F339" s="217" t="s">
        <v>2468</v>
      </c>
      <c r="G339" s="218" t="s">
        <v>200</v>
      </c>
      <c r="H339" s="219">
        <v>330.10000000000002</v>
      </c>
      <c r="I339" s="220"/>
      <c r="J339" s="221">
        <f>ROUND(I339*H339,2)</f>
        <v>0</v>
      </c>
      <c r="K339" s="217" t="s">
        <v>165</v>
      </c>
      <c r="L339" s="47"/>
      <c r="M339" s="222" t="s">
        <v>28</v>
      </c>
      <c r="N339" s="223" t="s">
        <v>43</v>
      </c>
      <c r="O339" s="87"/>
      <c r="P339" s="224">
        <f>O339*H339</f>
        <v>0</v>
      </c>
      <c r="Q339" s="224">
        <v>4.2249999999999997E-05</v>
      </c>
      <c r="R339" s="224">
        <f>Q339*H339</f>
        <v>0.013946725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251</v>
      </c>
      <c r="AT339" s="226" t="s">
        <v>161</v>
      </c>
      <c r="AU339" s="226" t="s">
        <v>81</v>
      </c>
      <c r="AY339" s="20" t="s">
        <v>158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79</v>
      </c>
      <c r="BK339" s="227">
        <f>ROUND(I339*H339,2)</f>
        <v>0</v>
      </c>
      <c r="BL339" s="20" t="s">
        <v>251</v>
      </c>
      <c r="BM339" s="226" t="s">
        <v>2469</v>
      </c>
    </row>
    <row r="340" s="2" customFormat="1">
      <c r="A340" s="41"/>
      <c r="B340" s="42"/>
      <c r="C340" s="43"/>
      <c r="D340" s="228" t="s">
        <v>168</v>
      </c>
      <c r="E340" s="43"/>
      <c r="F340" s="229" t="s">
        <v>2470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168</v>
      </c>
      <c r="AU340" s="20" t="s">
        <v>81</v>
      </c>
    </row>
    <row r="341" s="2" customFormat="1" ht="49.05" customHeight="1">
      <c r="A341" s="41"/>
      <c r="B341" s="42"/>
      <c r="C341" s="215" t="s">
        <v>965</v>
      </c>
      <c r="D341" s="215" t="s">
        <v>161</v>
      </c>
      <c r="E341" s="216" t="s">
        <v>2471</v>
      </c>
      <c r="F341" s="217" t="s">
        <v>2472</v>
      </c>
      <c r="G341" s="218" t="s">
        <v>200</v>
      </c>
      <c r="H341" s="219">
        <v>3</v>
      </c>
      <c r="I341" s="220"/>
      <c r="J341" s="221">
        <f>ROUND(I341*H341,2)</f>
        <v>0</v>
      </c>
      <c r="K341" s="217" t="s">
        <v>165</v>
      </c>
      <c r="L341" s="47"/>
      <c r="M341" s="222" t="s">
        <v>28</v>
      </c>
      <c r="N341" s="223" t="s">
        <v>43</v>
      </c>
      <c r="O341" s="87"/>
      <c r="P341" s="224">
        <f>O341*H341</f>
        <v>0</v>
      </c>
      <c r="Q341" s="224">
        <v>4.244E-05</v>
      </c>
      <c r="R341" s="224">
        <f>Q341*H341</f>
        <v>0.00012731999999999999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251</v>
      </c>
      <c r="AT341" s="226" t="s">
        <v>161</v>
      </c>
      <c r="AU341" s="226" t="s">
        <v>81</v>
      </c>
      <c r="AY341" s="20" t="s">
        <v>158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79</v>
      </c>
      <c r="BK341" s="227">
        <f>ROUND(I341*H341,2)</f>
        <v>0</v>
      </c>
      <c r="BL341" s="20" t="s">
        <v>251</v>
      </c>
      <c r="BM341" s="226" t="s">
        <v>2473</v>
      </c>
    </row>
    <row r="342" s="2" customFormat="1">
      <c r="A342" s="41"/>
      <c r="B342" s="42"/>
      <c r="C342" s="43"/>
      <c r="D342" s="228" t="s">
        <v>168</v>
      </c>
      <c r="E342" s="43"/>
      <c r="F342" s="229" t="s">
        <v>2474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168</v>
      </c>
      <c r="AU342" s="20" t="s">
        <v>81</v>
      </c>
    </row>
    <row r="343" s="2" customFormat="1" ht="44.25" customHeight="1">
      <c r="A343" s="41"/>
      <c r="B343" s="42"/>
      <c r="C343" s="215" t="s">
        <v>971</v>
      </c>
      <c r="D343" s="215" t="s">
        <v>161</v>
      </c>
      <c r="E343" s="216" t="s">
        <v>2475</v>
      </c>
      <c r="F343" s="217" t="s">
        <v>2476</v>
      </c>
      <c r="G343" s="218" t="s">
        <v>1683</v>
      </c>
      <c r="H343" s="291"/>
      <c r="I343" s="220"/>
      <c r="J343" s="221">
        <f>ROUND(I343*H343,2)</f>
        <v>0</v>
      </c>
      <c r="K343" s="217" t="s">
        <v>165</v>
      </c>
      <c r="L343" s="47"/>
      <c r="M343" s="222" t="s">
        <v>28</v>
      </c>
      <c r="N343" s="223" t="s">
        <v>43</v>
      </c>
      <c r="O343" s="87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251</v>
      </c>
      <c r="AT343" s="226" t="s">
        <v>161</v>
      </c>
      <c r="AU343" s="226" t="s">
        <v>81</v>
      </c>
      <c r="AY343" s="20" t="s">
        <v>158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79</v>
      </c>
      <c r="BK343" s="227">
        <f>ROUND(I343*H343,2)</f>
        <v>0</v>
      </c>
      <c r="BL343" s="20" t="s">
        <v>251</v>
      </c>
      <c r="BM343" s="226" t="s">
        <v>2477</v>
      </c>
    </row>
    <row r="344" s="2" customFormat="1">
      <c r="A344" s="41"/>
      <c r="B344" s="42"/>
      <c r="C344" s="43"/>
      <c r="D344" s="228" t="s">
        <v>168</v>
      </c>
      <c r="E344" s="43"/>
      <c r="F344" s="229" t="s">
        <v>2478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168</v>
      </c>
      <c r="AU344" s="20" t="s">
        <v>81</v>
      </c>
    </row>
    <row r="345" s="12" customFormat="1" ht="22.8" customHeight="1">
      <c r="A345" s="12"/>
      <c r="B345" s="199"/>
      <c r="C345" s="200"/>
      <c r="D345" s="201" t="s">
        <v>71</v>
      </c>
      <c r="E345" s="213" t="s">
        <v>2479</v>
      </c>
      <c r="F345" s="213" t="s">
        <v>2480</v>
      </c>
      <c r="G345" s="200"/>
      <c r="H345" s="200"/>
      <c r="I345" s="203"/>
      <c r="J345" s="214">
        <f>BK345</f>
        <v>0</v>
      </c>
      <c r="K345" s="200"/>
      <c r="L345" s="205"/>
      <c r="M345" s="206"/>
      <c r="N345" s="207"/>
      <c r="O345" s="207"/>
      <c r="P345" s="208">
        <f>SUM(P346:P364)</f>
        <v>0</v>
      </c>
      <c r="Q345" s="207"/>
      <c r="R345" s="208">
        <f>SUM(R346:R364)</f>
        <v>0.023050694800000004</v>
      </c>
      <c r="S345" s="207"/>
      <c r="T345" s="209">
        <f>SUM(T346:T364)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0" t="s">
        <v>81</v>
      </c>
      <c r="AT345" s="211" t="s">
        <v>71</v>
      </c>
      <c r="AU345" s="211" t="s">
        <v>79</v>
      </c>
      <c r="AY345" s="210" t="s">
        <v>158</v>
      </c>
      <c r="BK345" s="212">
        <f>SUM(BK346:BK364)</f>
        <v>0</v>
      </c>
    </row>
    <row r="346" s="2" customFormat="1" ht="21.75" customHeight="1">
      <c r="A346" s="41"/>
      <c r="B346" s="42"/>
      <c r="C346" s="215" t="s">
        <v>976</v>
      </c>
      <c r="D346" s="215" t="s">
        <v>161</v>
      </c>
      <c r="E346" s="216" t="s">
        <v>2481</v>
      </c>
      <c r="F346" s="217" t="s">
        <v>2482</v>
      </c>
      <c r="G346" s="218" t="s">
        <v>300</v>
      </c>
      <c r="H346" s="219">
        <v>8</v>
      </c>
      <c r="I346" s="220"/>
      <c r="J346" s="221">
        <f>ROUND(I346*H346,2)</f>
        <v>0</v>
      </c>
      <c r="K346" s="217" t="s">
        <v>165</v>
      </c>
      <c r="L346" s="47"/>
      <c r="M346" s="222" t="s">
        <v>28</v>
      </c>
      <c r="N346" s="223" t="s">
        <v>43</v>
      </c>
      <c r="O346" s="87"/>
      <c r="P346" s="224">
        <f>O346*H346</f>
        <v>0</v>
      </c>
      <c r="Q346" s="224">
        <v>2.957E-05</v>
      </c>
      <c r="R346" s="224">
        <f>Q346*H346</f>
        <v>0.00023656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251</v>
      </c>
      <c r="AT346" s="226" t="s">
        <v>161</v>
      </c>
      <c r="AU346" s="226" t="s">
        <v>81</v>
      </c>
      <c r="AY346" s="20" t="s">
        <v>158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79</v>
      </c>
      <c r="BK346" s="227">
        <f>ROUND(I346*H346,2)</f>
        <v>0</v>
      </c>
      <c r="BL346" s="20" t="s">
        <v>251</v>
      </c>
      <c r="BM346" s="226" t="s">
        <v>2483</v>
      </c>
    </row>
    <row r="347" s="2" customFormat="1">
      <c r="A347" s="41"/>
      <c r="B347" s="42"/>
      <c r="C347" s="43"/>
      <c r="D347" s="228" t="s">
        <v>168</v>
      </c>
      <c r="E347" s="43"/>
      <c r="F347" s="229" t="s">
        <v>2484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168</v>
      </c>
      <c r="AU347" s="20" t="s">
        <v>81</v>
      </c>
    </row>
    <row r="348" s="2" customFormat="1" ht="24.15" customHeight="1">
      <c r="A348" s="41"/>
      <c r="B348" s="42"/>
      <c r="C348" s="270" t="s">
        <v>981</v>
      </c>
      <c r="D348" s="270" t="s">
        <v>490</v>
      </c>
      <c r="E348" s="271" t="s">
        <v>2485</v>
      </c>
      <c r="F348" s="272" t="s">
        <v>2486</v>
      </c>
      <c r="G348" s="273" t="s">
        <v>300</v>
      </c>
      <c r="H348" s="274">
        <v>8</v>
      </c>
      <c r="I348" s="275"/>
      <c r="J348" s="276">
        <f>ROUND(I348*H348,2)</f>
        <v>0</v>
      </c>
      <c r="K348" s="272" t="s">
        <v>165</v>
      </c>
      <c r="L348" s="277"/>
      <c r="M348" s="278" t="s">
        <v>28</v>
      </c>
      <c r="N348" s="279" t="s">
        <v>43</v>
      </c>
      <c r="O348" s="87"/>
      <c r="P348" s="224">
        <f>O348*H348</f>
        <v>0</v>
      </c>
      <c r="Q348" s="224">
        <v>0.00014999999999999999</v>
      </c>
      <c r="R348" s="224">
        <f>Q348*H348</f>
        <v>0.0011999999999999999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609</v>
      </c>
      <c r="AT348" s="226" t="s">
        <v>490</v>
      </c>
      <c r="AU348" s="226" t="s">
        <v>81</v>
      </c>
      <c r="AY348" s="20" t="s">
        <v>158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0" t="s">
        <v>79</v>
      </c>
      <c r="BK348" s="227">
        <f>ROUND(I348*H348,2)</f>
        <v>0</v>
      </c>
      <c r="BL348" s="20" t="s">
        <v>251</v>
      </c>
      <c r="BM348" s="226" t="s">
        <v>2487</v>
      </c>
    </row>
    <row r="349" s="2" customFormat="1" ht="21.75" customHeight="1">
      <c r="A349" s="41"/>
      <c r="B349" s="42"/>
      <c r="C349" s="215" t="s">
        <v>986</v>
      </c>
      <c r="D349" s="215" t="s">
        <v>161</v>
      </c>
      <c r="E349" s="216" t="s">
        <v>2488</v>
      </c>
      <c r="F349" s="217" t="s">
        <v>2489</v>
      </c>
      <c r="G349" s="218" t="s">
        <v>300</v>
      </c>
      <c r="H349" s="219">
        <v>12</v>
      </c>
      <c r="I349" s="220"/>
      <c r="J349" s="221">
        <f>ROUND(I349*H349,2)</f>
        <v>0</v>
      </c>
      <c r="K349" s="217" t="s">
        <v>165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0.00014435819999999999</v>
      </c>
      <c r="R349" s="224">
        <f>Q349*H349</f>
        <v>0.0017322983999999999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251</v>
      </c>
      <c r="AT349" s="226" t="s">
        <v>161</v>
      </c>
      <c r="AU349" s="226" t="s">
        <v>81</v>
      </c>
      <c r="AY349" s="20" t="s">
        <v>158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251</v>
      </c>
      <c r="BM349" s="226" t="s">
        <v>2490</v>
      </c>
    </row>
    <row r="350" s="2" customFormat="1">
      <c r="A350" s="41"/>
      <c r="B350" s="42"/>
      <c r="C350" s="43"/>
      <c r="D350" s="228" t="s">
        <v>168</v>
      </c>
      <c r="E350" s="43"/>
      <c r="F350" s="229" t="s">
        <v>2491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168</v>
      </c>
      <c r="AU350" s="20" t="s">
        <v>81</v>
      </c>
    </row>
    <row r="351" s="2" customFormat="1" ht="24.15" customHeight="1">
      <c r="A351" s="41"/>
      <c r="B351" s="42"/>
      <c r="C351" s="215" t="s">
        <v>991</v>
      </c>
      <c r="D351" s="215" t="s">
        <v>161</v>
      </c>
      <c r="E351" s="216" t="s">
        <v>2492</v>
      </c>
      <c r="F351" s="217" t="s">
        <v>2493</v>
      </c>
      <c r="G351" s="218" t="s">
        <v>300</v>
      </c>
      <c r="H351" s="219">
        <v>2</v>
      </c>
      <c r="I351" s="220"/>
      <c r="J351" s="221">
        <f>ROUND(I351*H351,2)</f>
        <v>0</v>
      </c>
      <c r="K351" s="217" t="s">
        <v>165</v>
      </c>
      <c r="L351" s="47"/>
      <c r="M351" s="222" t="s">
        <v>28</v>
      </c>
      <c r="N351" s="223" t="s">
        <v>43</v>
      </c>
      <c r="O351" s="87"/>
      <c r="P351" s="224">
        <f>O351*H351</f>
        <v>0</v>
      </c>
      <c r="Q351" s="224">
        <v>0.00023931319999999999</v>
      </c>
      <c r="R351" s="224">
        <f>Q351*H351</f>
        <v>0.00047862639999999998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251</v>
      </c>
      <c r="AT351" s="226" t="s">
        <v>161</v>
      </c>
      <c r="AU351" s="226" t="s">
        <v>81</v>
      </c>
      <c r="AY351" s="20" t="s">
        <v>158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251</v>
      </c>
      <c r="BM351" s="226" t="s">
        <v>2494</v>
      </c>
    </row>
    <row r="352" s="2" customFormat="1">
      <c r="A352" s="41"/>
      <c r="B352" s="42"/>
      <c r="C352" s="43"/>
      <c r="D352" s="228" t="s">
        <v>168</v>
      </c>
      <c r="E352" s="43"/>
      <c r="F352" s="229" t="s">
        <v>2495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168</v>
      </c>
      <c r="AU352" s="20" t="s">
        <v>81</v>
      </c>
    </row>
    <row r="353" s="2" customFormat="1" ht="33" customHeight="1">
      <c r="A353" s="41"/>
      <c r="B353" s="42"/>
      <c r="C353" s="215" t="s">
        <v>997</v>
      </c>
      <c r="D353" s="215" t="s">
        <v>161</v>
      </c>
      <c r="E353" s="216" t="s">
        <v>2496</v>
      </c>
      <c r="F353" s="217" t="s">
        <v>2497</v>
      </c>
      <c r="G353" s="218" t="s">
        <v>300</v>
      </c>
      <c r="H353" s="219">
        <v>3</v>
      </c>
      <c r="I353" s="220"/>
      <c r="J353" s="221">
        <f>ROUND(I353*H353,2)</f>
        <v>0</v>
      </c>
      <c r="K353" s="217" t="s">
        <v>165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0.00035314</v>
      </c>
      <c r="R353" s="224">
        <f>Q353*H353</f>
        <v>0.0010594199999999999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251</v>
      </c>
      <c r="AT353" s="226" t="s">
        <v>161</v>
      </c>
      <c r="AU353" s="226" t="s">
        <v>81</v>
      </c>
      <c r="AY353" s="20" t="s">
        <v>158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251</v>
      </c>
      <c r="BM353" s="226" t="s">
        <v>2498</v>
      </c>
    </row>
    <row r="354" s="2" customFormat="1">
      <c r="A354" s="41"/>
      <c r="B354" s="42"/>
      <c r="C354" s="43"/>
      <c r="D354" s="228" t="s">
        <v>168</v>
      </c>
      <c r="E354" s="43"/>
      <c r="F354" s="229" t="s">
        <v>2499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168</v>
      </c>
      <c r="AU354" s="20" t="s">
        <v>81</v>
      </c>
    </row>
    <row r="355" s="2" customFormat="1" ht="37.8" customHeight="1">
      <c r="A355" s="41"/>
      <c r="B355" s="42"/>
      <c r="C355" s="215" t="s">
        <v>1004</v>
      </c>
      <c r="D355" s="215" t="s">
        <v>161</v>
      </c>
      <c r="E355" s="216" t="s">
        <v>2500</v>
      </c>
      <c r="F355" s="217" t="s">
        <v>2501</v>
      </c>
      <c r="G355" s="218" t="s">
        <v>300</v>
      </c>
      <c r="H355" s="219">
        <v>17</v>
      </c>
      <c r="I355" s="220"/>
      <c r="J355" s="221">
        <f>ROUND(I355*H355,2)</f>
        <v>0</v>
      </c>
      <c r="K355" s="217" t="s">
        <v>165</v>
      </c>
      <c r="L355" s="47"/>
      <c r="M355" s="222" t="s">
        <v>28</v>
      </c>
      <c r="N355" s="223" t="s">
        <v>43</v>
      </c>
      <c r="O355" s="87"/>
      <c r="P355" s="224">
        <f>O355*H355</f>
        <v>0</v>
      </c>
      <c r="Q355" s="224">
        <v>0.00028714000000000002</v>
      </c>
      <c r="R355" s="224">
        <f>Q355*H355</f>
        <v>0.0048813800000000003</v>
      </c>
      <c r="S355" s="224">
        <v>0</v>
      </c>
      <c r="T355" s="225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6" t="s">
        <v>251</v>
      </c>
      <c r="AT355" s="226" t="s">
        <v>161</v>
      </c>
      <c r="AU355" s="226" t="s">
        <v>81</v>
      </c>
      <c r="AY355" s="20" t="s">
        <v>158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20" t="s">
        <v>79</v>
      </c>
      <c r="BK355" s="227">
        <f>ROUND(I355*H355,2)</f>
        <v>0</v>
      </c>
      <c r="BL355" s="20" t="s">
        <v>251</v>
      </c>
      <c r="BM355" s="226" t="s">
        <v>2502</v>
      </c>
    </row>
    <row r="356" s="2" customFormat="1">
      <c r="A356" s="41"/>
      <c r="B356" s="42"/>
      <c r="C356" s="43"/>
      <c r="D356" s="228" t="s">
        <v>168</v>
      </c>
      <c r="E356" s="43"/>
      <c r="F356" s="229" t="s">
        <v>2503</v>
      </c>
      <c r="G356" s="43"/>
      <c r="H356" s="43"/>
      <c r="I356" s="230"/>
      <c r="J356" s="43"/>
      <c r="K356" s="43"/>
      <c r="L356" s="47"/>
      <c r="M356" s="231"/>
      <c r="N356" s="232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168</v>
      </c>
      <c r="AU356" s="20" t="s">
        <v>81</v>
      </c>
    </row>
    <row r="357" s="2" customFormat="1" ht="24.15" customHeight="1">
      <c r="A357" s="41"/>
      <c r="B357" s="42"/>
      <c r="C357" s="215" t="s">
        <v>1009</v>
      </c>
      <c r="D357" s="215" t="s">
        <v>161</v>
      </c>
      <c r="E357" s="216" t="s">
        <v>2504</v>
      </c>
      <c r="F357" s="217" t="s">
        <v>2505</v>
      </c>
      <c r="G357" s="218" t="s">
        <v>300</v>
      </c>
      <c r="H357" s="219">
        <v>12</v>
      </c>
      <c r="I357" s="220"/>
      <c r="J357" s="221">
        <f>ROUND(I357*H357,2)</f>
        <v>0</v>
      </c>
      <c r="K357" s="217" t="s">
        <v>165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0.00049956999999999996</v>
      </c>
      <c r="R357" s="224">
        <f>Q357*H357</f>
        <v>0.0059948399999999995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251</v>
      </c>
      <c r="AT357" s="226" t="s">
        <v>161</v>
      </c>
      <c r="AU357" s="226" t="s">
        <v>81</v>
      </c>
      <c r="AY357" s="20" t="s">
        <v>158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251</v>
      </c>
      <c r="BM357" s="226" t="s">
        <v>2506</v>
      </c>
    </row>
    <row r="358" s="2" customFormat="1">
      <c r="A358" s="41"/>
      <c r="B358" s="42"/>
      <c r="C358" s="43"/>
      <c r="D358" s="228" t="s">
        <v>168</v>
      </c>
      <c r="E358" s="43"/>
      <c r="F358" s="229" t="s">
        <v>2507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168</v>
      </c>
      <c r="AU358" s="20" t="s">
        <v>81</v>
      </c>
    </row>
    <row r="359" s="2" customFormat="1" ht="24.15" customHeight="1">
      <c r="A359" s="41"/>
      <c r="B359" s="42"/>
      <c r="C359" s="215" t="s">
        <v>1014</v>
      </c>
      <c r="D359" s="215" t="s">
        <v>161</v>
      </c>
      <c r="E359" s="216" t="s">
        <v>2508</v>
      </c>
      <c r="F359" s="217" t="s">
        <v>2509</v>
      </c>
      <c r="G359" s="218" t="s">
        <v>300</v>
      </c>
      <c r="H359" s="219">
        <v>3</v>
      </c>
      <c r="I359" s="220"/>
      <c r="J359" s="221">
        <f>ROUND(I359*H359,2)</f>
        <v>0</v>
      </c>
      <c r="K359" s="217" t="s">
        <v>165</v>
      </c>
      <c r="L359" s="47"/>
      <c r="M359" s="222" t="s">
        <v>28</v>
      </c>
      <c r="N359" s="223" t="s">
        <v>43</v>
      </c>
      <c r="O359" s="87"/>
      <c r="P359" s="224">
        <f>O359*H359</f>
        <v>0</v>
      </c>
      <c r="Q359" s="224">
        <v>0.002</v>
      </c>
      <c r="R359" s="224">
        <f>Q359*H359</f>
        <v>0.0060000000000000001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251</v>
      </c>
      <c r="AT359" s="226" t="s">
        <v>161</v>
      </c>
      <c r="AU359" s="226" t="s">
        <v>81</v>
      </c>
      <c r="AY359" s="20" t="s">
        <v>158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79</v>
      </c>
      <c r="BK359" s="227">
        <f>ROUND(I359*H359,2)</f>
        <v>0</v>
      </c>
      <c r="BL359" s="20" t="s">
        <v>251</v>
      </c>
      <c r="BM359" s="226" t="s">
        <v>2510</v>
      </c>
    </row>
    <row r="360" s="2" customFormat="1">
      <c r="A360" s="41"/>
      <c r="B360" s="42"/>
      <c r="C360" s="43"/>
      <c r="D360" s="228" t="s">
        <v>168</v>
      </c>
      <c r="E360" s="43"/>
      <c r="F360" s="229" t="s">
        <v>2511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168</v>
      </c>
      <c r="AU360" s="20" t="s">
        <v>81</v>
      </c>
    </row>
    <row r="361" s="2" customFormat="1" ht="37.8" customHeight="1">
      <c r="A361" s="41"/>
      <c r="B361" s="42"/>
      <c r="C361" s="215" t="s">
        <v>1019</v>
      </c>
      <c r="D361" s="215" t="s">
        <v>161</v>
      </c>
      <c r="E361" s="216" t="s">
        <v>2512</v>
      </c>
      <c r="F361" s="217" t="s">
        <v>2513</v>
      </c>
      <c r="G361" s="218" t="s">
        <v>300</v>
      </c>
      <c r="H361" s="219">
        <v>1</v>
      </c>
      <c r="I361" s="220"/>
      <c r="J361" s="221">
        <f>ROUND(I361*H361,2)</f>
        <v>0</v>
      </c>
      <c r="K361" s="217" t="s">
        <v>165</v>
      </c>
      <c r="L361" s="47"/>
      <c r="M361" s="222" t="s">
        <v>28</v>
      </c>
      <c r="N361" s="223" t="s">
        <v>43</v>
      </c>
      <c r="O361" s="87"/>
      <c r="P361" s="224">
        <f>O361*H361</f>
        <v>0</v>
      </c>
      <c r="Q361" s="224">
        <v>0.0014675700000000001</v>
      </c>
      <c r="R361" s="224">
        <f>Q361*H361</f>
        <v>0.0014675700000000001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251</v>
      </c>
      <c r="AT361" s="226" t="s">
        <v>161</v>
      </c>
      <c r="AU361" s="226" t="s">
        <v>81</v>
      </c>
      <c r="AY361" s="20" t="s">
        <v>158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251</v>
      </c>
      <c r="BM361" s="226" t="s">
        <v>2514</v>
      </c>
    </row>
    <row r="362" s="2" customFormat="1">
      <c r="A362" s="41"/>
      <c r="B362" s="42"/>
      <c r="C362" s="43"/>
      <c r="D362" s="228" t="s">
        <v>168</v>
      </c>
      <c r="E362" s="43"/>
      <c r="F362" s="229" t="s">
        <v>2515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168</v>
      </c>
      <c r="AU362" s="20" t="s">
        <v>81</v>
      </c>
    </row>
    <row r="363" s="2" customFormat="1" ht="44.25" customHeight="1">
      <c r="A363" s="41"/>
      <c r="B363" s="42"/>
      <c r="C363" s="215" t="s">
        <v>1026</v>
      </c>
      <c r="D363" s="215" t="s">
        <v>161</v>
      </c>
      <c r="E363" s="216" t="s">
        <v>2516</v>
      </c>
      <c r="F363" s="217" t="s">
        <v>2517</v>
      </c>
      <c r="G363" s="218" t="s">
        <v>1683</v>
      </c>
      <c r="H363" s="291"/>
      <c r="I363" s="220"/>
      <c r="J363" s="221">
        <f>ROUND(I363*H363,2)</f>
        <v>0</v>
      </c>
      <c r="K363" s="217" t="s">
        <v>165</v>
      </c>
      <c r="L363" s="47"/>
      <c r="M363" s="222" t="s">
        <v>28</v>
      </c>
      <c r="N363" s="223" t="s">
        <v>43</v>
      </c>
      <c r="O363" s="87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251</v>
      </c>
      <c r="AT363" s="226" t="s">
        <v>161</v>
      </c>
      <c r="AU363" s="226" t="s">
        <v>81</v>
      </c>
      <c r="AY363" s="20" t="s">
        <v>158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251</v>
      </c>
      <c r="BM363" s="226" t="s">
        <v>2518</v>
      </c>
    </row>
    <row r="364" s="2" customFormat="1">
      <c r="A364" s="41"/>
      <c r="B364" s="42"/>
      <c r="C364" s="43"/>
      <c r="D364" s="228" t="s">
        <v>168</v>
      </c>
      <c r="E364" s="43"/>
      <c r="F364" s="229" t="s">
        <v>2519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168</v>
      </c>
      <c r="AU364" s="20" t="s">
        <v>81</v>
      </c>
    </row>
    <row r="365" s="12" customFormat="1" ht="22.8" customHeight="1">
      <c r="A365" s="12"/>
      <c r="B365" s="199"/>
      <c r="C365" s="200"/>
      <c r="D365" s="201" t="s">
        <v>71</v>
      </c>
      <c r="E365" s="213" t="s">
        <v>2520</v>
      </c>
      <c r="F365" s="213" t="s">
        <v>2521</v>
      </c>
      <c r="G365" s="200"/>
      <c r="H365" s="200"/>
      <c r="I365" s="203"/>
      <c r="J365" s="214">
        <f>BK365</f>
        <v>0</v>
      </c>
      <c r="K365" s="200"/>
      <c r="L365" s="205"/>
      <c r="M365" s="206"/>
      <c r="N365" s="207"/>
      <c r="O365" s="207"/>
      <c r="P365" s="208">
        <f>SUM(P366:P386)</f>
        <v>0</v>
      </c>
      <c r="Q365" s="207"/>
      <c r="R365" s="208">
        <f>SUM(R366:R386)</f>
        <v>0.49057999999999996</v>
      </c>
      <c r="S365" s="207"/>
      <c r="T365" s="209">
        <f>SUM(T366:T386)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0" t="s">
        <v>81</v>
      </c>
      <c r="AT365" s="211" t="s">
        <v>71</v>
      </c>
      <c r="AU365" s="211" t="s">
        <v>79</v>
      </c>
      <c r="AY365" s="210" t="s">
        <v>158</v>
      </c>
      <c r="BK365" s="212">
        <f>SUM(BK366:BK386)</f>
        <v>0</v>
      </c>
    </row>
    <row r="366" s="2" customFormat="1" ht="49.05" customHeight="1">
      <c r="A366" s="41"/>
      <c r="B366" s="42"/>
      <c r="C366" s="215" t="s">
        <v>1031</v>
      </c>
      <c r="D366" s="215" t="s">
        <v>161</v>
      </c>
      <c r="E366" s="216" t="s">
        <v>2522</v>
      </c>
      <c r="F366" s="217" t="s">
        <v>2523</v>
      </c>
      <c r="G366" s="218" t="s">
        <v>300</v>
      </c>
      <c r="H366" s="219">
        <v>1</v>
      </c>
      <c r="I366" s="220"/>
      <c r="J366" s="221">
        <f>ROUND(I366*H366,2)</f>
        <v>0</v>
      </c>
      <c r="K366" s="217" t="s">
        <v>165</v>
      </c>
      <c r="L366" s="47"/>
      <c r="M366" s="222" t="s">
        <v>28</v>
      </c>
      <c r="N366" s="223" t="s">
        <v>43</v>
      </c>
      <c r="O366" s="87"/>
      <c r="P366" s="224">
        <f>O366*H366</f>
        <v>0</v>
      </c>
      <c r="Q366" s="224">
        <v>0.013400000000000001</v>
      </c>
      <c r="R366" s="224">
        <f>Q366*H366</f>
        <v>0.013400000000000001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251</v>
      </c>
      <c r="AT366" s="226" t="s">
        <v>161</v>
      </c>
      <c r="AU366" s="226" t="s">
        <v>81</v>
      </c>
      <c r="AY366" s="20" t="s">
        <v>158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79</v>
      </c>
      <c r="BK366" s="227">
        <f>ROUND(I366*H366,2)</f>
        <v>0</v>
      </c>
      <c r="BL366" s="20" t="s">
        <v>251</v>
      </c>
      <c r="BM366" s="226" t="s">
        <v>2524</v>
      </c>
    </row>
    <row r="367" s="2" customFormat="1">
      <c r="A367" s="41"/>
      <c r="B367" s="42"/>
      <c r="C367" s="43"/>
      <c r="D367" s="228" t="s">
        <v>168</v>
      </c>
      <c r="E367" s="43"/>
      <c r="F367" s="229" t="s">
        <v>2525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168</v>
      </c>
      <c r="AU367" s="20" t="s">
        <v>81</v>
      </c>
    </row>
    <row r="368" s="2" customFormat="1" ht="49.05" customHeight="1">
      <c r="A368" s="41"/>
      <c r="B368" s="42"/>
      <c r="C368" s="215" t="s">
        <v>1036</v>
      </c>
      <c r="D368" s="215" t="s">
        <v>161</v>
      </c>
      <c r="E368" s="216" t="s">
        <v>2526</v>
      </c>
      <c r="F368" s="217" t="s">
        <v>2527</v>
      </c>
      <c r="G368" s="218" t="s">
        <v>300</v>
      </c>
      <c r="H368" s="219">
        <v>1</v>
      </c>
      <c r="I368" s="220"/>
      <c r="J368" s="221">
        <f>ROUND(I368*H368,2)</f>
        <v>0</v>
      </c>
      <c r="K368" s="217" t="s">
        <v>165</v>
      </c>
      <c r="L368" s="47"/>
      <c r="M368" s="222" t="s">
        <v>28</v>
      </c>
      <c r="N368" s="223" t="s">
        <v>43</v>
      </c>
      <c r="O368" s="87"/>
      <c r="P368" s="224">
        <f>O368*H368</f>
        <v>0</v>
      </c>
      <c r="Q368" s="224">
        <v>0.022290000000000001</v>
      </c>
      <c r="R368" s="224">
        <f>Q368*H368</f>
        <v>0.022290000000000001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251</v>
      </c>
      <c r="AT368" s="226" t="s">
        <v>161</v>
      </c>
      <c r="AU368" s="226" t="s">
        <v>81</v>
      </c>
      <c r="AY368" s="20" t="s">
        <v>158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79</v>
      </c>
      <c r="BK368" s="227">
        <f>ROUND(I368*H368,2)</f>
        <v>0</v>
      </c>
      <c r="BL368" s="20" t="s">
        <v>251</v>
      </c>
      <c r="BM368" s="226" t="s">
        <v>2528</v>
      </c>
    </row>
    <row r="369" s="2" customFormat="1">
      <c r="A369" s="41"/>
      <c r="B369" s="42"/>
      <c r="C369" s="43"/>
      <c r="D369" s="228" t="s">
        <v>168</v>
      </c>
      <c r="E369" s="43"/>
      <c r="F369" s="229" t="s">
        <v>2529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168</v>
      </c>
      <c r="AU369" s="20" t="s">
        <v>81</v>
      </c>
    </row>
    <row r="370" s="2" customFormat="1" ht="49.05" customHeight="1">
      <c r="A370" s="41"/>
      <c r="B370" s="42"/>
      <c r="C370" s="215" t="s">
        <v>1041</v>
      </c>
      <c r="D370" s="215" t="s">
        <v>161</v>
      </c>
      <c r="E370" s="216" t="s">
        <v>2530</v>
      </c>
      <c r="F370" s="217" t="s">
        <v>2531</v>
      </c>
      <c r="G370" s="218" t="s">
        <v>300</v>
      </c>
      <c r="H370" s="219">
        <v>4</v>
      </c>
      <c r="I370" s="220"/>
      <c r="J370" s="221">
        <f>ROUND(I370*H370,2)</f>
        <v>0</v>
      </c>
      <c r="K370" s="217" t="s">
        <v>165</v>
      </c>
      <c r="L370" s="47"/>
      <c r="M370" s="222" t="s">
        <v>28</v>
      </c>
      <c r="N370" s="223" t="s">
        <v>43</v>
      </c>
      <c r="O370" s="87"/>
      <c r="P370" s="224">
        <f>O370*H370</f>
        <v>0</v>
      </c>
      <c r="Q370" s="224">
        <v>0.025159999999999998</v>
      </c>
      <c r="R370" s="224">
        <f>Q370*H370</f>
        <v>0.10063999999999999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251</v>
      </c>
      <c r="AT370" s="226" t="s">
        <v>161</v>
      </c>
      <c r="AU370" s="226" t="s">
        <v>81</v>
      </c>
      <c r="AY370" s="20" t="s">
        <v>158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251</v>
      </c>
      <c r="BM370" s="226" t="s">
        <v>2532</v>
      </c>
    </row>
    <row r="371" s="2" customFormat="1">
      <c r="A371" s="41"/>
      <c r="B371" s="42"/>
      <c r="C371" s="43"/>
      <c r="D371" s="228" t="s">
        <v>168</v>
      </c>
      <c r="E371" s="43"/>
      <c r="F371" s="229" t="s">
        <v>2533</v>
      </c>
      <c r="G371" s="43"/>
      <c r="H371" s="43"/>
      <c r="I371" s="230"/>
      <c r="J371" s="43"/>
      <c r="K371" s="43"/>
      <c r="L371" s="47"/>
      <c r="M371" s="231"/>
      <c r="N371" s="232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168</v>
      </c>
      <c r="AU371" s="20" t="s">
        <v>81</v>
      </c>
    </row>
    <row r="372" s="2" customFormat="1" ht="49.05" customHeight="1">
      <c r="A372" s="41"/>
      <c r="B372" s="42"/>
      <c r="C372" s="215" t="s">
        <v>1046</v>
      </c>
      <c r="D372" s="215" t="s">
        <v>161</v>
      </c>
      <c r="E372" s="216" t="s">
        <v>2534</v>
      </c>
      <c r="F372" s="217" t="s">
        <v>2535</v>
      </c>
      <c r="G372" s="218" t="s">
        <v>300</v>
      </c>
      <c r="H372" s="219">
        <v>1</v>
      </c>
      <c r="I372" s="220"/>
      <c r="J372" s="221">
        <f>ROUND(I372*H372,2)</f>
        <v>0</v>
      </c>
      <c r="K372" s="217" t="s">
        <v>165</v>
      </c>
      <c r="L372" s="47"/>
      <c r="M372" s="222" t="s">
        <v>28</v>
      </c>
      <c r="N372" s="223" t="s">
        <v>43</v>
      </c>
      <c r="O372" s="87"/>
      <c r="P372" s="224">
        <f>O372*H372</f>
        <v>0</v>
      </c>
      <c r="Q372" s="224">
        <v>0.028029999999999999</v>
      </c>
      <c r="R372" s="224">
        <f>Q372*H372</f>
        <v>0.028029999999999999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251</v>
      </c>
      <c r="AT372" s="226" t="s">
        <v>161</v>
      </c>
      <c r="AU372" s="226" t="s">
        <v>81</v>
      </c>
      <c r="AY372" s="20" t="s">
        <v>158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251</v>
      </c>
      <c r="BM372" s="226" t="s">
        <v>2536</v>
      </c>
    </row>
    <row r="373" s="2" customFormat="1">
      <c r="A373" s="41"/>
      <c r="B373" s="42"/>
      <c r="C373" s="43"/>
      <c r="D373" s="228" t="s">
        <v>168</v>
      </c>
      <c r="E373" s="43"/>
      <c r="F373" s="229" t="s">
        <v>2537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168</v>
      </c>
      <c r="AU373" s="20" t="s">
        <v>81</v>
      </c>
    </row>
    <row r="374" s="2" customFormat="1" ht="49.05" customHeight="1">
      <c r="A374" s="41"/>
      <c r="B374" s="42"/>
      <c r="C374" s="215" t="s">
        <v>1051</v>
      </c>
      <c r="D374" s="215" t="s">
        <v>161</v>
      </c>
      <c r="E374" s="216" t="s">
        <v>2538</v>
      </c>
      <c r="F374" s="217" t="s">
        <v>2539</v>
      </c>
      <c r="G374" s="218" t="s">
        <v>300</v>
      </c>
      <c r="H374" s="219">
        <v>4</v>
      </c>
      <c r="I374" s="220"/>
      <c r="J374" s="221">
        <f>ROUND(I374*H374,2)</f>
        <v>0</v>
      </c>
      <c r="K374" s="217" t="s">
        <v>165</v>
      </c>
      <c r="L374" s="47"/>
      <c r="M374" s="222" t="s">
        <v>28</v>
      </c>
      <c r="N374" s="223" t="s">
        <v>43</v>
      </c>
      <c r="O374" s="87"/>
      <c r="P374" s="224">
        <f>O374*H374</f>
        <v>0</v>
      </c>
      <c r="Q374" s="224">
        <v>0.0309</v>
      </c>
      <c r="R374" s="224">
        <f>Q374*H374</f>
        <v>0.1236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251</v>
      </c>
      <c r="AT374" s="226" t="s">
        <v>161</v>
      </c>
      <c r="AU374" s="226" t="s">
        <v>81</v>
      </c>
      <c r="AY374" s="20" t="s">
        <v>158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79</v>
      </c>
      <c r="BK374" s="227">
        <f>ROUND(I374*H374,2)</f>
        <v>0</v>
      </c>
      <c r="BL374" s="20" t="s">
        <v>251</v>
      </c>
      <c r="BM374" s="226" t="s">
        <v>2540</v>
      </c>
    </row>
    <row r="375" s="2" customFormat="1">
      <c r="A375" s="41"/>
      <c r="B375" s="42"/>
      <c r="C375" s="43"/>
      <c r="D375" s="228" t="s">
        <v>168</v>
      </c>
      <c r="E375" s="43"/>
      <c r="F375" s="229" t="s">
        <v>2541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168</v>
      </c>
      <c r="AU375" s="20" t="s">
        <v>81</v>
      </c>
    </row>
    <row r="376" s="2" customFormat="1" ht="49.05" customHeight="1">
      <c r="A376" s="41"/>
      <c r="B376" s="42"/>
      <c r="C376" s="215" t="s">
        <v>1056</v>
      </c>
      <c r="D376" s="215" t="s">
        <v>161</v>
      </c>
      <c r="E376" s="216" t="s">
        <v>2542</v>
      </c>
      <c r="F376" s="217" t="s">
        <v>2543</v>
      </c>
      <c r="G376" s="218" t="s">
        <v>300</v>
      </c>
      <c r="H376" s="219">
        <v>1</v>
      </c>
      <c r="I376" s="220"/>
      <c r="J376" s="221">
        <f>ROUND(I376*H376,2)</f>
        <v>0</v>
      </c>
      <c r="K376" s="217" t="s">
        <v>165</v>
      </c>
      <c r="L376" s="47"/>
      <c r="M376" s="222" t="s">
        <v>28</v>
      </c>
      <c r="N376" s="223" t="s">
        <v>43</v>
      </c>
      <c r="O376" s="87"/>
      <c r="P376" s="224">
        <f>O376*H376</f>
        <v>0</v>
      </c>
      <c r="Q376" s="224">
        <v>0.042380000000000001</v>
      </c>
      <c r="R376" s="224">
        <f>Q376*H376</f>
        <v>0.042380000000000001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251</v>
      </c>
      <c r="AT376" s="226" t="s">
        <v>161</v>
      </c>
      <c r="AU376" s="226" t="s">
        <v>81</v>
      </c>
      <c r="AY376" s="20" t="s">
        <v>158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251</v>
      </c>
      <c r="BM376" s="226" t="s">
        <v>2544</v>
      </c>
    </row>
    <row r="377" s="2" customFormat="1">
      <c r="A377" s="41"/>
      <c r="B377" s="42"/>
      <c r="C377" s="43"/>
      <c r="D377" s="228" t="s">
        <v>168</v>
      </c>
      <c r="E377" s="43"/>
      <c r="F377" s="229" t="s">
        <v>2545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168</v>
      </c>
      <c r="AU377" s="20" t="s">
        <v>81</v>
      </c>
    </row>
    <row r="378" s="2" customFormat="1" ht="49.05" customHeight="1">
      <c r="A378" s="41"/>
      <c r="B378" s="42"/>
      <c r="C378" s="215" t="s">
        <v>1063</v>
      </c>
      <c r="D378" s="215" t="s">
        <v>161</v>
      </c>
      <c r="E378" s="216" t="s">
        <v>2546</v>
      </c>
      <c r="F378" s="217" t="s">
        <v>2547</v>
      </c>
      <c r="G378" s="218" t="s">
        <v>300</v>
      </c>
      <c r="H378" s="219">
        <v>1</v>
      </c>
      <c r="I378" s="220"/>
      <c r="J378" s="221">
        <f>ROUND(I378*H378,2)</f>
        <v>0</v>
      </c>
      <c r="K378" s="217" t="s">
        <v>165</v>
      </c>
      <c r="L378" s="47"/>
      <c r="M378" s="222" t="s">
        <v>28</v>
      </c>
      <c r="N378" s="223" t="s">
        <v>43</v>
      </c>
      <c r="O378" s="87"/>
      <c r="P378" s="224">
        <f>O378*H378</f>
        <v>0</v>
      </c>
      <c r="Q378" s="224">
        <v>0.02828</v>
      </c>
      <c r="R378" s="224">
        <f>Q378*H378</f>
        <v>0.02828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251</v>
      </c>
      <c r="AT378" s="226" t="s">
        <v>161</v>
      </c>
      <c r="AU378" s="226" t="s">
        <v>81</v>
      </c>
      <c r="AY378" s="20" t="s">
        <v>158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251</v>
      </c>
      <c r="BM378" s="226" t="s">
        <v>2548</v>
      </c>
    </row>
    <row r="379" s="2" customFormat="1">
      <c r="A379" s="41"/>
      <c r="B379" s="42"/>
      <c r="C379" s="43"/>
      <c r="D379" s="228" t="s">
        <v>168</v>
      </c>
      <c r="E379" s="43"/>
      <c r="F379" s="229" t="s">
        <v>2549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168</v>
      </c>
      <c r="AU379" s="20" t="s">
        <v>81</v>
      </c>
    </row>
    <row r="380" s="2" customFormat="1" ht="49.05" customHeight="1">
      <c r="A380" s="41"/>
      <c r="B380" s="42"/>
      <c r="C380" s="215" t="s">
        <v>1068</v>
      </c>
      <c r="D380" s="215" t="s">
        <v>161</v>
      </c>
      <c r="E380" s="216" t="s">
        <v>2550</v>
      </c>
      <c r="F380" s="217" t="s">
        <v>2551</v>
      </c>
      <c r="G380" s="218" t="s">
        <v>300</v>
      </c>
      <c r="H380" s="219">
        <v>1</v>
      </c>
      <c r="I380" s="220"/>
      <c r="J380" s="221">
        <f>ROUND(I380*H380,2)</f>
        <v>0</v>
      </c>
      <c r="K380" s="217" t="s">
        <v>165</v>
      </c>
      <c r="L380" s="47"/>
      <c r="M380" s="222" t="s">
        <v>28</v>
      </c>
      <c r="N380" s="223" t="s">
        <v>43</v>
      </c>
      <c r="O380" s="87"/>
      <c r="P380" s="224">
        <f>O380*H380</f>
        <v>0</v>
      </c>
      <c r="Q380" s="224">
        <v>0.03986</v>
      </c>
      <c r="R380" s="224">
        <f>Q380*H380</f>
        <v>0.03986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251</v>
      </c>
      <c r="AT380" s="226" t="s">
        <v>161</v>
      </c>
      <c r="AU380" s="226" t="s">
        <v>81</v>
      </c>
      <c r="AY380" s="20" t="s">
        <v>158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79</v>
      </c>
      <c r="BK380" s="227">
        <f>ROUND(I380*H380,2)</f>
        <v>0</v>
      </c>
      <c r="BL380" s="20" t="s">
        <v>251</v>
      </c>
      <c r="BM380" s="226" t="s">
        <v>2552</v>
      </c>
    </row>
    <row r="381" s="2" customFormat="1">
      <c r="A381" s="41"/>
      <c r="B381" s="42"/>
      <c r="C381" s="43"/>
      <c r="D381" s="228" t="s">
        <v>168</v>
      </c>
      <c r="E381" s="43"/>
      <c r="F381" s="229" t="s">
        <v>2553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168</v>
      </c>
      <c r="AU381" s="20" t="s">
        <v>81</v>
      </c>
    </row>
    <row r="382" s="2" customFormat="1" ht="24.15" customHeight="1">
      <c r="A382" s="41"/>
      <c r="B382" s="42"/>
      <c r="C382" s="215" t="s">
        <v>1073</v>
      </c>
      <c r="D382" s="215" t="s">
        <v>161</v>
      </c>
      <c r="E382" s="216" t="s">
        <v>2554</v>
      </c>
      <c r="F382" s="217" t="s">
        <v>2555</v>
      </c>
      <c r="G382" s="218" t="s">
        <v>300</v>
      </c>
      <c r="H382" s="219">
        <v>3</v>
      </c>
      <c r="I382" s="220"/>
      <c r="J382" s="221">
        <f>ROUND(I382*H382,2)</f>
        <v>0</v>
      </c>
      <c r="K382" s="217" t="s">
        <v>165</v>
      </c>
      <c r="L382" s="47"/>
      <c r="M382" s="222" t="s">
        <v>28</v>
      </c>
      <c r="N382" s="223" t="s">
        <v>43</v>
      </c>
      <c r="O382" s="87"/>
      <c r="P382" s="224">
        <f>O382*H382</f>
        <v>0</v>
      </c>
      <c r="Q382" s="224">
        <v>0.030700000000000002</v>
      </c>
      <c r="R382" s="224">
        <f>Q382*H382</f>
        <v>0.092100000000000001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251</v>
      </c>
      <c r="AT382" s="226" t="s">
        <v>161</v>
      </c>
      <c r="AU382" s="226" t="s">
        <v>81</v>
      </c>
      <c r="AY382" s="20" t="s">
        <v>158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79</v>
      </c>
      <c r="BK382" s="227">
        <f>ROUND(I382*H382,2)</f>
        <v>0</v>
      </c>
      <c r="BL382" s="20" t="s">
        <v>251</v>
      </c>
      <c r="BM382" s="226" t="s">
        <v>2556</v>
      </c>
    </row>
    <row r="383" s="2" customFormat="1">
      <c r="A383" s="41"/>
      <c r="B383" s="42"/>
      <c r="C383" s="43"/>
      <c r="D383" s="228" t="s">
        <v>168</v>
      </c>
      <c r="E383" s="43"/>
      <c r="F383" s="229" t="s">
        <v>2557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168</v>
      </c>
      <c r="AU383" s="20" t="s">
        <v>81</v>
      </c>
    </row>
    <row r="384" s="2" customFormat="1" ht="44.25" customHeight="1">
      <c r="A384" s="41"/>
      <c r="B384" s="42"/>
      <c r="C384" s="215" t="s">
        <v>1078</v>
      </c>
      <c r="D384" s="215" t="s">
        <v>161</v>
      </c>
      <c r="E384" s="216" t="s">
        <v>2558</v>
      </c>
      <c r="F384" s="217" t="s">
        <v>2559</v>
      </c>
      <c r="G384" s="218" t="s">
        <v>1683</v>
      </c>
      <c r="H384" s="291"/>
      <c r="I384" s="220"/>
      <c r="J384" s="221">
        <f>ROUND(I384*H384,2)</f>
        <v>0</v>
      </c>
      <c r="K384" s="217" t="s">
        <v>165</v>
      </c>
      <c r="L384" s="47"/>
      <c r="M384" s="222" t="s">
        <v>28</v>
      </c>
      <c r="N384" s="223" t="s">
        <v>43</v>
      </c>
      <c r="O384" s="87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251</v>
      </c>
      <c r="AT384" s="226" t="s">
        <v>161</v>
      </c>
      <c r="AU384" s="226" t="s">
        <v>81</v>
      </c>
      <c r="AY384" s="20" t="s">
        <v>158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79</v>
      </c>
      <c r="BK384" s="227">
        <f>ROUND(I384*H384,2)</f>
        <v>0</v>
      </c>
      <c r="BL384" s="20" t="s">
        <v>251</v>
      </c>
      <c r="BM384" s="226" t="s">
        <v>2560</v>
      </c>
    </row>
    <row r="385" s="2" customFormat="1">
      <c r="A385" s="41"/>
      <c r="B385" s="42"/>
      <c r="C385" s="43"/>
      <c r="D385" s="228" t="s">
        <v>168</v>
      </c>
      <c r="E385" s="43"/>
      <c r="F385" s="229" t="s">
        <v>2561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168</v>
      </c>
      <c r="AU385" s="20" t="s">
        <v>81</v>
      </c>
    </row>
    <row r="386" s="2" customFormat="1" ht="37.8" customHeight="1">
      <c r="A386" s="41"/>
      <c r="B386" s="42"/>
      <c r="C386" s="215" t="s">
        <v>1083</v>
      </c>
      <c r="D386" s="215" t="s">
        <v>161</v>
      </c>
      <c r="E386" s="216" t="s">
        <v>2562</v>
      </c>
      <c r="F386" s="217" t="s">
        <v>2563</v>
      </c>
      <c r="G386" s="218" t="s">
        <v>300</v>
      </c>
      <c r="H386" s="219">
        <v>17</v>
      </c>
      <c r="I386" s="220"/>
      <c r="J386" s="221">
        <f>ROUND(I386*H386,2)</f>
        <v>0</v>
      </c>
      <c r="K386" s="217" t="s">
        <v>381</v>
      </c>
      <c r="L386" s="47"/>
      <c r="M386" s="222" t="s">
        <v>28</v>
      </c>
      <c r="N386" s="223" t="s">
        <v>43</v>
      </c>
      <c r="O386" s="87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251</v>
      </c>
      <c r="AT386" s="226" t="s">
        <v>161</v>
      </c>
      <c r="AU386" s="226" t="s">
        <v>81</v>
      </c>
      <c r="AY386" s="20" t="s">
        <v>158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79</v>
      </c>
      <c r="BK386" s="227">
        <f>ROUND(I386*H386,2)</f>
        <v>0</v>
      </c>
      <c r="BL386" s="20" t="s">
        <v>251</v>
      </c>
      <c r="BM386" s="226" t="s">
        <v>2564</v>
      </c>
    </row>
    <row r="387" s="12" customFormat="1" ht="25.92" customHeight="1">
      <c r="A387" s="12"/>
      <c r="B387" s="199"/>
      <c r="C387" s="200"/>
      <c r="D387" s="201" t="s">
        <v>71</v>
      </c>
      <c r="E387" s="202" t="s">
        <v>2565</v>
      </c>
      <c r="F387" s="202" t="s">
        <v>2566</v>
      </c>
      <c r="G387" s="200"/>
      <c r="H387" s="200"/>
      <c r="I387" s="203"/>
      <c r="J387" s="204">
        <f>BK387</f>
        <v>0</v>
      </c>
      <c r="K387" s="200"/>
      <c r="L387" s="205"/>
      <c r="M387" s="206"/>
      <c r="N387" s="207"/>
      <c r="O387" s="207"/>
      <c r="P387" s="208">
        <f>SUM(P388:P398)</f>
        <v>0</v>
      </c>
      <c r="Q387" s="207"/>
      <c r="R387" s="208">
        <f>SUM(R388:R398)</f>
        <v>0</v>
      </c>
      <c r="S387" s="207"/>
      <c r="T387" s="209">
        <f>SUM(T388:T398)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0" t="s">
        <v>166</v>
      </c>
      <c r="AT387" s="211" t="s">
        <v>71</v>
      </c>
      <c r="AU387" s="211" t="s">
        <v>72</v>
      </c>
      <c r="AY387" s="210" t="s">
        <v>158</v>
      </c>
      <c r="BK387" s="212">
        <f>SUM(BK388:BK398)</f>
        <v>0</v>
      </c>
    </row>
    <row r="388" s="2" customFormat="1" ht="24.15" customHeight="1">
      <c r="A388" s="41"/>
      <c r="B388" s="42"/>
      <c r="C388" s="215" t="s">
        <v>1088</v>
      </c>
      <c r="D388" s="215" t="s">
        <v>161</v>
      </c>
      <c r="E388" s="216" t="s">
        <v>2567</v>
      </c>
      <c r="F388" s="217" t="s">
        <v>2568</v>
      </c>
      <c r="G388" s="218" t="s">
        <v>2218</v>
      </c>
      <c r="H388" s="219">
        <v>1</v>
      </c>
      <c r="I388" s="220"/>
      <c r="J388" s="221">
        <f>ROUND(I388*H388,2)</f>
        <v>0</v>
      </c>
      <c r="K388" s="217" t="s">
        <v>381</v>
      </c>
      <c r="L388" s="47"/>
      <c r="M388" s="222" t="s">
        <v>28</v>
      </c>
      <c r="N388" s="223" t="s">
        <v>43</v>
      </c>
      <c r="O388" s="87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251</v>
      </c>
      <c r="AT388" s="226" t="s">
        <v>161</v>
      </c>
      <c r="AU388" s="226" t="s">
        <v>79</v>
      </c>
      <c r="AY388" s="20" t="s">
        <v>158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0" t="s">
        <v>79</v>
      </c>
      <c r="BK388" s="227">
        <f>ROUND(I388*H388,2)</f>
        <v>0</v>
      </c>
      <c r="BL388" s="20" t="s">
        <v>251</v>
      </c>
      <c r="BM388" s="226" t="s">
        <v>2569</v>
      </c>
    </row>
    <row r="389" s="2" customFormat="1" ht="24.15" customHeight="1">
      <c r="A389" s="41"/>
      <c r="B389" s="42"/>
      <c r="C389" s="215" t="s">
        <v>1095</v>
      </c>
      <c r="D389" s="215" t="s">
        <v>161</v>
      </c>
      <c r="E389" s="216" t="s">
        <v>2570</v>
      </c>
      <c r="F389" s="217" t="s">
        <v>2571</v>
      </c>
      <c r="G389" s="218" t="s">
        <v>2572</v>
      </c>
      <c r="H389" s="219">
        <v>32</v>
      </c>
      <c r="I389" s="220"/>
      <c r="J389" s="221">
        <f>ROUND(I389*H389,2)</f>
        <v>0</v>
      </c>
      <c r="K389" s="217" t="s">
        <v>165</v>
      </c>
      <c r="L389" s="47"/>
      <c r="M389" s="222" t="s">
        <v>28</v>
      </c>
      <c r="N389" s="223" t="s">
        <v>43</v>
      </c>
      <c r="O389" s="87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2573</v>
      </c>
      <c r="AT389" s="226" t="s">
        <v>161</v>
      </c>
      <c r="AU389" s="226" t="s">
        <v>79</v>
      </c>
      <c r="AY389" s="20" t="s">
        <v>158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79</v>
      </c>
      <c r="BK389" s="227">
        <f>ROUND(I389*H389,2)</f>
        <v>0</v>
      </c>
      <c r="BL389" s="20" t="s">
        <v>2573</v>
      </c>
      <c r="BM389" s="226" t="s">
        <v>2574</v>
      </c>
    </row>
    <row r="390" s="2" customFormat="1">
      <c r="A390" s="41"/>
      <c r="B390" s="42"/>
      <c r="C390" s="43"/>
      <c r="D390" s="228" t="s">
        <v>168</v>
      </c>
      <c r="E390" s="43"/>
      <c r="F390" s="229" t="s">
        <v>2575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168</v>
      </c>
      <c r="AU390" s="20" t="s">
        <v>79</v>
      </c>
    </row>
    <row r="391" s="2" customFormat="1" ht="21.75" customHeight="1">
      <c r="A391" s="41"/>
      <c r="B391" s="42"/>
      <c r="C391" s="215" t="s">
        <v>1102</v>
      </c>
      <c r="D391" s="215" t="s">
        <v>161</v>
      </c>
      <c r="E391" s="216" t="s">
        <v>2576</v>
      </c>
      <c r="F391" s="217" t="s">
        <v>2577</v>
      </c>
      <c r="G391" s="218" t="s">
        <v>2218</v>
      </c>
      <c r="H391" s="219">
        <v>1</v>
      </c>
      <c r="I391" s="220"/>
      <c r="J391" s="221">
        <f>ROUND(I391*H391,2)</f>
        <v>0</v>
      </c>
      <c r="K391" s="217" t="s">
        <v>381</v>
      </c>
      <c r="L391" s="47"/>
      <c r="M391" s="222" t="s">
        <v>28</v>
      </c>
      <c r="N391" s="223" t="s">
        <v>43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251</v>
      </c>
      <c r="AT391" s="226" t="s">
        <v>161</v>
      </c>
      <c r="AU391" s="226" t="s">
        <v>79</v>
      </c>
      <c r="AY391" s="20" t="s">
        <v>158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79</v>
      </c>
      <c r="BK391" s="227">
        <f>ROUND(I391*H391,2)</f>
        <v>0</v>
      </c>
      <c r="BL391" s="20" t="s">
        <v>251</v>
      </c>
      <c r="BM391" s="226" t="s">
        <v>2578</v>
      </c>
    </row>
    <row r="392" s="2" customFormat="1" ht="16.5" customHeight="1">
      <c r="A392" s="41"/>
      <c r="B392" s="42"/>
      <c r="C392" s="215" t="s">
        <v>1106</v>
      </c>
      <c r="D392" s="215" t="s">
        <v>161</v>
      </c>
      <c r="E392" s="216" t="s">
        <v>2579</v>
      </c>
      <c r="F392" s="217" t="s">
        <v>2580</v>
      </c>
      <c r="G392" s="218" t="s">
        <v>2218</v>
      </c>
      <c r="H392" s="219">
        <v>1</v>
      </c>
      <c r="I392" s="220"/>
      <c r="J392" s="221">
        <f>ROUND(I392*H392,2)</f>
        <v>0</v>
      </c>
      <c r="K392" s="217" t="s">
        <v>381</v>
      </c>
      <c r="L392" s="47"/>
      <c r="M392" s="222" t="s">
        <v>28</v>
      </c>
      <c r="N392" s="223" t="s">
        <v>43</v>
      </c>
      <c r="O392" s="87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6" t="s">
        <v>251</v>
      </c>
      <c r="AT392" s="226" t="s">
        <v>161</v>
      </c>
      <c r="AU392" s="226" t="s">
        <v>79</v>
      </c>
      <c r="AY392" s="20" t="s">
        <v>158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20" t="s">
        <v>79</v>
      </c>
      <c r="BK392" s="227">
        <f>ROUND(I392*H392,2)</f>
        <v>0</v>
      </c>
      <c r="BL392" s="20" t="s">
        <v>251</v>
      </c>
      <c r="BM392" s="226" t="s">
        <v>2581</v>
      </c>
    </row>
    <row r="393" s="2" customFormat="1" ht="16.5" customHeight="1">
      <c r="A393" s="41"/>
      <c r="B393" s="42"/>
      <c r="C393" s="215" t="s">
        <v>1111</v>
      </c>
      <c r="D393" s="215" t="s">
        <v>161</v>
      </c>
      <c r="E393" s="216" t="s">
        <v>2582</v>
      </c>
      <c r="F393" s="217" t="s">
        <v>2583</v>
      </c>
      <c r="G393" s="218" t="s">
        <v>2584</v>
      </c>
      <c r="H393" s="219">
        <v>1</v>
      </c>
      <c r="I393" s="220"/>
      <c r="J393" s="221">
        <f>ROUND(I393*H393,2)</f>
        <v>0</v>
      </c>
      <c r="K393" s="217" t="s">
        <v>454</v>
      </c>
      <c r="L393" s="47"/>
      <c r="M393" s="222" t="s">
        <v>28</v>
      </c>
      <c r="N393" s="223" t="s">
        <v>43</v>
      </c>
      <c r="O393" s="87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2573</v>
      </c>
      <c r="AT393" s="226" t="s">
        <v>161</v>
      </c>
      <c r="AU393" s="226" t="s">
        <v>79</v>
      </c>
      <c r="AY393" s="20" t="s">
        <v>158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79</v>
      </c>
      <c r="BK393" s="227">
        <f>ROUND(I393*H393,2)</f>
        <v>0</v>
      </c>
      <c r="BL393" s="20" t="s">
        <v>2573</v>
      </c>
      <c r="BM393" s="226" t="s">
        <v>2585</v>
      </c>
    </row>
    <row r="394" s="2" customFormat="1">
      <c r="A394" s="41"/>
      <c r="B394" s="42"/>
      <c r="C394" s="43"/>
      <c r="D394" s="228" t="s">
        <v>168</v>
      </c>
      <c r="E394" s="43"/>
      <c r="F394" s="229" t="s">
        <v>2586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168</v>
      </c>
      <c r="AU394" s="20" t="s">
        <v>79</v>
      </c>
    </row>
    <row r="395" s="2" customFormat="1" ht="16.5" customHeight="1">
      <c r="A395" s="41"/>
      <c r="B395" s="42"/>
      <c r="C395" s="215" t="s">
        <v>1116</v>
      </c>
      <c r="D395" s="215" t="s">
        <v>161</v>
      </c>
      <c r="E395" s="216" t="s">
        <v>2587</v>
      </c>
      <c r="F395" s="217" t="s">
        <v>2588</v>
      </c>
      <c r="G395" s="218" t="s">
        <v>2584</v>
      </c>
      <c r="H395" s="219">
        <v>1</v>
      </c>
      <c r="I395" s="220"/>
      <c r="J395" s="221">
        <f>ROUND(I395*H395,2)</f>
        <v>0</v>
      </c>
      <c r="K395" s="217" t="s">
        <v>454</v>
      </c>
      <c r="L395" s="47"/>
      <c r="M395" s="222" t="s">
        <v>28</v>
      </c>
      <c r="N395" s="223" t="s">
        <v>43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2573</v>
      </c>
      <c r="AT395" s="226" t="s">
        <v>161</v>
      </c>
      <c r="AU395" s="226" t="s">
        <v>79</v>
      </c>
      <c r="AY395" s="20" t="s">
        <v>158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79</v>
      </c>
      <c r="BK395" s="227">
        <f>ROUND(I395*H395,2)</f>
        <v>0</v>
      </c>
      <c r="BL395" s="20" t="s">
        <v>2573</v>
      </c>
      <c r="BM395" s="226" t="s">
        <v>2589</v>
      </c>
    </row>
    <row r="396" s="2" customFormat="1">
      <c r="A396" s="41"/>
      <c r="B396" s="42"/>
      <c r="C396" s="43"/>
      <c r="D396" s="228" t="s">
        <v>168</v>
      </c>
      <c r="E396" s="43"/>
      <c r="F396" s="229" t="s">
        <v>2590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168</v>
      </c>
      <c r="AU396" s="20" t="s">
        <v>79</v>
      </c>
    </row>
    <row r="397" s="2" customFormat="1" ht="16.5" customHeight="1">
      <c r="A397" s="41"/>
      <c r="B397" s="42"/>
      <c r="C397" s="215" t="s">
        <v>1121</v>
      </c>
      <c r="D397" s="215" t="s">
        <v>161</v>
      </c>
      <c r="E397" s="216" t="s">
        <v>2591</v>
      </c>
      <c r="F397" s="217" t="s">
        <v>2592</v>
      </c>
      <c r="G397" s="218" t="s">
        <v>2584</v>
      </c>
      <c r="H397" s="219">
        <v>1</v>
      </c>
      <c r="I397" s="220"/>
      <c r="J397" s="221">
        <f>ROUND(I397*H397,2)</f>
        <v>0</v>
      </c>
      <c r="K397" s="217" t="s">
        <v>454</v>
      </c>
      <c r="L397" s="47"/>
      <c r="M397" s="222" t="s">
        <v>28</v>
      </c>
      <c r="N397" s="223" t="s">
        <v>43</v>
      </c>
      <c r="O397" s="87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2573</v>
      </c>
      <c r="AT397" s="226" t="s">
        <v>161</v>
      </c>
      <c r="AU397" s="226" t="s">
        <v>79</v>
      </c>
      <c r="AY397" s="20" t="s">
        <v>158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2573</v>
      </c>
      <c r="BM397" s="226" t="s">
        <v>2593</v>
      </c>
    </row>
    <row r="398" s="2" customFormat="1">
      <c r="A398" s="41"/>
      <c r="B398" s="42"/>
      <c r="C398" s="43"/>
      <c r="D398" s="228" t="s">
        <v>168</v>
      </c>
      <c r="E398" s="43"/>
      <c r="F398" s="229" t="s">
        <v>2594</v>
      </c>
      <c r="G398" s="43"/>
      <c r="H398" s="43"/>
      <c r="I398" s="230"/>
      <c r="J398" s="43"/>
      <c r="K398" s="43"/>
      <c r="L398" s="47"/>
      <c r="M398" s="266"/>
      <c r="N398" s="267"/>
      <c r="O398" s="268"/>
      <c r="P398" s="268"/>
      <c r="Q398" s="268"/>
      <c r="R398" s="268"/>
      <c r="S398" s="268"/>
      <c r="T398" s="269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168</v>
      </c>
      <c r="AU398" s="20" t="s">
        <v>79</v>
      </c>
    </row>
    <row r="399" s="2" customFormat="1" ht="6.96" customHeight="1">
      <c r="A399" s="41"/>
      <c r="B399" s="62"/>
      <c r="C399" s="63"/>
      <c r="D399" s="63"/>
      <c r="E399" s="63"/>
      <c r="F399" s="63"/>
      <c r="G399" s="63"/>
      <c r="H399" s="63"/>
      <c r="I399" s="63"/>
      <c r="J399" s="63"/>
      <c r="K399" s="63"/>
      <c r="L399" s="47"/>
      <c r="M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</row>
  </sheetData>
  <sheetProtection sheet="1" autoFilter="0" formatColumns="0" formatRows="0" objects="1" scenarios="1" spinCount="100000" saltValue="y0dU6k9jsgbVwE8k0aLoT/9S1j4CpyuFRa9SNFt5HhOB/eWJ/5k9y5nxDy3EV/jhkmm5pyoGZDTkqnTDjHgSfA==" hashValue="PrcaqcXnSyl1VyPQTjedB1DHTECPRSzH9Mi1ZopJCRsf9GhpKrByRiXgZuVZeEICAvVFkIAM+DNTLJ4vzFLiSw==" algorithmName="SHA-512" password="CC35"/>
  <autoFilter ref="C102:K3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7" r:id="rId1" display="https://podminky.urs.cz/item/CS_URS_2021_02/132312111"/>
    <hyperlink ref="F111" r:id="rId2" display="https://podminky.urs.cz/item/CS_URS_2022_01/133311011"/>
    <hyperlink ref="F115" r:id="rId3" display="https://podminky.urs.cz/item/CS_URS_2022_01/139001101"/>
    <hyperlink ref="F117" r:id="rId4" display="https://podminky.urs.cz/item/CS_URS_2022_01/139911121"/>
    <hyperlink ref="F119" r:id="rId5" display="https://podminky.urs.cz/item/CS_URS_2022_01/162211211"/>
    <hyperlink ref="F121" r:id="rId6" display="https://podminky.urs.cz/item/CS_URS_2022_01/162751137"/>
    <hyperlink ref="F123" r:id="rId7" display="https://podminky.urs.cz/item/CS_URS_2022_01/167111102"/>
    <hyperlink ref="F125" r:id="rId8" display="https://podminky.urs.cz/item/CS_URS_2022_01/174111101"/>
    <hyperlink ref="F129" r:id="rId9" display="https://podminky.urs.cz/item/CS_URS_2022_01/175111101"/>
    <hyperlink ref="F137" r:id="rId10" display="https://podminky.urs.cz/item/CS_URS_2022_01/612135101"/>
    <hyperlink ref="F140" r:id="rId11" display="https://podminky.urs.cz/item/CS_URS_2022_01/721173403"/>
    <hyperlink ref="F142" r:id="rId12" display="https://podminky.urs.cz/item/CS_URS_2022_01/894811213"/>
    <hyperlink ref="F145" r:id="rId13" display="https://podminky.urs.cz/item/CS_URS_2022_01/949101111"/>
    <hyperlink ref="F147" r:id="rId14" display="https://podminky.urs.cz/item/CS_URS_2022_01/952901114"/>
    <hyperlink ref="F149" r:id="rId15" display="https://podminky.urs.cz/item/CS_URS_2022_01/953943211"/>
    <hyperlink ref="F151" r:id="rId16" display="https://podminky.urs.cz/item/CS_URS_2022_01/971033151"/>
    <hyperlink ref="F153" r:id="rId17" display="https://podminky.urs.cz/item/CS_URS_2022_01/971033251"/>
    <hyperlink ref="F155" r:id="rId18" display="https://podminky.urs.cz/item/CS_URS_2022_01/972054241"/>
    <hyperlink ref="F157" r:id="rId19" display="https://podminky.urs.cz/item/CS_URS_2022_01/974031153"/>
    <hyperlink ref="F160" r:id="rId20" display="https://podminky.urs.cz/item/CS_URS_2022_01/997013213"/>
    <hyperlink ref="F162" r:id="rId21" display="https://podminky.urs.cz/item/CS_URS_2022_01/997013501"/>
    <hyperlink ref="F164" r:id="rId22" display="https://podminky.urs.cz/item/CS_URS_2022_01/997013509"/>
    <hyperlink ref="F168" r:id="rId23" display="https://podminky.urs.cz/item/CS_URS_2022_01/997013631"/>
    <hyperlink ref="F170" r:id="rId24" display="https://podminky.urs.cz/item/CS_URS_2022_01/997013655"/>
    <hyperlink ref="F172" r:id="rId25" display="https://podminky.urs.cz/item/CS_URS_2022_01/997221612"/>
    <hyperlink ref="F175" r:id="rId26" display="https://podminky.urs.cz/item/CS_URS_2022_01/998017002"/>
    <hyperlink ref="F179" r:id="rId27" display="https://podminky.urs.cz/item/CS_URS_2022_01/721174026"/>
    <hyperlink ref="F181" r:id="rId28" display="https://podminky.urs.cz/item/CS_URS_2022_01/721174027"/>
    <hyperlink ref="F183" r:id="rId29" display="https://podminky.urs.cz/item/CS_URS_2022_01/721174043"/>
    <hyperlink ref="F185" r:id="rId30" display="https://podminky.urs.cz/item/CS_URS_2022_01/721174044"/>
    <hyperlink ref="F187" r:id="rId31" display="https://podminky.urs.cz/item/CS_URS_2022_01/721174045"/>
    <hyperlink ref="F189" r:id="rId32" display="https://podminky.urs.cz/item/CS_URS_2022_01/721290113"/>
    <hyperlink ref="F193" r:id="rId33" display="https://podminky.urs.cz/item/CS_URS_2022_01/998721202"/>
    <hyperlink ref="F196" r:id="rId34" display="https://podminky.urs.cz/item/CS_URS_2022_01/722174002"/>
    <hyperlink ref="F198" r:id="rId35" display="https://podminky.urs.cz/item/CS_URS_2022_01/722174003"/>
    <hyperlink ref="F200" r:id="rId36" display="https://podminky.urs.cz/item/CS_URS_2022_01/722174022"/>
    <hyperlink ref="F204" r:id="rId37" display="https://podminky.urs.cz/item/CS_URS_2022_01/722174023"/>
    <hyperlink ref="F206" r:id="rId38" display="https://podminky.urs.cz/item/CS_URS_2022_01/722174024"/>
    <hyperlink ref="F208" r:id="rId39" display="https://podminky.urs.cz/item/CS_URS_2022_01/722181111"/>
    <hyperlink ref="F211" r:id="rId40" display="https://podminky.urs.cz/item/CS_URS_2022_01/722270101"/>
    <hyperlink ref="F213" r:id="rId41" display="https://podminky.urs.cz/item/CS_URS_2022_01/722290215"/>
    <hyperlink ref="F215" r:id="rId42" display="https://podminky.urs.cz/item/CS_URS_2022_01/722290234"/>
    <hyperlink ref="F217" r:id="rId43" display="https://podminky.urs.cz/item/CS_URS_2022_01/998722202"/>
    <hyperlink ref="F220" r:id="rId44" display="https://podminky.urs.cz/item/CS_URS_2022_01/725110811"/>
    <hyperlink ref="F222" r:id="rId45" display="https://podminky.urs.cz/item/CS_URS_2022_01/725112022"/>
    <hyperlink ref="F224" r:id="rId46" display="https://podminky.urs.cz/item/CS_URS_2022_01/725119125"/>
    <hyperlink ref="F227" r:id="rId47" display="https://podminky.urs.cz/item/CS_URS_2022_01/725121525"/>
    <hyperlink ref="F229" r:id="rId48" display="https://podminky.urs.cz/item/CS_URS_2022_01/725210821"/>
    <hyperlink ref="F231" r:id="rId49" display="https://podminky.urs.cz/item/CS_URS_2022_01/725211602"/>
    <hyperlink ref="F233" r:id="rId50" display="https://podminky.urs.cz/item/CS_URS_2022_01/725211681"/>
    <hyperlink ref="F235" r:id="rId51" display="https://podminky.urs.cz/item/CS_URS_2022_01/725220842"/>
    <hyperlink ref="F237" r:id="rId52" display="https://podminky.urs.cz/item/CS_URS_2022_01/725240811"/>
    <hyperlink ref="F239" r:id="rId53" display="https://podminky.urs.cz/item/CS_URS_2022_01/725241222"/>
    <hyperlink ref="F244" r:id="rId54" display="https://podminky.urs.cz/item/CS_URS_2022_01/725331111"/>
    <hyperlink ref="F246" r:id="rId55" display="https://podminky.urs.cz/item/CS_URS_2022_01/725539202"/>
    <hyperlink ref="F249" r:id="rId56" display="https://podminky.urs.cz/item/CS_URS_2022_01/725539205"/>
    <hyperlink ref="F252" r:id="rId57" display="https://podminky.urs.cz/item/CS_URS_2022_01/725813111"/>
    <hyperlink ref="F256" r:id="rId58" display="https://podminky.urs.cz/item/CS_URS_2022_01/725821312"/>
    <hyperlink ref="F258" r:id="rId59" display="https://podminky.urs.cz/item/CS_URS_2022_01/725829121"/>
    <hyperlink ref="F261" r:id="rId60" display="https://podminky.urs.cz/item/CS_URS_2022_01/725829132"/>
    <hyperlink ref="F264" r:id="rId61" display="https://podminky.urs.cz/item/CS_URS_2022_01/725841353"/>
    <hyperlink ref="F266" r:id="rId62" display="https://podminky.urs.cz/item/CS_URS_2022_01/725869101"/>
    <hyperlink ref="F269" r:id="rId63" display="https://podminky.urs.cz/item/CS_URS_2022_01/725869203"/>
    <hyperlink ref="F271" r:id="rId64" display="https://podminky.urs.cz/item/CS_URS_2022_01/998725202"/>
    <hyperlink ref="F273" r:id="rId65" display="https://podminky.urs.cz/item/CS_URS_2022_01/998725292"/>
    <hyperlink ref="F276" r:id="rId66" display="https://podminky.urs.cz/item/CS_URS_2022_01/726111031"/>
    <hyperlink ref="F278" r:id="rId67" display="https://podminky.urs.cz/item/CS_URS_2022_01/726191001"/>
    <hyperlink ref="F280" r:id="rId68" display="https://podminky.urs.cz/item/CS_URS_2022_01/726191002"/>
    <hyperlink ref="F282" r:id="rId69" display="https://podminky.urs.cz/item/CS_URS_2022_01/998726212"/>
    <hyperlink ref="F285" r:id="rId70" display="https://podminky.urs.cz/item/CS_URS_2022_01/727111002"/>
    <hyperlink ref="F287" r:id="rId71" display="https://podminky.urs.cz/item/CS_URS_2022_01/727111003"/>
    <hyperlink ref="F290" r:id="rId72" display="https://podminky.urs.cz/item/CS_URS_2022_01/732111143"/>
    <hyperlink ref="F292" r:id="rId73" display="https://podminky.urs.cz/item/CS_URS_2022_01/732199100"/>
    <hyperlink ref="F294" r:id="rId74" display="https://podminky.urs.cz/item/CS_URS_2022_01/732331616"/>
    <hyperlink ref="F297" r:id="rId75" display="https://podminky.urs.cz/item/CS_URS_2022_01/732421421"/>
    <hyperlink ref="F299" r:id="rId76" display="https://podminky.urs.cz/item/CS_URS_2022_01/732421474"/>
    <hyperlink ref="F301" r:id="rId77" display="https://podminky.urs.cz/item/CS_URS_2022_01/732511123"/>
    <hyperlink ref="F303" r:id="rId78" display="https://podminky.urs.cz/item/CS_URS_2022_01/732522119"/>
    <hyperlink ref="F305" r:id="rId79" display="https://podminky.urs.cz/item/CS_URS_2022_01/732522132"/>
    <hyperlink ref="F309" r:id="rId80" display="https://podminky.urs.cz/item/CS_URS_2022_01/998732202"/>
    <hyperlink ref="F312" r:id="rId81" display="https://podminky.urs.cz/item/CS_URS_2022_01/733223301"/>
    <hyperlink ref="F318" r:id="rId82" display="https://podminky.urs.cz/item/CS_URS_2022_01/733223303"/>
    <hyperlink ref="F324" r:id="rId83" display="https://podminky.urs.cz/item/CS_URS_2022_01/733223304"/>
    <hyperlink ref="F330" r:id="rId84" display="https://podminky.urs.cz/item/CS_URS_2022_01/733223305"/>
    <hyperlink ref="F334" r:id="rId85" display="https://podminky.urs.cz/item/CS_URS_2022_01/733223307"/>
    <hyperlink ref="F336" r:id="rId86" display="https://podminky.urs.cz/item/CS_URS_2022_01/733231115"/>
    <hyperlink ref="F338" r:id="rId87" display="https://podminky.urs.cz/item/CS_URS_2022_01/733390404"/>
    <hyperlink ref="F340" r:id="rId88" display="https://podminky.urs.cz/item/CS_URS_2022_01/733811212"/>
    <hyperlink ref="F342" r:id="rId89" display="https://podminky.urs.cz/item/CS_URS_2022_01/733811213"/>
    <hyperlink ref="F344" r:id="rId90" display="https://podminky.urs.cz/item/CS_URS_2022_01/998733202"/>
    <hyperlink ref="F347" r:id="rId91" display="https://podminky.urs.cz/item/CS_URS_2022_01/734209103"/>
    <hyperlink ref="F350" r:id="rId92" display="https://podminky.urs.cz/item/CS_URS_2022_01/734209115"/>
    <hyperlink ref="F352" r:id="rId93" display="https://podminky.urs.cz/item/CS_URS_2022_01/734211120"/>
    <hyperlink ref="F354" r:id="rId94" display="https://podminky.urs.cz/item/CS_URS_2022_01/734221546"/>
    <hyperlink ref="F356" r:id="rId95" display="https://podminky.urs.cz/item/CS_URS_2022_01/734222812"/>
    <hyperlink ref="F358" r:id="rId96" display="https://podminky.urs.cz/item/CS_URS_2022_01/734292715"/>
    <hyperlink ref="F360" r:id="rId97" display="https://podminky.urs.cz/item/CS_URS_2022_01/734412113"/>
    <hyperlink ref="F362" r:id="rId98" display="https://podminky.urs.cz/item/CS_URS_2022_01/734421101"/>
    <hyperlink ref="F364" r:id="rId99" display="https://podminky.urs.cz/item/CS_URS_2022_01/998734202"/>
    <hyperlink ref="F367" r:id="rId100" display="https://podminky.urs.cz/item/CS_URS_2022_01/735152471"/>
    <hyperlink ref="F369" r:id="rId101" display="https://podminky.urs.cz/item/CS_URS_2022_01/735152474"/>
    <hyperlink ref="F371" r:id="rId102" display="https://podminky.urs.cz/item/CS_URS_2022_01/735152475"/>
    <hyperlink ref="F373" r:id="rId103" display="https://podminky.urs.cz/item/CS_URS_2022_01/735152476"/>
    <hyperlink ref="F375" r:id="rId104" display="https://podminky.urs.cz/item/CS_URS_2022_01/735152477"/>
    <hyperlink ref="F377" r:id="rId105" display="https://podminky.urs.cz/item/CS_URS_2022_01/735152480"/>
    <hyperlink ref="F379" r:id="rId106" display="https://podminky.urs.cz/item/CS_URS_2022_01/735152575"/>
    <hyperlink ref="F381" r:id="rId107" display="https://podminky.urs.cz/item/CS_URS_2022_01/735152620"/>
    <hyperlink ref="F383" r:id="rId108" display="https://podminky.urs.cz/item/CS_URS_2022_01/735164262"/>
    <hyperlink ref="F385" r:id="rId109" display="https://podminky.urs.cz/item/CS_URS_2022_01/998735202"/>
    <hyperlink ref="F390" r:id="rId110" display="https://podminky.urs.cz/item/CS_URS_2022_01/HZS2212"/>
    <hyperlink ref="F394" r:id="rId111" display="https://podminky.urs.cz/item/CS_URS_2021_02/041903000"/>
    <hyperlink ref="F396" r:id="rId112" display="https://podminky.urs.cz/item/CS_URS_2021_02/042903000"/>
    <hyperlink ref="F398" r:id="rId113" display="https://podminky.urs.cz/item/CS_URS_2021_02/043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2595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ROUND((SUM(BE89:BE196)),  2)</f>
        <v>0</v>
      </c>
      <c r="G35" s="41"/>
      <c r="H35" s="41"/>
      <c r="I35" s="160">
        <v>0.20999999999999999</v>
      </c>
      <c r="J35" s="159">
        <f>ROUND(((SUM(BE89:BE196))*I35),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ROUND((SUM(BF89:BF196)),  2)</f>
        <v>0</v>
      </c>
      <c r="G36" s="41"/>
      <c r="H36" s="41"/>
      <c r="I36" s="160">
        <v>0.14999999999999999</v>
      </c>
      <c r="J36" s="159">
        <f>ROUND(((SUM(BF89:BF196))*I36),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ROUND((SUM(BG89:BG196)),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ROUND((SUM(BH89:BH196)),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ROUND((SUM(BI89:BI196)),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01 - 04 - VZT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135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2596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2597</v>
      </c>
      <c r="E66" s="185"/>
      <c r="F66" s="185"/>
      <c r="G66" s="185"/>
      <c r="H66" s="185"/>
      <c r="I66" s="185"/>
      <c r="J66" s="186">
        <f>J185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21.84" customHeight="1">
      <c r="A67" s="10"/>
      <c r="B67" s="183"/>
      <c r="C67" s="128"/>
      <c r="D67" s="184" t="s">
        <v>2598</v>
      </c>
      <c r="E67" s="185"/>
      <c r="F67" s="185"/>
      <c r="G67" s="185"/>
      <c r="H67" s="185"/>
      <c r="I67" s="185"/>
      <c r="J67" s="186">
        <f>J192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143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Rekonstrukce výpravní budovy v žst. Ostružná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124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2" t="s">
        <v>125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126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SO 01 - 04 - VZT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F14</f>
        <v xml:space="preserve"> </v>
      </c>
      <c r="G83" s="43"/>
      <c r="H83" s="43"/>
      <c r="I83" s="35" t="s">
        <v>24</v>
      </c>
      <c r="J83" s="75" t="str">
        <f>IF(J14="","",J14)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E17</f>
        <v xml:space="preserve"> </v>
      </c>
      <c r="G85" s="43"/>
      <c r="H85" s="43"/>
      <c r="I85" s="35" t="s">
        <v>33</v>
      </c>
      <c r="J85" s="39" t="str">
        <f>E23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IF(E20="","",E20)</f>
        <v>Vyplň údaj</v>
      </c>
      <c r="G86" s="43"/>
      <c r="H86" s="43"/>
      <c r="I86" s="35" t="s">
        <v>35</v>
      </c>
      <c r="J86" s="39" t="str">
        <f>E26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</f>
        <v>0</v>
      </c>
      <c r="Q89" s="99"/>
      <c r="R89" s="196">
        <f>R90</f>
        <v>0.58694239999999998</v>
      </c>
      <c r="S89" s="99"/>
      <c r="T89" s="197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338</v>
      </c>
      <c r="F90" s="202" t="s">
        <v>339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0.58694239999999998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81</v>
      </c>
      <c r="AT90" s="211" t="s">
        <v>71</v>
      </c>
      <c r="AU90" s="211" t="s">
        <v>72</v>
      </c>
      <c r="AY90" s="210" t="s">
        <v>158</v>
      </c>
      <c r="BK90" s="212">
        <f>BK91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2599</v>
      </c>
      <c r="F91" s="213" t="s">
        <v>2600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P92+SUM(P93:P185)</f>
        <v>0</v>
      </c>
      <c r="Q91" s="207"/>
      <c r="R91" s="208">
        <f>R92+SUM(R93:R185)</f>
        <v>0.58694239999999998</v>
      </c>
      <c r="S91" s="207"/>
      <c r="T91" s="209">
        <f>T92+SUM(T93:T185)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71</v>
      </c>
      <c r="AU91" s="211" t="s">
        <v>79</v>
      </c>
      <c r="AY91" s="210" t="s">
        <v>158</v>
      </c>
      <c r="BK91" s="212">
        <f>BK92+SUM(BK93:BK185)</f>
        <v>0</v>
      </c>
    </row>
    <row r="92" s="2" customFormat="1" ht="24.15" customHeight="1">
      <c r="A92" s="41"/>
      <c r="B92" s="42"/>
      <c r="C92" s="215" t="s">
        <v>79</v>
      </c>
      <c r="D92" s="215" t="s">
        <v>161</v>
      </c>
      <c r="E92" s="216" t="s">
        <v>2601</v>
      </c>
      <c r="F92" s="217" t="s">
        <v>2602</v>
      </c>
      <c r="G92" s="218" t="s">
        <v>300</v>
      </c>
      <c r="H92" s="219">
        <v>1</v>
      </c>
      <c r="I92" s="220"/>
      <c r="J92" s="221">
        <f>ROUND(I92*H92,2)</f>
        <v>0</v>
      </c>
      <c r="K92" s="217" t="s">
        <v>165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251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251</v>
      </c>
      <c r="BM92" s="226" t="s">
        <v>2603</v>
      </c>
    </row>
    <row r="93" s="2" customFormat="1">
      <c r="A93" s="41"/>
      <c r="B93" s="42"/>
      <c r="C93" s="43"/>
      <c r="D93" s="228" t="s">
        <v>168</v>
      </c>
      <c r="E93" s="43"/>
      <c r="F93" s="229" t="s">
        <v>2604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2" customFormat="1" ht="24.15" customHeight="1">
      <c r="A94" s="41"/>
      <c r="B94" s="42"/>
      <c r="C94" s="270" t="s">
        <v>81</v>
      </c>
      <c r="D94" s="270" t="s">
        <v>490</v>
      </c>
      <c r="E94" s="271" t="s">
        <v>2605</v>
      </c>
      <c r="F94" s="272" t="s">
        <v>2606</v>
      </c>
      <c r="G94" s="273" t="s">
        <v>300</v>
      </c>
      <c r="H94" s="274">
        <v>1</v>
      </c>
      <c r="I94" s="275"/>
      <c r="J94" s="276">
        <f>ROUND(I94*H94,2)</f>
        <v>0</v>
      </c>
      <c r="K94" s="272" t="s">
        <v>165</v>
      </c>
      <c r="L94" s="277"/>
      <c r="M94" s="278" t="s">
        <v>28</v>
      </c>
      <c r="N94" s="279" t="s">
        <v>43</v>
      </c>
      <c r="O94" s="87"/>
      <c r="P94" s="224">
        <f>O94*H94</f>
        <v>0</v>
      </c>
      <c r="Q94" s="224">
        <v>0.0040000000000000001</v>
      </c>
      <c r="R94" s="224">
        <f>Q94*H94</f>
        <v>0.0040000000000000001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609</v>
      </c>
      <c r="AT94" s="226" t="s">
        <v>490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251</v>
      </c>
      <c r="BM94" s="226" t="s">
        <v>2607</v>
      </c>
    </row>
    <row r="95" s="13" customFormat="1">
      <c r="A95" s="13"/>
      <c r="B95" s="233"/>
      <c r="C95" s="234"/>
      <c r="D95" s="235" t="s">
        <v>179</v>
      </c>
      <c r="E95" s="236" t="s">
        <v>28</v>
      </c>
      <c r="F95" s="237" t="s">
        <v>2608</v>
      </c>
      <c r="G95" s="234"/>
      <c r="H95" s="236" t="s">
        <v>28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179</v>
      </c>
      <c r="AU95" s="243" t="s">
        <v>81</v>
      </c>
      <c r="AV95" s="13" t="s">
        <v>79</v>
      </c>
      <c r="AW95" s="13" t="s">
        <v>34</v>
      </c>
      <c r="AX95" s="13" t="s">
        <v>72</v>
      </c>
      <c r="AY95" s="243" t="s">
        <v>158</v>
      </c>
    </row>
    <row r="96" s="14" customFormat="1">
      <c r="A96" s="14"/>
      <c r="B96" s="244"/>
      <c r="C96" s="245"/>
      <c r="D96" s="235" t="s">
        <v>179</v>
      </c>
      <c r="E96" s="246" t="s">
        <v>28</v>
      </c>
      <c r="F96" s="247" t="s">
        <v>79</v>
      </c>
      <c r="G96" s="245"/>
      <c r="H96" s="248">
        <v>1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4" t="s">
        <v>179</v>
      </c>
      <c r="AU96" s="254" t="s">
        <v>81</v>
      </c>
      <c r="AV96" s="14" t="s">
        <v>81</v>
      </c>
      <c r="AW96" s="14" t="s">
        <v>34</v>
      </c>
      <c r="AX96" s="14" t="s">
        <v>79</v>
      </c>
      <c r="AY96" s="254" t="s">
        <v>158</v>
      </c>
    </row>
    <row r="97" s="2" customFormat="1" ht="33" customHeight="1">
      <c r="A97" s="41"/>
      <c r="B97" s="42"/>
      <c r="C97" s="215" t="s">
        <v>174</v>
      </c>
      <c r="D97" s="215" t="s">
        <v>161</v>
      </c>
      <c r="E97" s="216" t="s">
        <v>2609</v>
      </c>
      <c r="F97" s="217" t="s">
        <v>2610</v>
      </c>
      <c r="G97" s="218" t="s">
        <v>300</v>
      </c>
      <c r="H97" s="219">
        <v>13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251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251</v>
      </c>
      <c r="BM97" s="226" t="s">
        <v>2611</v>
      </c>
    </row>
    <row r="98" s="2" customFormat="1">
      <c r="A98" s="41"/>
      <c r="B98" s="42"/>
      <c r="C98" s="43"/>
      <c r="D98" s="228" t="s">
        <v>168</v>
      </c>
      <c r="E98" s="43"/>
      <c r="F98" s="229" t="s">
        <v>2612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49.05" customHeight="1">
      <c r="A99" s="41"/>
      <c r="B99" s="42"/>
      <c r="C99" s="270" t="s">
        <v>166</v>
      </c>
      <c r="D99" s="270" t="s">
        <v>490</v>
      </c>
      <c r="E99" s="271" t="s">
        <v>2613</v>
      </c>
      <c r="F99" s="272" t="s">
        <v>2614</v>
      </c>
      <c r="G99" s="273" t="s">
        <v>300</v>
      </c>
      <c r="H99" s="274">
        <v>13</v>
      </c>
      <c r="I99" s="275"/>
      <c r="J99" s="276">
        <f>ROUND(I99*H99,2)</f>
        <v>0</v>
      </c>
      <c r="K99" s="272" t="s">
        <v>381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0.00020000000000000001</v>
      </c>
      <c r="R99" s="224">
        <f>Q99*H99</f>
        <v>0.0026000000000000003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609</v>
      </c>
      <c r="AT99" s="226" t="s">
        <v>490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251</v>
      </c>
      <c r="BM99" s="226" t="s">
        <v>2615</v>
      </c>
    </row>
    <row r="100" s="13" customFormat="1">
      <c r="A100" s="13"/>
      <c r="B100" s="233"/>
      <c r="C100" s="234"/>
      <c r="D100" s="235" t="s">
        <v>179</v>
      </c>
      <c r="E100" s="236" t="s">
        <v>28</v>
      </c>
      <c r="F100" s="237" t="s">
        <v>2608</v>
      </c>
      <c r="G100" s="234"/>
      <c r="H100" s="236" t="s">
        <v>28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179</v>
      </c>
      <c r="AU100" s="243" t="s">
        <v>81</v>
      </c>
      <c r="AV100" s="13" t="s">
        <v>79</v>
      </c>
      <c r="AW100" s="13" t="s">
        <v>34</v>
      </c>
      <c r="AX100" s="13" t="s">
        <v>72</v>
      </c>
      <c r="AY100" s="243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79</v>
      </c>
      <c r="G101" s="245"/>
      <c r="H101" s="248">
        <v>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3" customFormat="1">
      <c r="A102" s="13"/>
      <c r="B102" s="233"/>
      <c r="C102" s="234"/>
      <c r="D102" s="235" t="s">
        <v>179</v>
      </c>
      <c r="E102" s="236" t="s">
        <v>28</v>
      </c>
      <c r="F102" s="237" t="s">
        <v>2616</v>
      </c>
      <c r="G102" s="234"/>
      <c r="H102" s="236" t="s">
        <v>28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179</v>
      </c>
      <c r="AU102" s="243" t="s">
        <v>81</v>
      </c>
      <c r="AV102" s="13" t="s">
        <v>79</v>
      </c>
      <c r="AW102" s="13" t="s">
        <v>34</v>
      </c>
      <c r="AX102" s="13" t="s">
        <v>72</v>
      </c>
      <c r="AY102" s="243" t="s">
        <v>158</v>
      </c>
    </row>
    <row r="103" s="14" customFormat="1">
      <c r="A103" s="14"/>
      <c r="B103" s="244"/>
      <c r="C103" s="245"/>
      <c r="D103" s="235" t="s">
        <v>179</v>
      </c>
      <c r="E103" s="246" t="s">
        <v>28</v>
      </c>
      <c r="F103" s="247" t="s">
        <v>166</v>
      </c>
      <c r="G103" s="245"/>
      <c r="H103" s="248">
        <v>4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179</v>
      </c>
      <c r="AU103" s="254" t="s">
        <v>81</v>
      </c>
      <c r="AV103" s="14" t="s">
        <v>81</v>
      </c>
      <c r="AW103" s="14" t="s">
        <v>34</v>
      </c>
      <c r="AX103" s="14" t="s">
        <v>72</v>
      </c>
      <c r="AY103" s="254" t="s">
        <v>158</v>
      </c>
    </row>
    <row r="104" s="13" customFormat="1">
      <c r="A104" s="13"/>
      <c r="B104" s="233"/>
      <c r="C104" s="234"/>
      <c r="D104" s="235" t="s">
        <v>179</v>
      </c>
      <c r="E104" s="236" t="s">
        <v>28</v>
      </c>
      <c r="F104" s="237" t="s">
        <v>2617</v>
      </c>
      <c r="G104" s="234"/>
      <c r="H104" s="236" t="s">
        <v>28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179</v>
      </c>
      <c r="AU104" s="243" t="s">
        <v>81</v>
      </c>
      <c r="AV104" s="13" t="s">
        <v>79</v>
      </c>
      <c r="AW104" s="13" t="s">
        <v>34</v>
      </c>
      <c r="AX104" s="13" t="s">
        <v>72</v>
      </c>
      <c r="AY104" s="243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190</v>
      </c>
      <c r="G105" s="245"/>
      <c r="H105" s="248">
        <v>5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3" customFormat="1">
      <c r="A106" s="13"/>
      <c r="B106" s="233"/>
      <c r="C106" s="234"/>
      <c r="D106" s="235" t="s">
        <v>179</v>
      </c>
      <c r="E106" s="236" t="s">
        <v>28</v>
      </c>
      <c r="F106" s="237" t="s">
        <v>2618</v>
      </c>
      <c r="G106" s="234"/>
      <c r="H106" s="236" t="s">
        <v>28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179</v>
      </c>
      <c r="AU106" s="243" t="s">
        <v>81</v>
      </c>
      <c r="AV106" s="13" t="s">
        <v>79</v>
      </c>
      <c r="AW106" s="13" t="s">
        <v>34</v>
      </c>
      <c r="AX106" s="13" t="s">
        <v>72</v>
      </c>
      <c r="AY106" s="243" t="s">
        <v>158</v>
      </c>
    </row>
    <row r="107" s="14" customFormat="1">
      <c r="A107" s="14"/>
      <c r="B107" s="244"/>
      <c r="C107" s="245"/>
      <c r="D107" s="235" t="s">
        <v>179</v>
      </c>
      <c r="E107" s="246" t="s">
        <v>28</v>
      </c>
      <c r="F107" s="247" t="s">
        <v>174</v>
      </c>
      <c r="G107" s="245"/>
      <c r="H107" s="248">
        <v>3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34</v>
      </c>
      <c r="AX107" s="14" t="s">
        <v>72</v>
      </c>
      <c r="AY107" s="254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13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37.8" customHeight="1">
      <c r="A109" s="41"/>
      <c r="B109" s="42"/>
      <c r="C109" s="215" t="s">
        <v>190</v>
      </c>
      <c r="D109" s="215" t="s">
        <v>161</v>
      </c>
      <c r="E109" s="216" t="s">
        <v>2619</v>
      </c>
      <c r="F109" s="217" t="s">
        <v>2620</v>
      </c>
      <c r="G109" s="218" t="s">
        <v>300</v>
      </c>
      <c r="H109" s="219">
        <v>5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251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251</v>
      </c>
      <c r="BM109" s="226" t="s">
        <v>2621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2622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2" customFormat="1" ht="24.15" customHeight="1">
      <c r="A111" s="41"/>
      <c r="B111" s="42"/>
      <c r="C111" s="270" t="s">
        <v>197</v>
      </c>
      <c r="D111" s="270" t="s">
        <v>490</v>
      </c>
      <c r="E111" s="271" t="s">
        <v>2623</v>
      </c>
      <c r="F111" s="272" t="s">
        <v>2624</v>
      </c>
      <c r="G111" s="273" t="s">
        <v>300</v>
      </c>
      <c r="H111" s="274">
        <v>2</v>
      </c>
      <c r="I111" s="275"/>
      <c r="J111" s="276">
        <f>ROUND(I111*H111,2)</f>
        <v>0</v>
      </c>
      <c r="K111" s="272" t="s">
        <v>165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0.0041000000000000003</v>
      </c>
      <c r="R111" s="224">
        <f>Q111*H111</f>
        <v>0.0082000000000000007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609</v>
      </c>
      <c r="AT111" s="226" t="s">
        <v>490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251</v>
      </c>
      <c r="BM111" s="226" t="s">
        <v>2625</v>
      </c>
    </row>
    <row r="112" s="13" customFormat="1">
      <c r="A112" s="13"/>
      <c r="B112" s="233"/>
      <c r="C112" s="234"/>
      <c r="D112" s="235" t="s">
        <v>179</v>
      </c>
      <c r="E112" s="236" t="s">
        <v>28</v>
      </c>
      <c r="F112" s="237" t="s">
        <v>2617</v>
      </c>
      <c r="G112" s="234"/>
      <c r="H112" s="236" t="s">
        <v>28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179</v>
      </c>
      <c r="AU112" s="243" t="s">
        <v>81</v>
      </c>
      <c r="AV112" s="13" t="s">
        <v>79</v>
      </c>
      <c r="AW112" s="13" t="s">
        <v>34</v>
      </c>
      <c r="AX112" s="13" t="s">
        <v>72</v>
      </c>
      <c r="AY112" s="243" t="s">
        <v>158</v>
      </c>
    </row>
    <row r="113" s="14" customFormat="1">
      <c r="A113" s="14"/>
      <c r="B113" s="244"/>
      <c r="C113" s="245"/>
      <c r="D113" s="235" t="s">
        <v>179</v>
      </c>
      <c r="E113" s="246" t="s">
        <v>28</v>
      </c>
      <c r="F113" s="247" t="s">
        <v>79</v>
      </c>
      <c r="G113" s="245"/>
      <c r="H113" s="248">
        <v>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179</v>
      </c>
      <c r="AU113" s="254" t="s">
        <v>81</v>
      </c>
      <c r="AV113" s="14" t="s">
        <v>81</v>
      </c>
      <c r="AW113" s="14" t="s">
        <v>34</v>
      </c>
      <c r="AX113" s="14" t="s">
        <v>72</v>
      </c>
      <c r="AY113" s="254" t="s">
        <v>158</v>
      </c>
    </row>
    <row r="114" s="13" customFormat="1">
      <c r="A114" s="13"/>
      <c r="B114" s="233"/>
      <c r="C114" s="234"/>
      <c r="D114" s="235" t="s">
        <v>179</v>
      </c>
      <c r="E114" s="236" t="s">
        <v>28</v>
      </c>
      <c r="F114" s="237" t="s">
        <v>2616</v>
      </c>
      <c r="G114" s="234"/>
      <c r="H114" s="236" t="s">
        <v>28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179</v>
      </c>
      <c r="AU114" s="243" t="s">
        <v>81</v>
      </c>
      <c r="AV114" s="13" t="s">
        <v>79</v>
      </c>
      <c r="AW114" s="13" t="s">
        <v>34</v>
      </c>
      <c r="AX114" s="13" t="s">
        <v>72</v>
      </c>
      <c r="AY114" s="243" t="s">
        <v>158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79</v>
      </c>
      <c r="G115" s="245"/>
      <c r="H115" s="248">
        <v>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5" customFormat="1">
      <c r="A116" s="15"/>
      <c r="B116" s="255"/>
      <c r="C116" s="256"/>
      <c r="D116" s="235" t="s">
        <v>179</v>
      </c>
      <c r="E116" s="257" t="s">
        <v>28</v>
      </c>
      <c r="F116" s="258" t="s">
        <v>184</v>
      </c>
      <c r="G116" s="256"/>
      <c r="H116" s="259">
        <v>2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179</v>
      </c>
      <c r="AU116" s="265" t="s">
        <v>81</v>
      </c>
      <c r="AV116" s="15" t="s">
        <v>166</v>
      </c>
      <c r="AW116" s="15" t="s">
        <v>34</v>
      </c>
      <c r="AX116" s="15" t="s">
        <v>79</v>
      </c>
      <c r="AY116" s="265" t="s">
        <v>158</v>
      </c>
    </row>
    <row r="117" s="2" customFormat="1" ht="33" customHeight="1">
      <c r="A117" s="41"/>
      <c r="B117" s="42"/>
      <c r="C117" s="215" t="s">
        <v>203</v>
      </c>
      <c r="D117" s="215" t="s">
        <v>161</v>
      </c>
      <c r="E117" s="216" t="s">
        <v>2626</v>
      </c>
      <c r="F117" s="217" t="s">
        <v>2627</v>
      </c>
      <c r="G117" s="218" t="s">
        <v>300</v>
      </c>
      <c r="H117" s="219">
        <v>1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251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251</v>
      </c>
      <c r="BM117" s="226" t="s">
        <v>2628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2629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 ht="16.5" customHeight="1">
      <c r="A119" s="41"/>
      <c r="B119" s="42"/>
      <c r="C119" s="270" t="s">
        <v>208</v>
      </c>
      <c r="D119" s="270" t="s">
        <v>490</v>
      </c>
      <c r="E119" s="271" t="s">
        <v>2630</v>
      </c>
      <c r="F119" s="272" t="s">
        <v>2631</v>
      </c>
      <c r="G119" s="273" t="s">
        <v>300</v>
      </c>
      <c r="H119" s="274">
        <v>1</v>
      </c>
      <c r="I119" s="275"/>
      <c r="J119" s="276">
        <f>ROUND(I119*H119,2)</f>
        <v>0</v>
      </c>
      <c r="K119" s="272" t="s">
        <v>165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0.00050000000000000001</v>
      </c>
      <c r="R119" s="224">
        <f>Q119*H119</f>
        <v>0.00050000000000000001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609</v>
      </c>
      <c r="AT119" s="226" t="s">
        <v>490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2632</v>
      </c>
    </row>
    <row r="120" s="13" customFormat="1">
      <c r="A120" s="13"/>
      <c r="B120" s="233"/>
      <c r="C120" s="234"/>
      <c r="D120" s="235" t="s">
        <v>179</v>
      </c>
      <c r="E120" s="236" t="s">
        <v>28</v>
      </c>
      <c r="F120" s="237" t="s">
        <v>2616</v>
      </c>
      <c r="G120" s="234"/>
      <c r="H120" s="236" t="s">
        <v>28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179</v>
      </c>
      <c r="AU120" s="243" t="s">
        <v>81</v>
      </c>
      <c r="AV120" s="13" t="s">
        <v>79</v>
      </c>
      <c r="AW120" s="13" t="s">
        <v>34</v>
      </c>
      <c r="AX120" s="13" t="s">
        <v>72</v>
      </c>
      <c r="AY120" s="243" t="s">
        <v>158</v>
      </c>
    </row>
    <row r="121" s="14" customFormat="1">
      <c r="A121" s="14"/>
      <c r="B121" s="244"/>
      <c r="C121" s="245"/>
      <c r="D121" s="235" t="s">
        <v>179</v>
      </c>
      <c r="E121" s="246" t="s">
        <v>28</v>
      </c>
      <c r="F121" s="247" t="s">
        <v>79</v>
      </c>
      <c r="G121" s="245"/>
      <c r="H121" s="248">
        <v>1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179</v>
      </c>
      <c r="AU121" s="254" t="s">
        <v>81</v>
      </c>
      <c r="AV121" s="14" t="s">
        <v>81</v>
      </c>
      <c r="AW121" s="14" t="s">
        <v>34</v>
      </c>
      <c r="AX121" s="14" t="s">
        <v>79</v>
      </c>
      <c r="AY121" s="254" t="s">
        <v>158</v>
      </c>
    </row>
    <row r="122" s="2" customFormat="1" ht="24.15" customHeight="1">
      <c r="A122" s="41"/>
      <c r="B122" s="42"/>
      <c r="C122" s="215" t="s">
        <v>159</v>
      </c>
      <c r="D122" s="215" t="s">
        <v>161</v>
      </c>
      <c r="E122" s="216" t="s">
        <v>2633</v>
      </c>
      <c r="F122" s="217" t="s">
        <v>2634</v>
      </c>
      <c r="G122" s="218" t="s">
        <v>300</v>
      </c>
      <c r="H122" s="219">
        <v>1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251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2635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2636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16.5" customHeight="1">
      <c r="A124" s="41"/>
      <c r="B124" s="42"/>
      <c r="C124" s="270" t="s">
        <v>220</v>
      </c>
      <c r="D124" s="270" t="s">
        <v>490</v>
      </c>
      <c r="E124" s="271" t="s">
        <v>2637</v>
      </c>
      <c r="F124" s="272" t="s">
        <v>2638</v>
      </c>
      <c r="G124" s="273" t="s">
        <v>300</v>
      </c>
      <c r="H124" s="274">
        <v>1</v>
      </c>
      <c r="I124" s="275"/>
      <c r="J124" s="276">
        <f>ROUND(I124*H124,2)</f>
        <v>0</v>
      </c>
      <c r="K124" s="272" t="s">
        <v>381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0.017000000000000001</v>
      </c>
      <c r="R124" s="224">
        <f>Q124*H124</f>
        <v>0.017000000000000001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609</v>
      </c>
      <c r="AT124" s="226" t="s">
        <v>490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251</v>
      </c>
      <c r="BM124" s="226" t="s">
        <v>2639</v>
      </c>
    </row>
    <row r="125" s="13" customFormat="1">
      <c r="A125" s="13"/>
      <c r="B125" s="233"/>
      <c r="C125" s="234"/>
      <c r="D125" s="235" t="s">
        <v>179</v>
      </c>
      <c r="E125" s="236" t="s">
        <v>28</v>
      </c>
      <c r="F125" s="237" t="s">
        <v>2616</v>
      </c>
      <c r="G125" s="234"/>
      <c r="H125" s="236" t="s">
        <v>28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179</v>
      </c>
      <c r="AU125" s="243" t="s">
        <v>81</v>
      </c>
      <c r="AV125" s="13" t="s">
        <v>79</v>
      </c>
      <c r="AW125" s="13" t="s">
        <v>34</v>
      </c>
      <c r="AX125" s="13" t="s">
        <v>72</v>
      </c>
      <c r="AY125" s="243" t="s">
        <v>158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79</v>
      </c>
      <c r="G126" s="245"/>
      <c r="H126" s="248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79</v>
      </c>
      <c r="AY126" s="254" t="s">
        <v>158</v>
      </c>
    </row>
    <row r="127" s="2" customFormat="1" ht="16.5" customHeight="1">
      <c r="A127" s="41"/>
      <c r="B127" s="42"/>
      <c r="C127" s="215" t="s">
        <v>227</v>
      </c>
      <c r="D127" s="215" t="s">
        <v>161</v>
      </c>
      <c r="E127" s="216" t="s">
        <v>2640</v>
      </c>
      <c r="F127" s="217" t="s">
        <v>2641</v>
      </c>
      <c r="G127" s="218" t="s">
        <v>300</v>
      </c>
      <c r="H127" s="219">
        <v>2</v>
      </c>
      <c r="I127" s="220"/>
      <c r="J127" s="221">
        <f>ROUND(I127*H127,2)</f>
        <v>0</v>
      </c>
      <c r="K127" s="217" t="s">
        <v>381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755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755</v>
      </c>
      <c r="BM127" s="226" t="s">
        <v>2642</v>
      </c>
    </row>
    <row r="128" s="13" customFormat="1">
      <c r="A128" s="13"/>
      <c r="B128" s="233"/>
      <c r="C128" s="234"/>
      <c r="D128" s="235" t="s">
        <v>179</v>
      </c>
      <c r="E128" s="236" t="s">
        <v>28</v>
      </c>
      <c r="F128" s="237" t="s">
        <v>2617</v>
      </c>
      <c r="G128" s="234"/>
      <c r="H128" s="236" t="s">
        <v>28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179</v>
      </c>
      <c r="AU128" s="243" t="s">
        <v>81</v>
      </c>
      <c r="AV128" s="13" t="s">
        <v>79</v>
      </c>
      <c r="AW128" s="13" t="s">
        <v>34</v>
      </c>
      <c r="AX128" s="13" t="s">
        <v>72</v>
      </c>
      <c r="AY128" s="243" t="s">
        <v>158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79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3" customFormat="1">
      <c r="A130" s="13"/>
      <c r="B130" s="233"/>
      <c r="C130" s="234"/>
      <c r="D130" s="235" t="s">
        <v>179</v>
      </c>
      <c r="E130" s="236" t="s">
        <v>28</v>
      </c>
      <c r="F130" s="237" t="s">
        <v>2616</v>
      </c>
      <c r="G130" s="234"/>
      <c r="H130" s="236" t="s">
        <v>28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179</v>
      </c>
      <c r="AU130" s="243" t="s">
        <v>81</v>
      </c>
      <c r="AV130" s="13" t="s">
        <v>79</v>
      </c>
      <c r="AW130" s="13" t="s">
        <v>34</v>
      </c>
      <c r="AX130" s="13" t="s">
        <v>72</v>
      </c>
      <c r="AY130" s="243" t="s">
        <v>158</v>
      </c>
    </row>
    <row r="131" s="14" customFormat="1">
      <c r="A131" s="14"/>
      <c r="B131" s="244"/>
      <c r="C131" s="245"/>
      <c r="D131" s="235" t="s">
        <v>179</v>
      </c>
      <c r="E131" s="246" t="s">
        <v>28</v>
      </c>
      <c r="F131" s="247" t="s">
        <v>79</v>
      </c>
      <c r="G131" s="245"/>
      <c r="H131" s="248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179</v>
      </c>
      <c r="AU131" s="254" t="s">
        <v>81</v>
      </c>
      <c r="AV131" s="14" t="s">
        <v>81</v>
      </c>
      <c r="AW131" s="14" t="s">
        <v>34</v>
      </c>
      <c r="AX131" s="14" t="s">
        <v>72</v>
      </c>
      <c r="AY131" s="254" t="s">
        <v>158</v>
      </c>
    </row>
    <row r="132" s="15" customFormat="1">
      <c r="A132" s="15"/>
      <c r="B132" s="255"/>
      <c r="C132" s="256"/>
      <c r="D132" s="235" t="s">
        <v>179</v>
      </c>
      <c r="E132" s="257" t="s">
        <v>28</v>
      </c>
      <c r="F132" s="258" t="s">
        <v>184</v>
      </c>
      <c r="G132" s="256"/>
      <c r="H132" s="259">
        <v>2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179</v>
      </c>
      <c r="AU132" s="265" t="s">
        <v>81</v>
      </c>
      <c r="AV132" s="15" t="s">
        <v>166</v>
      </c>
      <c r="AW132" s="15" t="s">
        <v>34</v>
      </c>
      <c r="AX132" s="15" t="s">
        <v>79</v>
      </c>
      <c r="AY132" s="265" t="s">
        <v>158</v>
      </c>
    </row>
    <row r="133" s="2" customFormat="1" ht="16.5" customHeight="1">
      <c r="A133" s="41"/>
      <c r="B133" s="42"/>
      <c r="C133" s="270" t="s">
        <v>232</v>
      </c>
      <c r="D133" s="270" t="s">
        <v>490</v>
      </c>
      <c r="E133" s="271" t="s">
        <v>2643</v>
      </c>
      <c r="F133" s="272" t="s">
        <v>2644</v>
      </c>
      <c r="G133" s="273" t="s">
        <v>300</v>
      </c>
      <c r="H133" s="274">
        <v>2</v>
      </c>
      <c r="I133" s="275"/>
      <c r="J133" s="276">
        <f>ROUND(I133*H133,2)</f>
        <v>0</v>
      </c>
      <c r="K133" s="272" t="s">
        <v>165</v>
      </c>
      <c r="L133" s="277"/>
      <c r="M133" s="278" t="s">
        <v>28</v>
      </c>
      <c r="N133" s="279" t="s">
        <v>43</v>
      </c>
      <c r="O133" s="87"/>
      <c r="P133" s="224">
        <f>O133*H133</f>
        <v>0</v>
      </c>
      <c r="Q133" s="224">
        <v>0.00010000000000000001</v>
      </c>
      <c r="R133" s="224">
        <f>Q133*H133</f>
        <v>0.00020000000000000001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1102</v>
      </c>
      <c r="AT133" s="226" t="s">
        <v>490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1102</v>
      </c>
      <c r="BM133" s="226" t="s">
        <v>2645</v>
      </c>
    </row>
    <row r="134" s="13" customFormat="1">
      <c r="A134" s="13"/>
      <c r="B134" s="233"/>
      <c r="C134" s="234"/>
      <c r="D134" s="235" t="s">
        <v>179</v>
      </c>
      <c r="E134" s="236" t="s">
        <v>28</v>
      </c>
      <c r="F134" s="237" t="s">
        <v>2616</v>
      </c>
      <c r="G134" s="234"/>
      <c r="H134" s="236" t="s">
        <v>28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179</v>
      </c>
      <c r="AU134" s="243" t="s">
        <v>81</v>
      </c>
      <c r="AV134" s="13" t="s">
        <v>79</v>
      </c>
      <c r="AW134" s="13" t="s">
        <v>34</v>
      </c>
      <c r="AX134" s="13" t="s">
        <v>72</v>
      </c>
      <c r="AY134" s="243" t="s">
        <v>158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81</v>
      </c>
      <c r="G135" s="245"/>
      <c r="H135" s="248">
        <v>2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81</v>
      </c>
      <c r="AV135" s="14" t="s">
        <v>81</v>
      </c>
      <c r="AW135" s="14" t="s">
        <v>34</v>
      </c>
      <c r="AX135" s="14" t="s">
        <v>79</v>
      </c>
      <c r="AY135" s="254" t="s">
        <v>158</v>
      </c>
    </row>
    <row r="136" s="2" customFormat="1" ht="24.15" customHeight="1">
      <c r="A136" s="41"/>
      <c r="B136" s="42"/>
      <c r="C136" s="215" t="s">
        <v>237</v>
      </c>
      <c r="D136" s="215" t="s">
        <v>161</v>
      </c>
      <c r="E136" s="216" t="s">
        <v>2646</v>
      </c>
      <c r="F136" s="217" t="s">
        <v>2647</v>
      </c>
      <c r="G136" s="218" t="s">
        <v>300</v>
      </c>
      <c r="H136" s="219">
        <v>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251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251</v>
      </c>
      <c r="BM136" s="226" t="s">
        <v>2648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2649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16.5" customHeight="1">
      <c r="A138" s="41"/>
      <c r="B138" s="42"/>
      <c r="C138" s="270" t="s">
        <v>242</v>
      </c>
      <c r="D138" s="270" t="s">
        <v>490</v>
      </c>
      <c r="E138" s="271" t="s">
        <v>2650</v>
      </c>
      <c r="F138" s="272" t="s">
        <v>2651</v>
      </c>
      <c r="G138" s="273" t="s">
        <v>300</v>
      </c>
      <c r="H138" s="274">
        <v>1</v>
      </c>
      <c r="I138" s="275"/>
      <c r="J138" s="276">
        <f>ROUND(I138*H138,2)</f>
        <v>0</v>
      </c>
      <c r="K138" s="272" t="s">
        <v>165</v>
      </c>
      <c r="L138" s="277"/>
      <c r="M138" s="278" t="s">
        <v>28</v>
      </c>
      <c r="N138" s="279" t="s">
        <v>43</v>
      </c>
      <c r="O138" s="87"/>
      <c r="P138" s="224">
        <f>O138*H138</f>
        <v>0</v>
      </c>
      <c r="Q138" s="224">
        <v>0.0025000000000000001</v>
      </c>
      <c r="R138" s="224">
        <f>Q138*H138</f>
        <v>0.0025000000000000001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609</v>
      </c>
      <c r="AT138" s="226" t="s">
        <v>490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251</v>
      </c>
      <c r="BM138" s="226" t="s">
        <v>2652</v>
      </c>
    </row>
    <row r="139" s="13" customFormat="1">
      <c r="A139" s="13"/>
      <c r="B139" s="233"/>
      <c r="C139" s="234"/>
      <c r="D139" s="235" t="s">
        <v>179</v>
      </c>
      <c r="E139" s="236" t="s">
        <v>28</v>
      </c>
      <c r="F139" s="237" t="s">
        <v>2616</v>
      </c>
      <c r="G139" s="234"/>
      <c r="H139" s="236" t="s">
        <v>28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179</v>
      </c>
      <c r="AU139" s="243" t="s">
        <v>81</v>
      </c>
      <c r="AV139" s="13" t="s">
        <v>79</v>
      </c>
      <c r="AW139" s="13" t="s">
        <v>34</v>
      </c>
      <c r="AX139" s="13" t="s">
        <v>72</v>
      </c>
      <c r="AY139" s="243" t="s">
        <v>158</v>
      </c>
    </row>
    <row r="140" s="14" customFormat="1">
      <c r="A140" s="14"/>
      <c r="B140" s="244"/>
      <c r="C140" s="245"/>
      <c r="D140" s="235" t="s">
        <v>179</v>
      </c>
      <c r="E140" s="246" t="s">
        <v>28</v>
      </c>
      <c r="F140" s="247" t="s">
        <v>79</v>
      </c>
      <c r="G140" s="245"/>
      <c r="H140" s="248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81</v>
      </c>
      <c r="AV140" s="14" t="s">
        <v>81</v>
      </c>
      <c r="AW140" s="14" t="s">
        <v>34</v>
      </c>
      <c r="AX140" s="14" t="s">
        <v>79</v>
      </c>
      <c r="AY140" s="254" t="s">
        <v>158</v>
      </c>
    </row>
    <row r="141" s="2" customFormat="1" ht="24.15" customHeight="1">
      <c r="A141" s="41"/>
      <c r="B141" s="42"/>
      <c r="C141" s="215" t="s">
        <v>8</v>
      </c>
      <c r="D141" s="215" t="s">
        <v>161</v>
      </c>
      <c r="E141" s="216" t="s">
        <v>2653</v>
      </c>
      <c r="F141" s="217" t="s">
        <v>2654</v>
      </c>
      <c r="G141" s="218" t="s">
        <v>300</v>
      </c>
      <c r="H141" s="219">
        <v>3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251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251</v>
      </c>
      <c r="BM141" s="226" t="s">
        <v>2655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2656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2" customFormat="1" ht="24.15" customHeight="1">
      <c r="A143" s="41"/>
      <c r="B143" s="42"/>
      <c r="C143" s="270" t="s">
        <v>251</v>
      </c>
      <c r="D143" s="270" t="s">
        <v>490</v>
      </c>
      <c r="E143" s="271" t="s">
        <v>2657</v>
      </c>
      <c r="F143" s="272" t="s">
        <v>2658</v>
      </c>
      <c r="G143" s="273" t="s">
        <v>300</v>
      </c>
      <c r="H143" s="274">
        <v>3</v>
      </c>
      <c r="I143" s="275"/>
      <c r="J143" s="276">
        <f>ROUND(I143*H143,2)</f>
        <v>0</v>
      </c>
      <c r="K143" s="272" t="s">
        <v>165</v>
      </c>
      <c r="L143" s="277"/>
      <c r="M143" s="278" t="s">
        <v>28</v>
      </c>
      <c r="N143" s="279" t="s">
        <v>43</v>
      </c>
      <c r="O143" s="87"/>
      <c r="P143" s="224">
        <f>O143*H143</f>
        <v>0</v>
      </c>
      <c r="Q143" s="224">
        <v>0.00089999999999999998</v>
      </c>
      <c r="R143" s="224">
        <f>Q143*H143</f>
        <v>0.0027000000000000001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609</v>
      </c>
      <c r="AT143" s="226" t="s">
        <v>490</v>
      </c>
      <c r="AU143" s="226" t="s">
        <v>81</v>
      </c>
      <c r="AY143" s="20" t="s">
        <v>158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251</v>
      </c>
      <c r="BM143" s="226" t="s">
        <v>2659</v>
      </c>
    </row>
    <row r="144" s="2" customFormat="1" ht="24.15" customHeight="1">
      <c r="A144" s="41"/>
      <c r="B144" s="42"/>
      <c r="C144" s="270" t="s">
        <v>260</v>
      </c>
      <c r="D144" s="270" t="s">
        <v>490</v>
      </c>
      <c r="E144" s="271" t="s">
        <v>2660</v>
      </c>
      <c r="F144" s="272" t="s">
        <v>2661</v>
      </c>
      <c r="G144" s="273" t="s">
        <v>300</v>
      </c>
      <c r="H144" s="274">
        <v>3</v>
      </c>
      <c r="I144" s="275"/>
      <c r="J144" s="276">
        <f>ROUND(I144*H144,2)</f>
        <v>0</v>
      </c>
      <c r="K144" s="272" t="s">
        <v>165</v>
      </c>
      <c r="L144" s="277"/>
      <c r="M144" s="278" t="s">
        <v>28</v>
      </c>
      <c r="N144" s="279" t="s">
        <v>43</v>
      </c>
      <c r="O144" s="87"/>
      <c r="P144" s="224">
        <f>O144*H144</f>
        <v>0</v>
      </c>
      <c r="Q144" s="224">
        <v>0.0033</v>
      </c>
      <c r="R144" s="224">
        <f>Q144*H144</f>
        <v>0.0098999999999999991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609</v>
      </c>
      <c r="AT144" s="226" t="s">
        <v>490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251</v>
      </c>
      <c r="BM144" s="226" t="s">
        <v>2662</v>
      </c>
    </row>
    <row r="145" s="13" customFormat="1">
      <c r="A145" s="13"/>
      <c r="B145" s="233"/>
      <c r="C145" s="234"/>
      <c r="D145" s="235" t="s">
        <v>179</v>
      </c>
      <c r="E145" s="236" t="s">
        <v>28</v>
      </c>
      <c r="F145" s="237" t="s">
        <v>2663</v>
      </c>
      <c r="G145" s="234"/>
      <c r="H145" s="236" t="s">
        <v>28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81</v>
      </c>
      <c r="AV145" s="13" t="s">
        <v>79</v>
      </c>
      <c r="AW145" s="13" t="s">
        <v>34</v>
      </c>
      <c r="AX145" s="13" t="s">
        <v>72</v>
      </c>
      <c r="AY145" s="243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174</v>
      </c>
      <c r="G146" s="245"/>
      <c r="H146" s="248">
        <v>3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81</v>
      </c>
      <c r="AV146" s="14" t="s">
        <v>81</v>
      </c>
      <c r="AW146" s="14" t="s">
        <v>34</v>
      </c>
      <c r="AX146" s="14" t="s">
        <v>79</v>
      </c>
      <c r="AY146" s="254" t="s">
        <v>158</v>
      </c>
    </row>
    <row r="147" s="2" customFormat="1" ht="33" customHeight="1">
      <c r="A147" s="41"/>
      <c r="B147" s="42"/>
      <c r="C147" s="215" t="s">
        <v>265</v>
      </c>
      <c r="D147" s="215" t="s">
        <v>161</v>
      </c>
      <c r="E147" s="216" t="s">
        <v>2664</v>
      </c>
      <c r="F147" s="217" t="s">
        <v>2665</v>
      </c>
      <c r="G147" s="218" t="s">
        <v>300</v>
      </c>
      <c r="H147" s="219">
        <v>2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251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251</v>
      </c>
      <c r="BM147" s="226" t="s">
        <v>2666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2667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 ht="16.5" customHeight="1">
      <c r="A149" s="41"/>
      <c r="B149" s="42"/>
      <c r="C149" s="270" t="s">
        <v>270</v>
      </c>
      <c r="D149" s="270" t="s">
        <v>490</v>
      </c>
      <c r="E149" s="271" t="s">
        <v>2668</v>
      </c>
      <c r="F149" s="272" t="s">
        <v>2669</v>
      </c>
      <c r="G149" s="273" t="s">
        <v>300</v>
      </c>
      <c r="H149" s="274">
        <v>2</v>
      </c>
      <c r="I149" s="275"/>
      <c r="J149" s="276">
        <f>ROUND(I149*H149,2)</f>
        <v>0</v>
      </c>
      <c r="K149" s="272" t="s">
        <v>165</v>
      </c>
      <c r="L149" s="277"/>
      <c r="M149" s="278" t="s">
        <v>28</v>
      </c>
      <c r="N149" s="279" t="s">
        <v>43</v>
      </c>
      <c r="O149" s="87"/>
      <c r="P149" s="224">
        <f>O149*H149</f>
        <v>0</v>
      </c>
      <c r="Q149" s="224">
        <v>0.00059999999999999995</v>
      </c>
      <c r="R149" s="224">
        <f>Q149*H149</f>
        <v>0.0011999999999999999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609</v>
      </c>
      <c r="AT149" s="226" t="s">
        <v>490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251</v>
      </c>
      <c r="BM149" s="226" t="s">
        <v>2670</v>
      </c>
    </row>
    <row r="150" s="13" customFormat="1">
      <c r="A150" s="13"/>
      <c r="B150" s="233"/>
      <c r="C150" s="234"/>
      <c r="D150" s="235" t="s">
        <v>179</v>
      </c>
      <c r="E150" s="236" t="s">
        <v>28</v>
      </c>
      <c r="F150" s="237" t="s">
        <v>2617</v>
      </c>
      <c r="G150" s="234"/>
      <c r="H150" s="236" t="s">
        <v>28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179</v>
      </c>
      <c r="AU150" s="243" t="s">
        <v>81</v>
      </c>
      <c r="AV150" s="13" t="s">
        <v>79</v>
      </c>
      <c r="AW150" s="13" t="s">
        <v>34</v>
      </c>
      <c r="AX150" s="13" t="s">
        <v>72</v>
      </c>
      <c r="AY150" s="243" t="s">
        <v>158</v>
      </c>
    </row>
    <row r="151" s="14" customFormat="1">
      <c r="A151" s="14"/>
      <c r="B151" s="244"/>
      <c r="C151" s="245"/>
      <c r="D151" s="235" t="s">
        <v>179</v>
      </c>
      <c r="E151" s="246" t="s">
        <v>28</v>
      </c>
      <c r="F151" s="247" t="s">
        <v>79</v>
      </c>
      <c r="G151" s="245"/>
      <c r="H151" s="248">
        <v>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81</v>
      </c>
      <c r="AV151" s="14" t="s">
        <v>81</v>
      </c>
      <c r="AW151" s="14" t="s">
        <v>34</v>
      </c>
      <c r="AX151" s="14" t="s">
        <v>72</v>
      </c>
      <c r="AY151" s="254" t="s">
        <v>158</v>
      </c>
    </row>
    <row r="152" s="13" customFormat="1">
      <c r="A152" s="13"/>
      <c r="B152" s="233"/>
      <c r="C152" s="234"/>
      <c r="D152" s="235" t="s">
        <v>179</v>
      </c>
      <c r="E152" s="236" t="s">
        <v>28</v>
      </c>
      <c r="F152" s="237" t="s">
        <v>2618</v>
      </c>
      <c r="G152" s="234"/>
      <c r="H152" s="236" t="s">
        <v>28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179</v>
      </c>
      <c r="AU152" s="243" t="s">
        <v>81</v>
      </c>
      <c r="AV152" s="13" t="s">
        <v>79</v>
      </c>
      <c r="AW152" s="13" t="s">
        <v>34</v>
      </c>
      <c r="AX152" s="13" t="s">
        <v>72</v>
      </c>
      <c r="AY152" s="243" t="s">
        <v>158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79</v>
      </c>
      <c r="G153" s="245"/>
      <c r="H153" s="248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81</v>
      </c>
      <c r="AV153" s="14" t="s">
        <v>81</v>
      </c>
      <c r="AW153" s="14" t="s">
        <v>34</v>
      </c>
      <c r="AX153" s="14" t="s">
        <v>72</v>
      </c>
      <c r="AY153" s="254" t="s">
        <v>158</v>
      </c>
    </row>
    <row r="154" s="15" customFormat="1">
      <c r="A154" s="15"/>
      <c r="B154" s="255"/>
      <c r="C154" s="256"/>
      <c r="D154" s="235" t="s">
        <v>179</v>
      </c>
      <c r="E154" s="257" t="s">
        <v>28</v>
      </c>
      <c r="F154" s="258" t="s">
        <v>184</v>
      </c>
      <c r="G154" s="256"/>
      <c r="H154" s="259">
        <v>2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179</v>
      </c>
      <c r="AU154" s="265" t="s">
        <v>81</v>
      </c>
      <c r="AV154" s="15" t="s">
        <v>166</v>
      </c>
      <c r="AW154" s="15" t="s">
        <v>34</v>
      </c>
      <c r="AX154" s="15" t="s">
        <v>79</v>
      </c>
      <c r="AY154" s="265" t="s">
        <v>158</v>
      </c>
    </row>
    <row r="155" s="2" customFormat="1" ht="33" customHeight="1">
      <c r="A155" s="41"/>
      <c r="B155" s="42"/>
      <c r="C155" s="215" t="s">
        <v>275</v>
      </c>
      <c r="D155" s="215" t="s">
        <v>161</v>
      </c>
      <c r="E155" s="216" t="s">
        <v>2671</v>
      </c>
      <c r="F155" s="217" t="s">
        <v>2672</v>
      </c>
      <c r="G155" s="218" t="s">
        <v>300</v>
      </c>
      <c r="H155" s="219">
        <v>1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251</v>
      </c>
      <c r="AT155" s="226" t="s">
        <v>161</v>
      </c>
      <c r="AU155" s="226" t="s">
        <v>81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251</v>
      </c>
      <c r="BM155" s="226" t="s">
        <v>2673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2674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81</v>
      </c>
    </row>
    <row r="157" s="2" customFormat="1" ht="33" customHeight="1">
      <c r="A157" s="41"/>
      <c r="B157" s="42"/>
      <c r="C157" s="215" t="s">
        <v>7</v>
      </c>
      <c r="D157" s="215" t="s">
        <v>161</v>
      </c>
      <c r="E157" s="216" t="s">
        <v>2675</v>
      </c>
      <c r="F157" s="217" t="s">
        <v>2676</v>
      </c>
      <c r="G157" s="218" t="s">
        <v>300</v>
      </c>
      <c r="H157" s="219">
        <v>2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251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251</v>
      </c>
      <c r="BM157" s="226" t="s">
        <v>2677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2678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2" customFormat="1" ht="16.5" customHeight="1">
      <c r="A159" s="41"/>
      <c r="B159" s="42"/>
      <c r="C159" s="270" t="s">
        <v>285</v>
      </c>
      <c r="D159" s="270" t="s">
        <v>490</v>
      </c>
      <c r="E159" s="271" t="s">
        <v>2679</v>
      </c>
      <c r="F159" s="272" t="s">
        <v>2680</v>
      </c>
      <c r="G159" s="273" t="s">
        <v>300</v>
      </c>
      <c r="H159" s="274">
        <v>2</v>
      </c>
      <c r="I159" s="275"/>
      <c r="J159" s="276">
        <f>ROUND(I159*H159,2)</f>
        <v>0</v>
      </c>
      <c r="K159" s="272" t="s">
        <v>381</v>
      </c>
      <c r="L159" s="277"/>
      <c r="M159" s="278" t="s">
        <v>28</v>
      </c>
      <c r="N159" s="279" t="s">
        <v>43</v>
      </c>
      <c r="O159" s="87"/>
      <c r="P159" s="224">
        <f>O159*H159</f>
        <v>0</v>
      </c>
      <c r="Q159" s="224">
        <v>0.017000000000000001</v>
      </c>
      <c r="R159" s="224">
        <f>Q159*H159</f>
        <v>0.034000000000000002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609</v>
      </c>
      <c r="AT159" s="226" t="s">
        <v>490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251</v>
      </c>
      <c r="BM159" s="226" t="s">
        <v>2681</v>
      </c>
    </row>
    <row r="160" s="13" customFormat="1">
      <c r="A160" s="13"/>
      <c r="B160" s="233"/>
      <c r="C160" s="234"/>
      <c r="D160" s="235" t="s">
        <v>179</v>
      </c>
      <c r="E160" s="236" t="s">
        <v>28</v>
      </c>
      <c r="F160" s="237" t="s">
        <v>2617</v>
      </c>
      <c r="G160" s="234"/>
      <c r="H160" s="236" t="s">
        <v>28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179</v>
      </c>
      <c r="AU160" s="243" t="s">
        <v>81</v>
      </c>
      <c r="AV160" s="13" t="s">
        <v>79</v>
      </c>
      <c r="AW160" s="13" t="s">
        <v>34</v>
      </c>
      <c r="AX160" s="13" t="s">
        <v>72</v>
      </c>
      <c r="AY160" s="243" t="s">
        <v>158</v>
      </c>
    </row>
    <row r="161" s="14" customFormat="1">
      <c r="A161" s="14"/>
      <c r="B161" s="244"/>
      <c r="C161" s="245"/>
      <c r="D161" s="235" t="s">
        <v>179</v>
      </c>
      <c r="E161" s="246" t="s">
        <v>28</v>
      </c>
      <c r="F161" s="247" t="s">
        <v>79</v>
      </c>
      <c r="G161" s="245"/>
      <c r="H161" s="248">
        <v>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81</v>
      </c>
      <c r="AV161" s="14" t="s">
        <v>81</v>
      </c>
      <c r="AW161" s="14" t="s">
        <v>34</v>
      </c>
      <c r="AX161" s="14" t="s">
        <v>72</v>
      </c>
      <c r="AY161" s="254" t="s">
        <v>158</v>
      </c>
    </row>
    <row r="162" s="13" customFormat="1">
      <c r="A162" s="13"/>
      <c r="B162" s="233"/>
      <c r="C162" s="234"/>
      <c r="D162" s="235" t="s">
        <v>179</v>
      </c>
      <c r="E162" s="236" t="s">
        <v>28</v>
      </c>
      <c r="F162" s="237" t="s">
        <v>2618</v>
      </c>
      <c r="G162" s="234"/>
      <c r="H162" s="236" t="s">
        <v>28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179</v>
      </c>
      <c r="AU162" s="243" t="s">
        <v>81</v>
      </c>
      <c r="AV162" s="13" t="s">
        <v>79</v>
      </c>
      <c r="AW162" s="13" t="s">
        <v>34</v>
      </c>
      <c r="AX162" s="13" t="s">
        <v>72</v>
      </c>
      <c r="AY162" s="243" t="s">
        <v>158</v>
      </c>
    </row>
    <row r="163" s="14" customFormat="1">
      <c r="A163" s="14"/>
      <c r="B163" s="244"/>
      <c r="C163" s="245"/>
      <c r="D163" s="235" t="s">
        <v>179</v>
      </c>
      <c r="E163" s="246" t="s">
        <v>28</v>
      </c>
      <c r="F163" s="247" t="s">
        <v>79</v>
      </c>
      <c r="G163" s="245"/>
      <c r="H163" s="248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81</v>
      </c>
      <c r="AV163" s="14" t="s">
        <v>81</v>
      </c>
      <c r="AW163" s="14" t="s">
        <v>34</v>
      </c>
      <c r="AX163" s="14" t="s">
        <v>72</v>
      </c>
      <c r="AY163" s="254" t="s">
        <v>158</v>
      </c>
    </row>
    <row r="164" s="15" customFormat="1">
      <c r="A164" s="15"/>
      <c r="B164" s="255"/>
      <c r="C164" s="256"/>
      <c r="D164" s="235" t="s">
        <v>179</v>
      </c>
      <c r="E164" s="257" t="s">
        <v>28</v>
      </c>
      <c r="F164" s="258" t="s">
        <v>184</v>
      </c>
      <c r="G164" s="256"/>
      <c r="H164" s="259">
        <v>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179</v>
      </c>
      <c r="AU164" s="265" t="s">
        <v>81</v>
      </c>
      <c r="AV164" s="15" t="s">
        <v>166</v>
      </c>
      <c r="AW164" s="15" t="s">
        <v>34</v>
      </c>
      <c r="AX164" s="15" t="s">
        <v>79</v>
      </c>
      <c r="AY164" s="265" t="s">
        <v>158</v>
      </c>
    </row>
    <row r="165" s="2" customFormat="1" ht="16.5" customHeight="1">
      <c r="A165" s="41"/>
      <c r="B165" s="42"/>
      <c r="C165" s="270" t="s">
        <v>291</v>
      </c>
      <c r="D165" s="270" t="s">
        <v>490</v>
      </c>
      <c r="E165" s="271" t="s">
        <v>2682</v>
      </c>
      <c r="F165" s="272" t="s">
        <v>2683</v>
      </c>
      <c r="G165" s="273" t="s">
        <v>300</v>
      </c>
      <c r="H165" s="274">
        <v>2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0.00010000000000000001</v>
      </c>
      <c r="R165" s="224">
        <f>Q165*H165</f>
        <v>0.00020000000000000001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1102</v>
      </c>
      <c r="AT165" s="226" t="s">
        <v>490</v>
      </c>
      <c r="AU165" s="226" t="s">
        <v>81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1102</v>
      </c>
      <c r="BM165" s="226" t="s">
        <v>2684</v>
      </c>
    </row>
    <row r="166" s="13" customFormat="1">
      <c r="A166" s="13"/>
      <c r="B166" s="233"/>
      <c r="C166" s="234"/>
      <c r="D166" s="235" t="s">
        <v>179</v>
      </c>
      <c r="E166" s="236" t="s">
        <v>28</v>
      </c>
      <c r="F166" s="237" t="s">
        <v>2617</v>
      </c>
      <c r="G166" s="234"/>
      <c r="H166" s="236" t="s">
        <v>28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179</v>
      </c>
      <c r="AU166" s="243" t="s">
        <v>81</v>
      </c>
      <c r="AV166" s="13" t="s">
        <v>79</v>
      </c>
      <c r="AW166" s="13" t="s">
        <v>34</v>
      </c>
      <c r="AX166" s="13" t="s">
        <v>72</v>
      </c>
      <c r="AY166" s="243" t="s">
        <v>158</v>
      </c>
    </row>
    <row r="167" s="14" customFormat="1">
      <c r="A167" s="14"/>
      <c r="B167" s="244"/>
      <c r="C167" s="245"/>
      <c r="D167" s="235" t="s">
        <v>179</v>
      </c>
      <c r="E167" s="246" t="s">
        <v>28</v>
      </c>
      <c r="F167" s="247" t="s">
        <v>81</v>
      </c>
      <c r="G167" s="245"/>
      <c r="H167" s="248">
        <v>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81</v>
      </c>
      <c r="AV167" s="14" t="s">
        <v>81</v>
      </c>
      <c r="AW167" s="14" t="s">
        <v>34</v>
      </c>
      <c r="AX167" s="14" t="s">
        <v>79</v>
      </c>
      <c r="AY167" s="254" t="s">
        <v>158</v>
      </c>
    </row>
    <row r="168" s="2" customFormat="1" ht="24.15" customHeight="1">
      <c r="A168" s="41"/>
      <c r="B168" s="42"/>
      <c r="C168" s="215" t="s">
        <v>297</v>
      </c>
      <c r="D168" s="215" t="s">
        <v>161</v>
      </c>
      <c r="E168" s="216" t="s">
        <v>2685</v>
      </c>
      <c r="F168" s="217" t="s">
        <v>2686</v>
      </c>
      <c r="G168" s="218" t="s">
        <v>300</v>
      </c>
      <c r="H168" s="219">
        <v>1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251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251</v>
      </c>
      <c r="BM168" s="226" t="s">
        <v>2687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2688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16.5" customHeight="1">
      <c r="A170" s="41"/>
      <c r="B170" s="42"/>
      <c r="C170" s="270" t="s">
        <v>303</v>
      </c>
      <c r="D170" s="270" t="s">
        <v>490</v>
      </c>
      <c r="E170" s="271" t="s">
        <v>2689</v>
      </c>
      <c r="F170" s="272" t="s">
        <v>2690</v>
      </c>
      <c r="G170" s="273" t="s">
        <v>300</v>
      </c>
      <c r="H170" s="274">
        <v>1</v>
      </c>
      <c r="I170" s="275"/>
      <c r="J170" s="276">
        <f>ROUND(I170*H170,2)</f>
        <v>0</v>
      </c>
      <c r="K170" s="272" t="s">
        <v>165</v>
      </c>
      <c r="L170" s="277"/>
      <c r="M170" s="278" t="s">
        <v>28</v>
      </c>
      <c r="N170" s="279" t="s">
        <v>43</v>
      </c>
      <c r="O170" s="87"/>
      <c r="P170" s="224">
        <f>O170*H170</f>
        <v>0</v>
      </c>
      <c r="Q170" s="224">
        <v>0.0028</v>
      </c>
      <c r="R170" s="224">
        <f>Q170*H170</f>
        <v>0.0028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609</v>
      </c>
      <c r="AT170" s="226" t="s">
        <v>490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251</v>
      </c>
      <c r="BM170" s="226" t="s">
        <v>2691</v>
      </c>
    </row>
    <row r="171" s="13" customFormat="1">
      <c r="A171" s="13"/>
      <c r="B171" s="233"/>
      <c r="C171" s="234"/>
      <c r="D171" s="235" t="s">
        <v>179</v>
      </c>
      <c r="E171" s="236" t="s">
        <v>28</v>
      </c>
      <c r="F171" s="237" t="s">
        <v>2617</v>
      </c>
      <c r="G171" s="234"/>
      <c r="H171" s="236" t="s">
        <v>28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179</v>
      </c>
      <c r="AU171" s="243" t="s">
        <v>81</v>
      </c>
      <c r="AV171" s="13" t="s">
        <v>79</v>
      </c>
      <c r="AW171" s="13" t="s">
        <v>34</v>
      </c>
      <c r="AX171" s="13" t="s">
        <v>72</v>
      </c>
      <c r="AY171" s="243" t="s">
        <v>158</v>
      </c>
    </row>
    <row r="172" s="14" customFormat="1">
      <c r="A172" s="14"/>
      <c r="B172" s="244"/>
      <c r="C172" s="245"/>
      <c r="D172" s="235" t="s">
        <v>179</v>
      </c>
      <c r="E172" s="246" t="s">
        <v>28</v>
      </c>
      <c r="F172" s="247" t="s">
        <v>79</v>
      </c>
      <c r="G172" s="245"/>
      <c r="H172" s="248">
        <v>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179</v>
      </c>
      <c r="AU172" s="254" t="s">
        <v>81</v>
      </c>
      <c r="AV172" s="14" t="s">
        <v>81</v>
      </c>
      <c r="AW172" s="14" t="s">
        <v>34</v>
      </c>
      <c r="AX172" s="14" t="s">
        <v>79</v>
      </c>
      <c r="AY172" s="254" t="s">
        <v>158</v>
      </c>
    </row>
    <row r="173" s="2" customFormat="1" ht="16.5" customHeight="1">
      <c r="A173" s="41"/>
      <c r="B173" s="42"/>
      <c r="C173" s="270" t="s">
        <v>308</v>
      </c>
      <c r="D173" s="270" t="s">
        <v>490</v>
      </c>
      <c r="E173" s="271" t="s">
        <v>2692</v>
      </c>
      <c r="F173" s="272" t="s">
        <v>2693</v>
      </c>
      <c r="G173" s="273" t="s">
        <v>300</v>
      </c>
      <c r="H173" s="274">
        <v>2</v>
      </c>
      <c r="I173" s="275"/>
      <c r="J173" s="276">
        <f>ROUND(I173*H173,2)</f>
        <v>0</v>
      </c>
      <c r="K173" s="272" t="s">
        <v>165</v>
      </c>
      <c r="L173" s="277"/>
      <c r="M173" s="278" t="s">
        <v>28</v>
      </c>
      <c r="N173" s="279" t="s">
        <v>43</v>
      </c>
      <c r="O173" s="87"/>
      <c r="P173" s="224">
        <f>O173*H173</f>
        <v>0</v>
      </c>
      <c r="Q173" s="224">
        <v>0.0014</v>
      </c>
      <c r="R173" s="224">
        <f>Q173*H173</f>
        <v>0.0028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609</v>
      </c>
      <c r="AT173" s="226" t="s">
        <v>490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251</v>
      </c>
      <c r="BM173" s="226" t="s">
        <v>2694</v>
      </c>
    </row>
    <row r="174" s="13" customFormat="1">
      <c r="A174" s="13"/>
      <c r="B174" s="233"/>
      <c r="C174" s="234"/>
      <c r="D174" s="235" t="s">
        <v>179</v>
      </c>
      <c r="E174" s="236" t="s">
        <v>28</v>
      </c>
      <c r="F174" s="237" t="s">
        <v>2618</v>
      </c>
      <c r="G174" s="234"/>
      <c r="H174" s="236" t="s">
        <v>28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179</v>
      </c>
      <c r="AU174" s="243" t="s">
        <v>81</v>
      </c>
      <c r="AV174" s="13" t="s">
        <v>79</v>
      </c>
      <c r="AW174" s="13" t="s">
        <v>34</v>
      </c>
      <c r="AX174" s="13" t="s">
        <v>72</v>
      </c>
      <c r="AY174" s="243" t="s">
        <v>158</v>
      </c>
    </row>
    <row r="175" s="14" customFormat="1">
      <c r="A175" s="14"/>
      <c r="B175" s="244"/>
      <c r="C175" s="245"/>
      <c r="D175" s="235" t="s">
        <v>179</v>
      </c>
      <c r="E175" s="246" t="s">
        <v>28</v>
      </c>
      <c r="F175" s="247" t="s">
        <v>81</v>
      </c>
      <c r="G175" s="245"/>
      <c r="H175" s="248">
        <v>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179</v>
      </c>
      <c r="AU175" s="254" t="s">
        <v>81</v>
      </c>
      <c r="AV175" s="14" t="s">
        <v>81</v>
      </c>
      <c r="AW175" s="14" t="s">
        <v>34</v>
      </c>
      <c r="AX175" s="14" t="s">
        <v>79</v>
      </c>
      <c r="AY175" s="254" t="s">
        <v>158</v>
      </c>
    </row>
    <row r="176" s="2" customFormat="1" ht="16.5" customHeight="1">
      <c r="A176" s="41"/>
      <c r="B176" s="42"/>
      <c r="C176" s="215" t="s">
        <v>313</v>
      </c>
      <c r="D176" s="215" t="s">
        <v>161</v>
      </c>
      <c r="E176" s="216" t="s">
        <v>2695</v>
      </c>
      <c r="F176" s="217" t="s">
        <v>2696</v>
      </c>
      <c r="G176" s="218" t="s">
        <v>300</v>
      </c>
      <c r="H176" s="219">
        <v>1</v>
      </c>
      <c r="I176" s="220"/>
      <c r="J176" s="221">
        <f>ROUND(I176*H176,2)</f>
        <v>0</v>
      </c>
      <c r="K176" s="217" t="s">
        <v>381</v>
      </c>
      <c r="L176" s="47"/>
      <c r="M176" s="222" t="s">
        <v>28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251</v>
      </c>
      <c r="AT176" s="226" t="s">
        <v>161</v>
      </c>
      <c r="AU176" s="226" t="s">
        <v>81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251</v>
      </c>
      <c r="BM176" s="226" t="s">
        <v>2697</v>
      </c>
    </row>
    <row r="177" s="13" customFormat="1">
      <c r="A177" s="13"/>
      <c r="B177" s="233"/>
      <c r="C177" s="234"/>
      <c r="D177" s="235" t="s">
        <v>179</v>
      </c>
      <c r="E177" s="236" t="s">
        <v>28</v>
      </c>
      <c r="F177" s="237" t="s">
        <v>2618</v>
      </c>
      <c r="G177" s="234"/>
      <c r="H177" s="236" t="s">
        <v>28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179</v>
      </c>
      <c r="AU177" s="243" t="s">
        <v>81</v>
      </c>
      <c r="AV177" s="13" t="s">
        <v>79</v>
      </c>
      <c r="AW177" s="13" t="s">
        <v>34</v>
      </c>
      <c r="AX177" s="13" t="s">
        <v>72</v>
      </c>
      <c r="AY177" s="243" t="s">
        <v>158</v>
      </c>
    </row>
    <row r="178" s="14" customFormat="1">
      <c r="A178" s="14"/>
      <c r="B178" s="244"/>
      <c r="C178" s="245"/>
      <c r="D178" s="235" t="s">
        <v>179</v>
      </c>
      <c r="E178" s="246" t="s">
        <v>28</v>
      </c>
      <c r="F178" s="247" t="s">
        <v>79</v>
      </c>
      <c r="G178" s="245"/>
      <c r="H178" s="248">
        <v>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179</v>
      </c>
      <c r="AU178" s="254" t="s">
        <v>81</v>
      </c>
      <c r="AV178" s="14" t="s">
        <v>81</v>
      </c>
      <c r="AW178" s="14" t="s">
        <v>34</v>
      </c>
      <c r="AX178" s="14" t="s">
        <v>79</v>
      </c>
      <c r="AY178" s="254" t="s">
        <v>158</v>
      </c>
    </row>
    <row r="179" s="2" customFormat="1" ht="16.5" customHeight="1">
      <c r="A179" s="41"/>
      <c r="B179" s="42"/>
      <c r="C179" s="215" t="s">
        <v>318</v>
      </c>
      <c r="D179" s="215" t="s">
        <v>161</v>
      </c>
      <c r="E179" s="216" t="s">
        <v>2698</v>
      </c>
      <c r="F179" s="217" t="s">
        <v>2699</v>
      </c>
      <c r="G179" s="218" t="s">
        <v>300</v>
      </c>
      <c r="H179" s="219">
        <v>1</v>
      </c>
      <c r="I179" s="220"/>
      <c r="J179" s="221">
        <f>ROUND(I179*H179,2)</f>
        <v>0</v>
      </c>
      <c r="K179" s="217" t="s">
        <v>381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251</v>
      </c>
      <c r="AT179" s="226" t="s">
        <v>161</v>
      </c>
      <c r="AU179" s="226" t="s">
        <v>81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251</v>
      </c>
      <c r="BM179" s="226" t="s">
        <v>2700</v>
      </c>
    </row>
    <row r="180" s="13" customFormat="1">
      <c r="A180" s="13"/>
      <c r="B180" s="233"/>
      <c r="C180" s="234"/>
      <c r="D180" s="235" t="s">
        <v>179</v>
      </c>
      <c r="E180" s="236" t="s">
        <v>28</v>
      </c>
      <c r="F180" s="237" t="s">
        <v>2618</v>
      </c>
      <c r="G180" s="234"/>
      <c r="H180" s="236" t="s">
        <v>28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179</v>
      </c>
      <c r="AU180" s="243" t="s">
        <v>81</v>
      </c>
      <c r="AV180" s="13" t="s">
        <v>79</v>
      </c>
      <c r="AW180" s="13" t="s">
        <v>34</v>
      </c>
      <c r="AX180" s="13" t="s">
        <v>72</v>
      </c>
      <c r="AY180" s="243" t="s">
        <v>158</v>
      </c>
    </row>
    <row r="181" s="14" customFormat="1">
      <c r="A181" s="14"/>
      <c r="B181" s="244"/>
      <c r="C181" s="245"/>
      <c r="D181" s="235" t="s">
        <v>179</v>
      </c>
      <c r="E181" s="246" t="s">
        <v>28</v>
      </c>
      <c r="F181" s="247" t="s">
        <v>79</v>
      </c>
      <c r="G181" s="245"/>
      <c r="H181" s="248">
        <v>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179</v>
      </c>
      <c r="AU181" s="254" t="s">
        <v>81</v>
      </c>
      <c r="AV181" s="14" t="s">
        <v>81</v>
      </c>
      <c r="AW181" s="14" t="s">
        <v>34</v>
      </c>
      <c r="AX181" s="14" t="s">
        <v>79</v>
      </c>
      <c r="AY181" s="254" t="s">
        <v>158</v>
      </c>
    </row>
    <row r="182" s="2" customFormat="1" ht="37.8" customHeight="1">
      <c r="A182" s="41"/>
      <c r="B182" s="42"/>
      <c r="C182" s="215" t="s">
        <v>323</v>
      </c>
      <c r="D182" s="215" t="s">
        <v>161</v>
      </c>
      <c r="E182" s="216" t="s">
        <v>2701</v>
      </c>
      <c r="F182" s="217" t="s">
        <v>2702</v>
      </c>
      <c r="G182" s="218" t="s">
        <v>300</v>
      </c>
      <c r="H182" s="219">
        <v>1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251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251</v>
      </c>
      <c r="BM182" s="226" t="s">
        <v>2703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2704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2" customFormat="1" ht="16.5" customHeight="1">
      <c r="A184" s="41"/>
      <c r="B184" s="42"/>
      <c r="C184" s="270" t="s">
        <v>328</v>
      </c>
      <c r="D184" s="270" t="s">
        <v>490</v>
      </c>
      <c r="E184" s="271" t="s">
        <v>2705</v>
      </c>
      <c r="F184" s="272" t="s">
        <v>2706</v>
      </c>
      <c r="G184" s="273" t="s">
        <v>300</v>
      </c>
      <c r="H184" s="274">
        <v>1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0.00040000000000000002</v>
      </c>
      <c r="R184" s="224">
        <f>Q184*H184</f>
        <v>0.00040000000000000002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609</v>
      </c>
      <c r="AT184" s="226" t="s">
        <v>490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2707</v>
      </c>
    </row>
    <row r="185" s="12" customFormat="1" ht="20.88" customHeight="1">
      <c r="A185" s="12"/>
      <c r="B185" s="199"/>
      <c r="C185" s="200"/>
      <c r="D185" s="201" t="s">
        <v>71</v>
      </c>
      <c r="E185" s="213" t="s">
        <v>81</v>
      </c>
      <c r="F185" s="213" t="s">
        <v>481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P186+SUM(P187:P192)</f>
        <v>0</v>
      </c>
      <c r="Q185" s="207"/>
      <c r="R185" s="208">
        <f>R186+SUM(R187:R192)</f>
        <v>0.49794239999999995</v>
      </c>
      <c r="S185" s="207"/>
      <c r="T185" s="209">
        <f>T186+SUM(T187:T192)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79</v>
      </c>
      <c r="AT185" s="211" t="s">
        <v>71</v>
      </c>
      <c r="AU185" s="211" t="s">
        <v>81</v>
      </c>
      <c r="AY185" s="210" t="s">
        <v>158</v>
      </c>
      <c r="BK185" s="212">
        <f>BK186+SUM(BK187:BK192)</f>
        <v>0</v>
      </c>
    </row>
    <row r="186" s="2" customFormat="1" ht="66.75" customHeight="1">
      <c r="A186" s="41"/>
      <c r="B186" s="42"/>
      <c r="C186" s="215" t="s">
        <v>333</v>
      </c>
      <c r="D186" s="215" t="s">
        <v>161</v>
      </c>
      <c r="E186" s="216" t="s">
        <v>2708</v>
      </c>
      <c r="F186" s="217" t="s">
        <v>2709</v>
      </c>
      <c r="G186" s="218" t="s">
        <v>200</v>
      </c>
      <c r="H186" s="219">
        <v>1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0.17992639999999999</v>
      </c>
      <c r="R186" s="224">
        <f>Q186*H186</f>
        <v>0.17992639999999999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166</v>
      </c>
      <c r="AT186" s="226" t="s">
        <v>161</v>
      </c>
      <c r="AU186" s="226" t="s">
        <v>174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166</v>
      </c>
      <c r="BM186" s="226" t="s">
        <v>2710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2711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174</v>
      </c>
    </row>
    <row r="188" s="2" customFormat="1" ht="37.8" customHeight="1">
      <c r="A188" s="41"/>
      <c r="B188" s="42"/>
      <c r="C188" s="215" t="s">
        <v>609</v>
      </c>
      <c r="D188" s="215" t="s">
        <v>161</v>
      </c>
      <c r="E188" s="216" t="s">
        <v>2712</v>
      </c>
      <c r="F188" s="217" t="s">
        <v>2713</v>
      </c>
      <c r="G188" s="218" t="s">
        <v>200</v>
      </c>
      <c r="H188" s="219">
        <v>31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0.001665</v>
      </c>
      <c r="R188" s="224">
        <f>Q188*H188</f>
        <v>0.051615000000000001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251</v>
      </c>
      <c r="AT188" s="226" t="s">
        <v>161</v>
      </c>
      <c r="AU188" s="226" t="s">
        <v>174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251</v>
      </c>
      <c r="BM188" s="226" t="s">
        <v>2714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2715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174</v>
      </c>
    </row>
    <row r="190" s="2" customFormat="1" ht="37.8" customHeight="1">
      <c r="A190" s="41"/>
      <c r="B190" s="42"/>
      <c r="C190" s="215" t="s">
        <v>615</v>
      </c>
      <c r="D190" s="215" t="s">
        <v>161</v>
      </c>
      <c r="E190" s="216" t="s">
        <v>2716</v>
      </c>
      <c r="F190" s="217" t="s">
        <v>2717</v>
      </c>
      <c r="G190" s="218" t="s">
        <v>200</v>
      </c>
      <c r="H190" s="219">
        <v>47</v>
      </c>
      <c r="I190" s="220"/>
      <c r="J190" s="221">
        <f>ROUND(I190*H190,2)</f>
        <v>0</v>
      </c>
      <c r="K190" s="217" t="s">
        <v>165</v>
      </c>
      <c r="L190" s="47"/>
      <c r="M190" s="222" t="s">
        <v>28</v>
      </c>
      <c r="N190" s="223" t="s">
        <v>43</v>
      </c>
      <c r="O190" s="87"/>
      <c r="P190" s="224">
        <f>O190*H190</f>
        <v>0</v>
      </c>
      <c r="Q190" s="224">
        <v>0.0034429999999999999</v>
      </c>
      <c r="R190" s="224">
        <f>Q190*H190</f>
        <v>0.16182099999999999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251</v>
      </c>
      <c r="AT190" s="226" t="s">
        <v>161</v>
      </c>
      <c r="AU190" s="226" t="s">
        <v>174</v>
      </c>
      <c r="AY190" s="20" t="s">
        <v>158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251</v>
      </c>
      <c r="BM190" s="226" t="s">
        <v>2718</v>
      </c>
    </row>
    <row r="191" s="2" customFormat="1">
      <c r="A191" s="41"/>
      <c r="B191" s="42"/>
      <c r="C191" s="43"/>
      <c r="D191" s="228" t="s">
        <v>168</v>
      </c>
      <c r="E191" s="43"/>
      <c r="F191" s="229" t="s">
        <v>2719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168</v>
      </c>
      <c r="AU191" s="20" t="s">
        <v>174</v>
      </c>
    </row>
    <row r="192" s="17" customFormat="1" ht="20.88" customHeight="1">
      <c r="A192" s="17"/>
      <c r="B192" s="295"/>
      <c r="C192" s="296"/>
      <c r="D192" s="297" t="s">
        <v>71</v>
      </c>
      <c r="E192" s="297" t="s">
        <v>1061</v>
      </c>
      <c r="F192" s="297" t="s">
        <v>1062</v>
      </c>
      <c r="G192" s="296"/>
      <c r="H192" s="296"/>
      <c r="I192" s="298"/>
      <c r="J192" s="299">
        <f>BK192</f>
        <v>0</v>
      </c>
      <c r="K192" s="296"/>
      <c r="L192" s="300"/>
      <c r="M192" s="301"/>
      <c r="N192" s="302"/>
      <c r="O192" s="302"/>
      <c r="P192" s="303">
        <f>SUM(P193:P196)</f>
        <v>0</v>
      </c>
      <c r="Q192" s="302"/>
      <c r="R192" s="303">
        <f>SUM(R193:R196)</f>
        <v>0.10458000000000001</v>
      </c>
      <c r="S192" s="302"/>
      <c r="T192" s="304">
        <f>SUM(T193:T196)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305" t="s">
        <v>81</v>
      </c>
      <c r="AT192" s="306" t="s">
        <v>71</v>
      </c>
      <c r="AU192" s="306" t="s">
        <v>174</v>
      </c>
      <c r="AY192" s="305" t="s">
        <v>158</v>
      </c>
      <c r="BK192" s="307">
        <f>SUM(BK193:BK196)</f>
        <v>0</v>
      </c>
    </row>
    <row r="193" s="2" customFormat="1" ht="44.25" customHeight="1">
      <c r="A193" s="41"/>
      <c r="B193" s="42"/>
      <c r="C193" s="215" t="s">
        <v>621</v>
      </c>
      <c r="D193" s="215" t="s">
        <v>161</v>
      </c>
      <c r="E193" s="216" t="s">
        <v>2720</v>
      </c>
      <c r="F193" s="217" t="s">
        <v>2721</v>
      </c>
      <c r="G193" s="218" t="s">
        <v>193</v>
      </c>
      <c r="H193" s="219">
        <v>45</v>
      </c>
      <c r="I193" s="220"/>
      <c r="J193" s="221">
        <f>ROUND(I193*H193,2)</f>
        <v>0</v>
      </c>
      <c r="K193" s="217" t="s">
        <v>165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0.000224</v>
      </c>
      <c r="R193" s="224">
        <f>Q193*H193</f>
        <v>0.01008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251</v>
      </c>
      <c r="AT193" s="226" t="s">
        <v>161</v>
      </c>
      <c r="AU193" s="226" t="s">
        <v>166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251</v>
      </c>
      <c r="BM193" s="226" t="s">
        <v>2722</v>
      </c>
    </row>
    <row r="194" s="2" customFormat="1">
      <c r="A194" s="41"/>
      <c r="B194" s="42"/>
      <c r="C194" s="43"/>
      <c r="D194" s="228" t="s">
        <v>168</v>
      </c>
      <c r="E194" s="43"/>
      <c r="F194" s="229" t="s">
        <v>2723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168</v>
      </c>
      <c r="AU194" s="20" t="s">
        <v>166</v>
      </c>
    </row>
    <row r="195" s="2" customFormat="1" ht="24.15" customHeight="1">
      <c r="A195" s="41"/>
      <c r="B195" s="42"/>
      <c r="C195" s="270" t="s">
        <v>626</v>
      </c>
      <c r="D195" s="270" t="s">
        <v>490</v>
      </c>
      <c r="E195" s="271" t="s">
        <v>2724</v>
      </c>
      <c r="F195" s="272" t="s">
        <v>2725</v>
      </c>
      <c r="G195" s="273" t="s">
        <v>193</v>
      </c>
      <c r="H195" s="274">
        <v>47.25</v>
      </c>
      <c r="I195" s="275"/>
      <c r="J195" s="276">
        <f>ROUND(I195*H195,2)</f>
        <v>0</v>
      </c>
      <c r="K195" s="272" t="s">
        <v>165</v>
      </c>
      <c r="L195" s="277"/>
      <c r="M195" s="278" t="s">
        <v>28</v>
      </c>
      <c r="N195" s="279" t="s">
        <v>43</v>
      </c>
      <c r="O195" s="87"/>
      <c r="P195" s="224">
        <f>O195*H195</f>
        <v>0</v>
      </c>
      <c r="Q195" s="224">
        <v>0.002</v>
      </c>
      <c r="R195" s="224">
        <f>Q195*H195</f>
        <v>0.094500000000000001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609</v>
      </c>
      <c r="AT195" s="226" t="s">
        <v>490</v>
      </c>
      <c r="AU195" s="226" t="s">
        <v>166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251</v>
      </c>
      <c r="BM195" s="226" t="s">
        <v>2726</v>
      </c>
    </row>
    <row r="196" s="14" customFormat="1">
      <c r="A196" s="14"/>
      <c r="B196" s="244"/>
      <c r="C196" s="245"/>
      <c r="D196" s="235" t="s">
        <v>179</v>
      </c>
      <c r="E196" s="246" t="s">
        <v>28</v>
      </c>
      <c r="F196" s="247" t="s">
        <v>2727</v>
      </c>
      <c r="G196" s="245"/>
      <c r="H196" s="248">
        <v>47.25</v>
      </c>
      <c r="I196" s="249"/>
      <c r="J196" s="245"/>
      <c r="K196" s="245"/>
      <c r="L196" s="250"/>
      <c r="M196" s="308"/>
      <c r="N196" s="309"/>
      <c r="O196" s="309"/>
      <c r="P196" s="309"/>
      <c r="Q196" s="309"/>
      <c r="R196" s="309"/>
      <c r="S196" s="309"/>
      <c r="T196" s="31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166</v>
      </c>
      <c r="AV196" s="14" t="s">
        <v>81</v>
      </c>
      <c r="AW196" s="14" t="s">
        <v>34</v>
      </c>
      <c r="AX196" s="14" t="s">
        <v>79</v>
      </c>
      <c r="AY196" s="254" t="s">
        <v>158</v>
      </c>
    </row>
    <row r="197" s="2" customFormat="1" ht="6.96" customHeight="1">
      <c r="A197" s="41"/>
      <c r="B197" s="62"/>
      <c r="C197" s="63"/>
      <c r="D197" s="63"/>
      <c r="E197" s="63"/>
      <c r="F197" s="63"/>
      <c r="G197" s="63"/>
      <c r="H197" s="63"/>
      <c r="I197" s="63"/>
      <c r="J197" s="63"/>
      <c r="K197" s="63"/>
      <c r="L197" s="47"/>
      <c r="M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</row>
  </sheetData>
  <sheetProtection sheet="1" autoFilter="0" formatColumns="0" formatRows="0" objects="1" scenarios="1" spinCount="100000" saltValue="ry51H56pk6eKmVBM+96zQGY6v0r5FASyMPrCp1mUW6hgievP/z8YRUFwzCWLuaE4WFwpNm6k+wNs4GtsCwe40g==" hashValue="jIiXu2n+JHBEp2ggiLDcEzJ7gXLSoTTifOvoICQi2vtcQkpVfXOWxYpYyWqFO13KM6cP8a4TFOkbREVvepFmuQ==" algorithmName="SHA-512" password="CC35"/>
  <autoFilter ref="C88:K1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1/751122011"/>
    <hyperlink ref="F98" r:id="rId2" display="https://podminky.urs.cz/item/CS_URS_2022_01/751133031"/>
    <hyperlink ref="F110" r:id="rId3" display="https://podminky.urs.cz/item/CS_URS_2022_01/751398051"/>
    <hyperlink ref="F118" r:id="rId4" display="https://podminky.urs.cz/item/CS_URS_2022_01/751398101"/>
    <hyperlink ref="F123" r:id="rId5" display="https://podminky.urs.cz/item/CS_URS_2022_01/751122391"/>
    <hyperlink ref="F137" r:id="rId6" display="https://podminky.urs.cz/item/CS_URS_2022_01/751344111"/>
    <hyperlink ref="F142" r:id="rId7" display="https://podminky.urs.cz/item/CS_URS_2022_01/751111011"/>
    <hyperlink ref="F148" r:id="rId8" display="https://podminky.urs.cz/item/CS_URS_2022_01/751398102"/>
    <hyperlink ref="F156" r:id="rId9" display="https://podminky.urs.cz/item/CS_URS_2022_01/751122012"/>
    <hyperlink ref="F158" r:id="rId10" display="https://podminky.urs.cz/item/CS_URS_2022_01/751122392"/>
    <hyperlink ref="F169" r:id="rId11" display="https://podminky.urs.cz/item/CS_URS_2022_01/751344112"/>
    <hyperlink ref="F183" r:id="rId12" display="https://podminky.urs.cz/item/CS_URS_2022_01/751526736"/>
    <hyperlink ref="F187" r:id="rId13" display="https://podminky.urs.cz/item/CS_URS_2022_01/212751103"/>
    <hyperlink ref="F189" r:id="rId14" display="https://podminky.urs.cz/item/CS_URS_2022_01/751510041"/>
    <hyperlink ref="F191" r:id="rId15" display="https://podminky.urs.cz/item/CS_URS_2022_01/751510042"/>
    <hyperlink ref="F194" r:id="rId16" display="https://podminky.urs.cz/item/CS_URS_2022_01/71341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2728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ROUND((SUM(BE95:BE292)),  2)</f>
        <v>0</v>
      </c>
      <c r="G35" s="41"/>
      <c r="H35" s="41"/>
      <c r="I35" s="160">
        <v>0.20999999999999999</v>
      </c>
      <c r="J35" s="159">
        <f>ROUND(((SUM(BE95:BE292))*I35),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ROUND((SUM(BF95:BF292)),  2)</f>
        <v>0</v>
      </c>
      <c r="G36" s="41"/>
      <c r="H36" s="41"/>
      <c r="I36" s="160">
        <v>0.14999999999999999</v>
      </c>
      <c r="J36" s="159">
        <f>ROUND(((SUM(BF95:BF292))*I36),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ROUND((SUM(BG95:BG292)),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ROUND((SUM(BH95:BH292)),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ROUND((SUM(BI95:BI292)),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01 - 05 - rozvody elektro a uzemnění, EPS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2729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2730</v>
      </c>
      <c r="E65" s="180"/>
      <c r="F65" s="180"/>
      <c r="G65" s="180"/>
      <c r="H65" s="180"/>
      <c r="I65" s="180"/>
      <c r="J65" s="181">
        <f>J127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2731</v>
      </c>
      <c r="E66" s="180"/>
      <c r="F66" s="180"/>
      <c r="G66" s="180"/>
      <c r="H66" s="180"/>
      <c r="I66" s="180"/>
      <c r="J66" s="181">
        <f>J157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2732</v>
      </c>
      <c r="E67" s="180"/>
      <c r="F67" s="180"/>
      <c r="G67" s="180"/>
      <c r="H67" s="180"/>
      <c r="I67" s="180"/>
      <c r="J67" s="181">
        <f>J191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2733</v>
      </c>
      <c r="E68" s="185"/>
      <c r="F68" s="185"/>
      <c r="G68" s="185"/>
      <c r="H68" s="185"/>
      <c r="I68" s="185"/>
      <c r="J68" s="186">
        <f>J196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2734</v>
      </c>
      <c r="E69" s="185"/>
      <c r="F69" s="185"/>
      <c r="G69" s="185"/>
      <c r="H69" s="185"/>
      <c r="I69" s="185"/>
      <c r="J69" s="186">
        <f>J222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436</v>
      </c>
      <c r="E70" s="185"/>
      <c r="F70" s="185"/>
      <c r="G70" s="185"/>
      <c r="H70" s="185"/>
      <c r="I70" s="185"/>
      <c r="J70" s="186">
        <f>J259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2735</v>
      </c>
      <c r="E71" s="180"/>
      <c r="F71" s="180"/>
      <c r="G71" s="180"/>
      <c r="H71" s="180"/>
      <c r="I71" s="180"/>
      <c r="J71" s="181">
        <f>J266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134</v>
      </c>
      <c r="E72" s="185"/>
      <c r="F72" s="185"/>
      <c r="G72" s="185"/>
      <c r="H72" s="185"/>
      <c r="I72" s="185"/>
      <c r="J72" s="186">
        <f>J267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2736</v>
      </c>
      <c r="E73" s="180"/>
      <c r="F73" s="180"/>
      <c r="G73" s="180"/>
      <c r="H73" s="180"/>
      <c r="I73" s="180"/>
      <c r="J73" s="181">
        <f>J271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01 - 05 - rozvody elektro a uzemnění, EPS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P96+P127+P157+P191+P266+P271</f>
        <v>0</v>
      </c>
      <c r="Q95" s="99"/>
      <c r="R95" s="196">
        <f>R96+R127+R157+R191+R266+R271</f>
        <v>1.4596500000000001</v>
      </c>
      <c r="S95" s="99"/>
      <c r="T95" s="197">
        <f>T96+T127+T157+T191+T266+T271</f>
        <v>0.0060000000000000001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BK96+BK127+BK157+BK191+BK266+BK271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2737</v>
      </c>
      <c r="F96" s="202" t="s">
        <v>2738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SUM(P97:P126)</f>
        <v>0</v>
      </c>
      <c r="Q96" s="207"/>
      <c r="R96" s="208">
        <f>SUM(R97:R126)</f>
        <v>0.011940000000000001</v>
      </c>
      <c r="S96" s="207"/>
      <c r="T96" s="209">
        <f>SUM(T97:T126)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SUM(BK97:BK126)</f>
        <v>0</v>
      </c>
    </row>
    <row r="97" s="2" customFormat="1" ht="44.25" customHeight="1">
      <c r="A97" s="41"/>
      <c r="B97" s="42"/>
      <c r="C97" s="270" t="s">
        <v>79</v>
      </c>
      <c r="D97" s="270" t="s">
        <v>490</v>
      </c>
      <c r="E97" s="271" t="s">
        <v>2739</v>
      </c>
      <c r="F97" s="272" t="s">
        <v>2740</v>
      </c>
      <c r="G97" s="273" t="s">
        <v>300</v>
      </c>
      <c r="H97" s="274">
        <v>1</v>
      </c>
      <c r="I97" s="275"/>
      <c r="J97" s="276">
        <f>ROUND(I97*H97,2)</f>
        <v>0</v>
      </c>
      <c r="K97" s="272" t="s">
        <v>381</v>
      </c>
      <c r="L97" s="277"/>
      <c r="M97" s="278" t="s">
        <v>28</v>
      </c>
      <c r="N97" s="279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208</v>
      </c>
      <c r="AT97" s="226" t="s">
        <v>490</v>
      </c>
      <c r="AU97" s="226" t="s">
        <v>79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2741</v>
      </c>
    </row>
    <row r="98" s="2" customFormat="1" ht="44.25" customHeight="1">
      <c r="A98" s="41"/>
      <c r="B98" s="42"/>
      <c r="C98" s="270" t="s">
        <v>81</v>
      </c>
      <c r="D98" s="270" t="s">
        <v>490</v>
      </c>
      <c r="E98" s="271" t="s">
        <v>2742</v>
      </c>
      <c r="F98" s="272" t="s">
        <v>2740</v>
      </c>
      <c r="G98" s="273" t="s">
        <v>300</v>
      </c>
      <c r="H98" s="274">
        <v>1</v>
      </c>
      <c r="I98" s="275"/>
      <c r="J98" s="276">
        <f>ROUND(I98*H98,2)</f>
        <v>0</v>
      </c>
      <c r="K98" s="272" t="s">
        <v>381</v>
      </c>
      <c r="L98" s="277"/>
      <c r="M98" s="278" t="s">
        <v>28</v>
      </c>
      <c r="N98" s="279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208</v>
      </c>
      <c r="AT98" s="226" t="s">
        <v>490</v>
      </c>
      <c r="AU98" s="226" t="s">
        <v>79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2743</v>
      </c>
    </row>
    <row r="99" s="2" customFormat="1" ht="44.25" customHeight="1">
      <c r="A99" s="41"/>
      <c r="B99" s="42"/>
      <c r="C99" s="270" t="s">
        <v>174</v>
      </c>
      <c r="D99" s="270" t="s">
        <v>490</v>
      </c>
      <c r="E99" s="271" t="s">
        <v>2744</v>
      </c>
      <c r="F99" s="272" t="s">
        <v>2740</v>
      </c>
      <c r="G99" s="273" t="s">
        <v>300</v>
      </c>
      <c r="H99" s="274">
        <v>1</v>
      </c>
      <c r="I99" s="275"/>
      <c r="J99" s="276">
        <f>ROUND(I99*H99,2)</f>
        <v>0</v>
      </c>
      <c r="K99" s="272" t="s">
        <v>381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208</v>
      </c>
      <c r="AT99" s="226" t="s">
        <v>490</v>
      </c>
      <c r="AU99" s="226" t="s">
        <v>79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2745</v>
      </c>
    </row>
    <row r="100" s="2" customFormat="1" ht="37.8" customHeight="1">
      <c r="A100" s="41"/>
      <c r="B100" s="42"/>
      <c r="C100" s="270" t="s">
        <v>166</v>
      </c>
      <c r="D100" s="270" t="s">
        <v>490</v>
      </c>
      <c r="E100" s="271" t="s">
        <v>2746</v>
      </c>
      <c r="F100" s="272" t="s">
        <v>2747</v>
      </c>
      <c r="G100" s="273" t="s">
        <v>300</v>
      </c>
      <c r="H100" s="274">
        <v>11</v>
      </c>
      <c r="I100" s="275"/>
      <c r="J100" s="276">
        <f>ROUND(I100*H100,2)</f>
        <v>0</v>
      </c>
      <c r="K100" s="272" t="s">
        <v>381</v>
      </c>
      <c r="L100" s="277"/>
      <c r="M100" s="278" t="s">
        <v>28</v>
      </c>
      <c r="N100" s="279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208</v>
      </c>
      <c r="AT100" s="226" t="s">
        <v>490</v>
      </c>
      <c r="AU100" s="226" t="s">
        <v>79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166</v>
      </c>
      <c r="BM100" s="226" t="s">
        <v>2748</v>
      </c>
    </row>
    <row r="101" s="2" customFormat="1" ht="24.15" customHeight="1">
      <c r="A101" s="41"/>
      <c r="B101" s="42"/>
      <c r="C101" s="270" t="s">
        <v>190</v>
      </c>
      <c r="D101" s="270" t="s">
        <v>490</v>
      </c>
      <c r="E101" s="271" t="s">
        <v>2749</v>
      </c>
      <c r="F101" s="272" t="s">
        <v>2750</v>
      </c>
      <c r="G101" s="273" t="s">
        <v>300</v>
      </c>
      <c r="H101" s="274">
        <v>1</v>
      </c>
      <c r="I101" s="275"/>
      <c r="J101" s="276">
        <f>ROUND(I101*H101,2)</f>
        <v>0</v>
      </c>
      <c r="K101" s="272" t="s">
        <v>165</v>
      </c>
      <c r="L101" s="277"/>
      <c r="M101" s="278" t="s">
        <v>28</v>
      </c>
      <c r="N101" s="279" t="s">
        <v>43</v>
      </c>
      <c r="O101" s="87"/>
      <c r="P101" s="224">
        <f>O101*H101</f>
        <v>0</v>
      </c>
      <c r="Q101" s="224">
        <v>0.0010499999999999999</v>
      </c>
      <c r="R101" s="224">
        <f>Q101*H101</f>
        <v>0.0010499999999999999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208</v>
      </c>
      <c r="AT101" s="226" t="s">
        <v>490</v>
      </c>
      <c r="AU101" s="226" t="s">
        <v>79</v>
      </c>
      <c r="AY101" s="20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166</v>
      </c>
      <c r="BM101" s="226" t="s">
        <v>2751</v>
      </c>
    </row>
    <row r="102" s="2" customFormat="1" ht="37.8" customHeight="1">
      <c r="A102" s="41"/>
      <c r="B102" s="42"/>
      <c r="C102" s="270" t="s">
        <v>197</v>
      </c>
      <c r="D102" s="270" t="s">
        <v>490</v>
      </c>
      <c r="E102" s="271" t="s">
        <v>2752</v>
      </c>
      <c r="F102" s="272" t="s">
        <v>2753</v>
      </c>
      <c r="G102" s="273" t="s">
        <v>300</v>
      </c>
      <c r="H102" s="274">
        <v>1</v>
      </c>
      <c r="I102" s="275"/>
      <c r="J102" s="276">
        <f>ROUND(I102*H102,2)</f>
        <v>0</v>
      </c>
      <c r="K102" s="272" t="s">
        <v>381</v>
      </c>
      <c r="L102" s="277"/>
      <c r="M102" s="278" t="s">
        <v>28</v>
      </c>
      <c r="N102" s="279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208</v>
      </c>
      <c r="AT102" s="226" t="s">
        <v>490</v>
      </c>
      <c r="AU102" s="226" t="s">
        <v>79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2754</v>
      </c>
    </row>
    <row r="103" s="2" customFormat="1" ht="44.25" customHeight="1">
      <c r="A103" s="41"/>
      <c r="B103" s="42"/>
      <c r="C103" s="270" t="s">
        <v>203</v>
      </c>
      <c r="D103" s="270" t="s">
        <v>490</v>
      </c>
      <c r="E103" s="271" t="s">
        <v>2755</v>
      </c>
      <c r="F103" s="272" t="s">
        <v>2756</v>
      </c>
      <c r="G103" s="273" t="s">
        <v>300</v>
      </c>
      <c r="H103" s="274">
        <v>1</v>
      </c>
      <c r="I103" s="275"/>
      <c r="J103" s="276">
        <f>ROUND(I103*H103,2)</f>
        <v>0</v>
      </c>
      <c r="K103" s="272" t="s">
        <v>381</v>
      </c>
      <c r="L103" s="277"/>
      <c r="M103" s="278" t="s">
        <v>28</v>
      </c>
      <c r="N103" s="279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208</v>
      </c>
      <c r="AT103" s="226" t="s">
        <v>490</v>
      </c>
      <c r="AU103" s="226" t="s">
        <v>79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2757</v>
      </c>
    </row>
    <row r="104" s="2" customFormat="1" ht="24.15" customHeight="1">
      <c r="A104" s="41"/>
      <c r="B104" s="42"/>
      <c r="C104" s="270" t="s">
        <v>208</v>
      </c>
      <c r="D104" s="270" t="s">
        <v>490</v>
      </c>
      <c r="E104" s="271" t="s">
        <v>2758</v>
      </c>
      <c r="F104" s="272" t="s">
        <v>2759</v>
      </c>
      <c r="G104" s="273" t="s">
        <v>300</v>
      </c>
      <c r="H104" s="274">
        <v>8</v>
      </c>
      <c r="I104" s="275"/>
      <c r="J104" s="276">
        <f>ROUND(I104*H104,2)</f>
        <v>0</v>
      </c>
      <c r="K104" s="272" t="s">
        <v>165</v>
      </c>
      <c r="L104" s="277"/>
      <c r="M104" s="278" t="s">
        <v>28</v>
      </c>
      <c r="N104" s="279" t="s">
        <v>43</v>
      </c>
      <c r="O104" s="87"/>
      <c r="P104" s="224">
        <f>O104*H104</f>
        <v>0</v>
      </c>
      <c r="Q104" s="224">
        <v>2.0000000000000002E-05</v>
      </c>
      <c r="R104" s="224">
        <f>Q104*H104</f>
        <v>0.00016000000000000001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208</v>
      </c>
      <c r="AT104" s="226" t="s">
        <v>490</v>
      </c>
      <c r="AU104" s="226" t="s">
        <v>79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2760</v>
      </c>
    </row>
    <row r="105" s="2" customFormat="1" ht="24.15" customHeight="1">
      <c r="A105" s="41"/>
      <c r="B105" s="42"/>
      <c r="C105" s="270" t="s">
        <v>159</v>
      </c>
      <c r="D105" s="270" t="s">
        <v>490</v>
      </c>
      <c r="E105" s="271" t="s">
        <v>2761</v>
      </c>
      <c r="F105" s="272" t="s">
        <v>2762</v>
      </c>
      <c r="G105" s="273" t="s">
        <v>300</v>
      </c>
      <c r="H105" s="274">
        <v>2</v>
      </c>
      <c r="I105" s="275"/>
      <c r="J105" s="276">
        <f>ROUND(I105*H105,2)</f>
        <v>0</v>
      </c>
      <c r="K105" s="272" t="s">
        <v>165</v>
      </c>
      <c r="L105" s="277"/>
      <c r="M105" s="278" t="s">
        <v>28</v>
      </c>
      <c r="N105" s="279" t="s">
        <v>43</v>
      </c>
      <c r="O105" s="87"/>
      <c r="P105" s="224">
        <f>O105*H105</f>
        <v>0</v>
      </c>
      <c r="Q105" s="224">
        <v>3.0000000000000001E-05</v>
      </c>
      <c r="R105" s="224">
        <f>Q105*H105</f>
        <v>6.0000000000000002E-05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208</v>
      </c>
      <c r="AT105" s="226" t="s">
        <v>490</v>
      </c>
      <c r="AU105" s="226" t="s">
        <v>79</v>
      </c>
      <c r="AY105" s="20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166</v>
      </c>
      <c r="BM105" s="226" t="s">
        <v>2763</v>
      </c>
    </row>
    <row r="106" s="2" customFormat="1" ht="37.8" customHeight="1">
      <c r="A106" s="41"/>
      <c r="B106" s="42"/>
      <c r="C106" s="270" t="s">
        <v>220</v>
      </c>
      <c r="D106" s="270" t="s">
        <v>490</v>
      </c>
      <c r="E106" s="271" t="s">
        <v>2764</v>
      </c>
      <c r="F106" s="272" t="s">
        <v>2765</v>
      </c>
      <c r="G106" s="273" t="s">
        <v>300</v>
      </c>
      <c r="H106" s="274">
        <v>1</v>
      </c>
      <c r="I106" s="275"/>
      <c r="J106" s="276">
        <f>ROUND(I106*H106,2)</f>
        <v>0</v>
      </c>
      <c r="K106" s="272" t="s">
        <v>381</v>
      </c>
      <c r="L106" s="277"/>
      <c r="M106" s="278" t="s">
        <v>28</v>
      </c>
      <c r="N106" s="279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1102</v>
      </c>
      <c r="AT106" s="226" t="s">
        <v>490</v>
      </c>
      <c r="AU106" s="226" t="s">
        <v>79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1102</v>
      </c>
      <c r="BM106" s="226" t="s">
        <v>2766</v>
      </c>
    </row>
    <row r="107" s="2" customFormat="1" ht="44.25" customHeight="1">
      <c r="A107" s="41"/>
      <c r="B107" s="42"/>
      <c r="C107" s="270" t="s">
        <v>227</v>
      </c>
      <c r="D107" s="270" t="s">
        <v>490</v>
      </c>
      <c r="E107" s="271" t="s">
        <v>2767</v>
      </c>
      <c r="F107" s="272" t="s">
        <v>2768</v>
      </c>
      <c r="G107" s="273" t="s">
        <v>300</v>
      </c>
      <c r="H107" s="274">
        <v>3</v>
      </c>
      <c r="I107" s="275"/>
      <c r="J107" s="276">
        <f>ROUND(I107*H107,2)</f>
        <v>0</v>
      </c>
      <c r="K107" s="272" t="s">
        <v>381</v>
      </c>
      <c r="L107" s="277"/>
      <c r="M107" s="278" t="s">
        <v>28</v>
      </c>
      <c r="N107" s="279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1102</v>
      </c>
      <c r="AT107" s="226" t="s">
        <v>490</v>
      </c>
      <c r="AU107" s="226" t="s">
        <v>79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1102</v>
      </c>
      <c r="BM107" s="226" t="s">
        <v>2769</v>
      </c>
    </row>
    <row r="108" s="2" customFormat="1" ht="49.05" customHeight="1">
      <c r="A108" s="41"/>
      <c r="B108" s="42"/>
      <c r="C108" s="270" t="s">
        <v>232</v>
      </c>
      <c r="D108" s="270" t="s">
        <v>490</v>
      </c>
      <c r="E108" s="271" t="s">
        <v>2770</v>
      </c>
      <c r="F108" s="272" t="s">
        <v>2771</v>
      </c>
      <c r="G108" s="273" t="s">
        <v>300</v>
      </c>
      <c r="H108" s="274">
        <v>2</v>
      </c>
      <c r="I108" s="275"/>
      <c r="J108" s="276">
        <f>ROUND(I108*H108,2)</f>
        <v>0</v>
      </c>
      <c r="K108" s="272" t="s">
        <v>381</v>
      </c>
      <c r="L108" s="277"/>
      <c r="M108" s="278" t="s">
        <v>28</v>
      </c>
      <c r="N108" s="279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1102</v>
      </c>
      <c r="AT108" s="226" t="s">
        <v>490</v>
      </c>
      <c r="AU108" s="226" t="s">
        <v>79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1102</v>
      </c>
      <c r="BM108" s="226" t="s">
        <v>2772</v>
      </c>
    </row>
    <row r="109" s="2" customFormat="1" ht="55.5" customHeight="1">
      <c r="A109" s="41"/>
      <c r="B109" s="42"/>
      <c r="C109" s="270" t="s">
        <v>237</v>
      </c>
      <c r="D109" s="270" t="s">
        <v>490</v>
      </c>
      <c r="E109" s="271" t="s">
        <v>2773</v>
      </c>
      <c r="F109" s="272" t="s">
        <v>2774</v>
      </c>
      <c r="G109" s="273" t="s">
        <v>300</v>
      </c>
      <c r="H109" s="274">
        <v>1</v>
      </c>
      <c r="I109" s="275"/>
      <c r="J109" s="276">
        <f>ROUND(I109*H109,2)</f>
        <v>0</v>
      </c>
      <c r="K109" s="272" t="s">
        <v>381</v>
      </c>
      <c r="L109" s="277"/>
      <c r="M109" s="278" t="s">
        <v>28</v>
      </c>
      <c r="N109" s="279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1102</v>
      </c>
      <c r="AT109" s="226" t="s">
        <v>490</v>
      </c>
      <c r="AU109" s="226" t="s">
        <v>79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1102</v>
      </c>
      <c r="BM109" s="226" t="s">
        <v>2775</v>
      </c>
    </row>
    <row r="110" s="2" customFormat="1" ht="24.15" customHeight="1">
      <c r="A110" s="41"/>
      <c r="B110" s="42"/>
      <c r="C110" s="270" t="s">
        <v>242</v>
      </c>
      <c r="D110" s="270" t="s">
        <v>490</v>
      </c>
      <c r="E110" s="271" t="s">
        <v>2776</v>
      </c>
      <c r="F110" s="272" t="s">
        <v>2777</v>
      </c>
      <c r="G110" s="273" t="s">
        <v>300</v>
      </c>
      <c r="H110" s="274">
        <v>12</v>
      </c>
      <c r="I110" s="275"/>
      <c r="J110" s="276">
        <f>ROUND(I110*H110,2)</f>
        <v>0</v>
      </c>
      <c r="K110" s="272" t="s">
        <v>381</v>
      </c>
      <c r="L110" s="277"/>
      <c r="M110" s="278" t="s">
        <v>28</v>
      </c>
      <c r="N110" s="279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1102</v>
      </c>
      <c r="AT110" s="226" t="s">
        <v>490</v>
      </c>
      <c r="AU110" s="226" t="s">
        <v>79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1102</v>
      </c>
      <c r="BM110" s="226" t="s">
        <v>2778</v>
      </c>
    </row>
    <row r="111" s="2" customFormat="1" ht="24.15" customHeight="1">
      <c r="A111" s="41"/>
      <c r="B111" s="42"/>
      <c r="C111" s="270" t="s">
        <v>8</v>
      </c>
      <c r="D111" s="270" t="s">
        <v>490</v>
      </c>
      <c r="E111" s="271" t="s">
        <v>2779</v>
      </c>
      <c r="F111" s="272" t="s">
        <v>2777</v>
      </c>
      <c r="G111" s="273" t="s">
        <v>300</v>
      </c>
      <c r="H111" s="274">
        <v>18</v>
      </c>
      <c r="I111" s="275"/>
      <c r="J111" s="276">
        <f>ROUND(I111*H111,2)</f>
        <v>0</v>
      </c>
      <c r="K111" s="272" t="s">
        <v>381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1102</v>
      </c>
      <c r="AT111" s="226" t="s">
        <v>490</v>
      </c>
      <c r="AU111" s="226" t="s">
        <v>79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1102</v>
      </c>
      <c r="BM111" s="226" t="s">
        <v>2780</v>
      </c>
    </row>
    <row r="112" s="2" customFormat="1" ht="24.15" customHeight="1">
      <c r="A112" s="41"/>
      <c r="B112" s="42"/>
      <c r="C112" s="270" t="s">
        <v>251</v>
      </c>
      <c r="D112" s="270" t="s">
        <v>490</v>
      </c>
      <c r="E112" s="271" t="s">
        <v>2781</v>
      </c>
      <c r="F112" s="272" t="s">
        <v>2777</v>
      </c>
      <c r="G112" s="273" t="s">
        <v>300</v>
      </c>
      <c r="H112" s="274">
        <v>4</v>
      </c>
      <c r="I112" s="275"/>
      <c r="J112" s="276">
        <f>ROUND(I112*H112,2)</f>
        <v>0</v>
      </c>
      <c r="K112" s="272" t="s">
        <v>381</v>
      </c>
      <c r="L112" s="277"/>
      <c r="M112" s="278" t="s">
        <v>28</v>
      </c>
      <c r="N112" s="279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1102</v>
      </c>
      <c r="AT112" s="226" t="s">
        <v>490</v>
      </c>
      <c r="AU112" s="226" t="s">
        <v>79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1102</v>
      </c>
      <c r="BM112" s="226" t="s">
        <v>2782</v>
      </c>
    </row>
    <row r="113" s="2" customFormat="1" ht="33" customHeight="1">
      <c r="A113" s="41"/>
      <c r="B113" s="42"/>
      <c r="C113" s="270" t="s">
        <v>260</v>
      </c>
      <c r="D113" s="270" t="s">
        <v>490</v>
      </c>
      <c r="E113" s="271" t="s">
        <v>2783</v>
      </c>
      <c r="F113" s="272" t="s">
        <v>2784</v>
      </c>
      <c r="G113" s="273" t="s">
        <v>300</v>
      </c>
      <c r="H113" s="274">
        <v>10</v>
      </c>
      <c r="I113" s="275"/>
      <c r="J113" s="276">
        <f>ROUND(I113*H113,2)</f>
        <v>0</v>
      </c>
      <c r="K113" s="272" t="s">
        <v>381</v>
      </c>
      <c r="L113" s="277"/>
      <c r="M113" s="278" t="s">
        <v>28</v>
      </c>
      <c r="N113" s="279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1102</v>
      </c>
      <c r="AT113" s="226" t="s">
        <v>490</v>
      </c>
      <c r="AU113" s="226" t="s">
        <v>79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1102</v>
      </c>
      <c r="BM113" s="226" t="s">
        <v>2785</v>
      </c>
    </row>
    <row r="114" s="2" customFormat="1" ht="33" customHeight="1">
      <c r="A114" s="41"/>
      <c r="B114" s="42"/>
      <c r="C114" s="270" t="s">
        <v>265</v>
      </c>
      <c r="D114" s="270" t="s">
        <v>490</v>
      </c>
      <c r="E114" s="271" t="s">
        <v>2786</v>
      </c>
      <c r="F114" s="272" t="s">
        <v>2784</v>
      </c>
      <c r="G114" s="273" t="s">
        <v>300</v>
      </c>
      <c r="H114" s="274">
        <v>41</v>
      </c>
      <c r="I114" s="275"/>
      <c r="J114" s="276">
        <f>ROUND(I114*H114,2)</f>
        <v>0</v>
      </c>
      <c r="K114" s="272" t="s">
        <v>381</v>
      </c>
      <c r="L114" s="277"/>
      <c r="M114" s="278" t="s">
        <v>28</v>
      </c>
      <c r="N114" s="279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1102</v>
      </c>
      <c r="AT114" s="226" t="s">
        <v>490</v>
      </c>
      <c r="AU114" s="226" t="s">
        <v>79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1102</v>
      </c>
      <c r="BM114" s="226" t="s">
        <v>2787</v>
      </c>
    </row>
    <row r="115" s="2" customFormat="1" ht="33" customHeight="1">
      <c r="A115" s="41"/>
      <c r="B115" s="42"/>
      <c r="C115" s="270" t="s">
        <v>270</v>
      </c>
      <c r="D115" s="270" t="s">
        <v>490</v>
      </c>
      <c r="E115" s="271" t="s">
        <v>2788</v>
      </c>
      <c r="F115" s="272" t="s">
        <v>2784</v>
      </c>
      <c r="G115" s="273" t="s">
        <v>300</v>
      </c>
      <c r="H115" s="274">
        <v>23</v>
      </c>
      <c r="I115" s="275"/>
      <c r="J115" s="276">
        <f>ROUND(I115*H115,2)</f>
        <v>0</v>
      </c>
      <c r="K115" s="272" t="s">
        <v>381</v>
      </c>
      <c r="L115" s="277"/>
      <c r="M115" s="278" t="s">
        <v>28</v>
      </c>
      <c r="N115" s="279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1102</v>
      </c>
      <c r="AT115" s="226" t="s">
        <v>490</v>
      </c>
      <c r="AU115" s="226" t="s">
        <v>79</v>
      </c>
      <c r="AY115" s="20" t="s">
        <v>158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1102</v>
      </c>
      <c r="BM115" s="226" t="s">
        <v>2789</v>
      </c>
    </row>
    <row r="116" s="2" customFormat="1" ht="24.15" customHeight="1">
      <c r="A116" s="41"/>
      <c r="B116" s="42"/>
      <c r="C116" s="270" t="s">
        <v>275</v>
      </c>
      <c r="D116" s="270" t="s">
        <v>490</v>
      </c>
      <c r="E116" s="271" t="s">
        <v>2790</v>
      </c>
      <c r="F116" s="272" t="s">
        <v>2791</v>
      </c>
      <c r="G116" s="273" t="s">
        <v>300</v>
      </c>
      <c r="H116" s="274">
        <v>20</v>
      </c>
      <c r="I116" s="275"/>
      <c r="J116" s="276">
        <f>ROUND(I116*H116,2)</f>
        <v>0</v>
      </c>
      <c r="K116" s="272" t="s">
        <v>165</v>
      </c>
      <c r="L116" s="277"/>
      <c r="M116" s="278" t="s">
        <v>28</v>
      </c>
      <c r="N116" s="279" t="s">
        <v>43</v>
      </c>
      <c r="O116" s="87"/>
      <c r="P116" s="224">
        <f>O116*H116</f>
        <v>0</v>
      </c>
      <c r="Q116" s="224">
        <v>4.0000000000000003E-05</v>
      </c>
      <c r="R116" s="224">
        <f>Q116*H116</f>
        <v>0.00080000000000000004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1102</v>
      </c>
      <c r="AT116" s="226" t="s">
        <v>490</v>
      </c>
      <c r="AU116" s="226" t="s">
        <v>79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1102</v>
      </c>
      <c r="BM116" s="226" t="s">
        <v>2792</v>
      </c>
    </row>
    <row r="117" s="2" customFormat="1" ht="24.15" customHeight="1">
      <c r="A117" s="41"/>
      <c r="B117" s="42"/>
      <c r="C117" s="270" t="s">
        <v>7</v>
      </c>
      <c r="D117" s="270" t="s">
        <v>490</v>
      </c>
      <c r="E117" s="271" t="s">
        <v>2793</v>
      </c>
      <c r="F117" s="272" t="s">
        <v>2794</v>
      </c>
      <c r="G117" s="273" t="s">
        <v>300</v>
      </c>
      <c r="H117" s="274">
        <v>5</v>
      </c>
      <c r="I117" s="275"/>
      <c r="J117" s="276">
        <f>ROUND(I117*H117,2)</f>
        <v>0</v>
      </c>
      <c r="K117" s="272" t="s">
        <v>165</v>
      </c>
      <c r="L117" s="277"/>
      <c r="M117" s="278" t="s">
        <v>28</v>
      </c>
      <c r="N117" s="279" t="s">
        <v>43</v>
      </c>
      <c r="O117" s="87"/>
      <c r="P117" s="224">
        <f>O117*H117</f>
        <v>0</v>
      </c>
      <c r="Q117" s="224">
        <v>5.0000000000000002E-05</v>
      </c>
      <c r="R117" s="224">
        <f>Q117*H117</f>
        <v>0.00025000000000000001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1102</v>
      </c>
      <c r="AT117" s="226" t="s">
        <v>490</v>
      </c>
      <c r="AU117" s="226" t="s">
        <v>79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1102</v>
      </c>
      <c r="BM117" s="226" t="s">
        <v>2795</v>
      </c>
    </row>
    <row r="118" s="2" customFormat="1" ht="24.15" customHeight="1">
      <c r="A118" s="41"/>
      <c r="B118" s="42"/>
      <c r="C118" s="270" t="s">
        <v>285</v>
      </c>
      <c r="D118" s="270" t="s">
        <v>490</v>
      </c>
      <c r="E118" s="271" t="s">
        <v>2796</v>
      </c>
      <c r="F118" s="272" t="s">
        <v>2797</v>
      </c>
      <c r="G118" s="273" t="s">
        <v>300</v>
      </c>
      <c r="H118" s="274">
        <v>6</v>
      </c>
      <c r="I118" s="275"/>
      <c r="J118" s="276">
        <f>ROUND(I118*H118,2)</f>
        <v>0</v>
      </c>
      <c r="K118" s="272" t="s">
        <v>165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4.0000000000000003E-05</v>
      </c>
      <c r="R118" s="224">
        <f>Q118*H118</f>
        <v>0.00024000000000000003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1102</v>
      </c>
      <c r="AT118" s="226" t="s">
        <v>490</v>
      </c>
      <c r="AU118" s="226" t="s">
        <v>79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1102</v>
      </c>
      <c r="BM118" s="226" t="s">
        <v>2798</v>
      </c>
    </row>
    <row r="119" s="2" customFormat="1" ht="24.15" customHeight="1">
      <c r="A119" s="41"/>
      <c r="B119" s="42"/>
      <c r="C119" s="270" t="s">
        <v>291</v>
      </c>
      <c r="D119" s="270" t="s">
        <v>490</v>
      </c>
      <c r="E119" s="271" t="s">
        <v>2799</v>
      </c>
      <c r="F119" s="272" t="s">
        <v>2800</v>
      </c>
      <c r="G119" s="273" t="s">
        <v>300</v>
      </c>
      <c r="H119" s="274">
        <v>2</v>
      </c>
      <c r="I119" s="275"/>
      <c r="J119" s="276">
        <f>ROUND(I119*H119,2)</f>
        <v>0</v>
      </c>
      <c r="K119" s="272" t="s">
        <v>165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6.0000000000000002E-05</v>
      </c>
      <c r="R119" s="224">
        <f>Q119*H119</f>
        <v>0.00012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1102</v>
      </c>
      <c r="AT119" s="226" t="s">
        <v>490</v>
      </c>
      <c r="AU119" s="226" t="s">
        <v>79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1102</v>
      </c>
      <c r="BM119" s="226" t="s">
        <v>2801</v>
      </c>
    </row>
    <row r="120" s="2" customFormat="1" ht="16.5" customHeight="1">
      <c r="A120" s="41"/>
      <c r="B120" s="42"/>
      <c r="C120" s="270" t="s">
        <v>297</v>
      </c>
      <c r="D120" s="270" t="s">
        <v>490</v>
      </c>
      <c r="E120" s="271" t="s">
        <v>2802</v>
      </c>
      <c r="F120" s="272" t="s">
        <v>2803</v>
      </c>
      <c r="G120" s="273" t="s">
        <v>300</v>
      </c>
      <c r="H120" s="274">
        <v>3</v>
      </c>
      <c r="I120" s="275"/>
      <c r="J120" s="276">
        <f>ROUND(I120*H120,2)</f>
        <v>0</v>
      </c>
      <c r="K120" s="272" t="s">
        <v>165</v>
      </c>
      <c r="L120" s="277"/>
      <c r="M120" s="278" t="s">
        <v>28</v>
      </c>
      <c r="N120" s="279" t="s">
        <v>43</v>
      </c>
      <c r="O120" s="87"/>
      <c r="P120" s="224">
        <f>O120*H120</f>
        <v>0</v>
      </c>
      <c r="Q120" s="224">
        <v>0.00013999999999999999</v>
      </c>
      <c r="R120" s="224">
        <f>Q120*H120</f>
        <v>0.00041999999999999996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1102</v>
      </c>
      <c r="AT120" s="226" t="s">
        <v>490</v>
      </c>
      <c r="AU120" s="226" t="s">
        <v>79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1102</v>
      </c>
      <c r="BM120" s="226" t="s">
        <v>2804</v>
      </c>
    </row>
    <row r="121" s="2" customFormat="1" ht="24.15" customHeight="1">
      <c r="A121" s="41"/>
      <c r="B121" s="42"/>
      <c r="C121" s="270" t="s">
        <v>303</v>
      </c>
      <c r="D121" s="270" t="s">
        <v>490</v>
      </c>
      <c r="E121" s="271" t="s">
        <v>2805</v>
      </c>
      <c r="F121" s="272" t="s">
        <v>2806</v>
      </c>
      <c r="G121" s="273" t="s">
        <v>300</v>
      </c>
      <c r="H121" s="274">
        <v>61</v>
      </c>
      <c r="I121" s="275"/>
      <c r="J121" s="276">
        <f>ROUND(I121*H121,2)</f>
        <v>0</v>
      </c>
      <c r="K121" s="272" t="s">
        <v>165</v>
      </c>
      <c r="L121" s="277"/>
      <c r="M121" s="278" t="s">
        <v>28</v>
      </c>
      <c r="N121" s="279" t="s">
        <v>43</v>
      </c>
      <c r="O121" s="87"/>
      <c r="P121" s="224">
        <f>O121*H121</f>
        <v>0</v>
      </c>
      <c r="Q121" s="224">
        <v>6.9999999999999994E-05</v>
      </c>
      <c r="R121" s="224">
        <f>Q121*H121</f>
        <v>0.0042699999999999995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1102</v>
      </c>
      <c r="AT121" s="226" t="s">
        <v>490</v>
      </c>
      <c r="AU121" s="226" t="s">
        <v>79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1102</v>
      </c>
      <c r="BM121" s="226" t="s">
        <v>2807</v>
      </c>
    </row>
    <row r="122" s="2" customFormat="1" ht="24.15" customHeight="1">
      <c r="A122" s="41"/>
      <c r="B122" s="42"/>
      <c r="C122" s="270" t="s">
        <v>308</v>
      </c>
      <c r="D122" s="270" t="s">
        <v>490</v>
      </c>
      <c r="E122" s="271" t="s">
        <v>2808</v>
      </c>
      <c r="F122" s="272" t="s">
        <v>2809</v>
      </c>
      <c r="G122" s="273" t="s">
        <v>300</v>
      </c>
      <c r="H122" s="274">
        <v>3</v>
      </c>
      <c r="I122" s="275"/>
      <c r="J122" s="276">
        <f>ROUND(I122*H122,2)</f>
        <v>0</v>
      </c>
      <c r="K122" s="272" t="s">
        <v>165</v>
      </c>
      <c r="L122" s="277"/>
      <c r="M122" s="278" t="s">
        <v>28</v>
      </c>
      <c r="N122" s="279" t="s">
        <v>43</v>
      </c>
      <c r="O122" s="87"/>
      <c r="P122" s="224">
        <f>O122*H122</f>
        <v>0</v>
      </c>
      <c r="Q122" s="224">
        <v>9.0000000000000006E-05</v>
      </c>
      <c r="R122" s="224">
        <f>Q122*H122</f>
        <v>0.00027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1102</v>
      </c>
      <c r="AT122" s="226" t="s">
        <v>490</v>
      </c>
      <c r="AU122" s="226" t="s">
        <v>79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1102</v>
      </c>
      <c r="BM122" s="226" t="s">
        <v>2810</v>
      </c>
    </row>
    <row r="123" s="2" customFormat="1" ht="24.15" customHeight="1">
      <c r="A123" s="41"/>
      <c r="B123" s="42"/>
      <c r="C123" s="270" t="s">
        <v>313</v>
      </c>
      <c r="D123" s="270" t="s">
        <v>490</v>
      </c>
      <c r="E123" s="271" t="s">
        <v>2811</v>
      </c>
      <c r="F123" s="272" t="s">
        <v>2812</v>
      </c>
      <c r="G123" s="273" t="s">
        <v>300</v>
      </c>
      <c r="H123" s="274">
        <v>1</v>
      </c>
      <c r="I123" s="275"/>
      <c r="J123" s="276">
        <f>ROUND(I123*H123,2)</f>
        <v>0</v>
      </c>
      <c r="K123" s="272" t="s">
        <v>165</v>
      </c>
      <c r="L123" s="277"/>
      <c r="M123" s="278" t="s">
        <v>28</v>
      </c>
      <c r="N123" s="279" t="s">
        <v>43</v>
      </c>
      <c r="O123" s="87"/>
      <c r="P123" s="224">
        <f>O123*H123</f>
        <v>0</v>
      </c>
      <c r="Q123" s="224">
        <v>0.00010000000000000001</v>
      </c>
      <c r="R123" s="224">
        <f>Q123*H123</f>
        <v>0.00010000000000000001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1102</v>
      </c>
      <c r="AT123" s="226" t="s">
        <v>490</v>
      </c>
      <c r="AU123" s="226" t="s">
        <v>79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1102</v>
      </c>
      <c r="BM123" s="226" t="s">
        <v>2813</v>
      </c>
    </row>
    <row r="124" s="2" customFormat="1" ht="24.15" customHeight="1">
      <c r="A124" s="41"/>
      <c r="B124" s="42"/>
      <c r="C124" s="270" t="s">
        <v>318</v>
      </c>
      <c r="D124" s="270" t="s">
        <v>490</v>
      </c>
      <c r="E124" s="271" t="s">
        <v>2814</v>
      </c>
      <c r="F124" s="272" t="s">
        <v>2815</v>
      </c>
      <c r="G124" s="273" t="s">
        <v>300</v>
      </c>
      <c r="H124" s="274">
        <v>2</v>
      </c>
      <c r="I124" s="275"/>
      <c r="J124" s="276">
        <f>ROUND(I124*H124,2)</f>
        <v>0</v>
      </c>
      <c r="K124" s="272" t="s">
        <v>381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1102</v>
      </c>
      <c r="AT124" s="226" t="s">
        <v>490</v>
      </c>
      <c r="AU124" s="226" t="s">
        <v>79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1102</v>
      </c>
      <c r="BM124" s="226" t="s">
        <v>2816</v>
      </c>
    </row>
    <row r="125" s="2" customFormat="1" ht="24.15" customHeight="1">
      <c r="A125" s="41"/>
      <c r="B125" s="42"/>
      <c r="C125" s="270" t="s">
        <v>323</v>
      </c>
      <c r="D125" s="270" t="s">
        <v>490</v>
      </c>
      <c r="E125" s="271" t="s">
        <v>2817</v>
      </c>
      <c r="F125" s="272" t="s">
        <v>2818</v>
      </c>
      <c r="G125" s="273" t="s">
        <v>300</v>
      </c>
      <c r="H125" s="274">
        <v>10</v>
      </c>
      <c r="I125" s="275"/>
      <c r="J125" s="276">
        <f>ROUND(I125*H125,2)</f>
        <v>0</v>
      </c>
      <c r="K125" s="272" t="s">
        <v>165</v>
      </c>
      <c r="L125" s="277"/>
      <c r="M125" s="278" t="s">
        <v>28</v>
      </c>
      <c r="N125" s="279" t="s">
        <v>43</v>
      </c>
      <c r="O125" s="87"/>
      <c r="P125" s="224">
        <f>O125*H125</f>
        <v>0</v>
      </c>
      <c r="Q125" s="224">
        <v>0.00040000000000000002</v>
      </c>
      <c r="R125" s="224">
        <f>Q125*H125</f>
        <v>0.0040000000000000001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1102</v>
      </c>
      <c r="AT125" s="226" t="s">
        <v>490</v>
      </c>
      <c r="AU125" s="226" t="s">
        <v>79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1102</v>
      </c>
      <c r="BM125" s="226" t="s">
        <v>2819</v>
      </c>
    </row>
    <row r="126" s="2" customFormat="1" ht="16.5" customHeight="1">
      <c r="A126" s="41"/>
      <c r="B126" s="42"/>
      <c r="C126" s="270" t="s">
        <v>328</v>
      </c>
      <c r="D126" s="270" t="s">
        <v>490</v>
      </c>
      <c r="E126" s="271" t="s">
        <v>2820</v>
      </c>
      <c r="F126" s="272" t="s">
        <v>2821</v>
      </c>
      <c r="G126" s="273" t="s">
        <v>300</v>
      </c>
      <c r="H126" s="274">
        <v>1</v>
      </c>
      <c r="I126" s="275"/>
      <c r="J126" s="276">
        <f>ROUND(I126*H126,2)</f>
        <v>0</v>
      </c>
      <c r="K126" s="272" t="s">
        <v>165</v>
      </c>
      <c r="L126" s="277"/>
      <c r="M126" s="278" t="s">
        <v>28</v>
      </c>
      <c r="N126" s="279" t="s">
        <v>43</v>
      </c>
      <c r="O126" s="87"/>
      <c r="P126" s="224">
        <f>O126*H126</f>
        <v>0</v>
      </c>
      <c r="Q126" s="224">
        <v>0.00020000000000000001</v>
      </c>
      <c r="R126" s="224">
        <f>Q126*H126</f>
        <v>0.00020000000000000001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1102</v>
      </c>
      <c r="AT126" s="226" t="s">
        <v>490</v>
      </c>
      <c r="AU126" s="226" t="s">
        <v>79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1102</v>
      </c>
      <c r="BM126" s="226" t="s">
        <v>2822</v>
      </c>
    </row>
    <row r="127" s="12" customFormat="1" ht="25.92" customHeight="1">
      <c r="A127" s="12"/>
      <c r="B127" s="199"/>
      <c r="C127" s="200"/>
      <c r="D127" s="201" t="s">
        <v>71</v>
      </c>
      <c r="E127" s="202" t="s">
        <v>2823</v>
      </c>
      <c r="F127" s="202" t="s">
        <v>2824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SUM(P128:P156)</f>
        <v>0</v>
      </c>
      <c r="Q127" s="207"/>
      <c r="R127" s="208">
        <f>SUM(R128:R156)</f>
        <v>0</v>
      </c>
      <c r="S127" s="207"/>
      <c r="T127" s="209">
        <f>SUM(T128:T156)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79</v>
      </c>
      <c r="AT127" s="211" t="s">
        <v>71</v>
      </c>
      <c r="AU127" s="211" t="s">
        <v>72</v>
      </c>
      <c r="AY127" s="210" t="s">
        <v>158</v>
      </c>
      <c r="BK127" s="212">
        <f>SUM(BK128:BK156)</f>
        <v>0</v>
      </c>
    </row>
    <row r="128" s="2" customFormat="1" ht="24.15" customHeight="1">
      <c r="A128" s="41"/>
      <c r="B128" s="42"/>
      <c r="C128" s="215" t="s">
        <v>333</v>
      </c>
      <c r="D128" s="215" t="s">
        <v>161</v>
      </c>
      <c r="E128" s="216" t="s">
        <v>2825</v>
      </c>
      <c r="F128" s="217" t="s">
        <v>2826</v>
      </c>
      <c r="G128" s="218" t="s">
        <v>300</v>
      </c>
      <c r="H128" s="219">
        <v>4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755</v>
      </c>
      <c r="AT128" s="226" t="s">
        <v>161</v>
      </c>
      <c r="AU128" s="226" t="s">
        <v>79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755</v>
      </c>
      <c r="BM128" s="226" t="s">
        <v>2827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2828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79</v>
      </c>
    </row>
    <row r="130" s="2" customFormat="1" ht="24.15" customHeight="1">
      <c r="A130" s="41"/>
      <c r="B130" s="42"/>
      <c r="C130" s="215" t="s">
        <v>609</v>
      </c>
      <c r="D130" s="215" t="s">
        <v>161</v>
      </c>
      <c r="E130" s="216" t="s">
        <v>2829</v>
      </c>
      <c r="F130" s="217" t="s">
        <v>2830</v>
      </c>
      <c r="G130" s="218" t="s">
        <v>300</v>
      </c>
      <c r="H130" s="219">
        <v>1</v>
      </c>
      <c r="I130" s="220"/>
      <c r="J130" s="221">
        <f>ROUND(I130*H130,2)</f>
        <v>0</v>
      </c>
      <c r="K130" s="217" t="s">
        <v>165</v>
      </c>
      <c r="L130" s="47"/>
      <c r="M130" s="222" t="s">
        <v>28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755</v>
      </c>
      <c r="AT130" s="226" t="s">
        <v>161</v>
      </c>
      <c r="AU130" s="226" t="s">
        <v>79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755</v>
      </c>
      <c r="BM130" s="226" t="s">
        <v>2831</v>
      </c>
    </row>
    <row r="131" s="2" customFormat="1">
      <c r="A131" s="41"/>
      <c r="B131" s="42"/>
      <c r="C131" s="43"/>
      <c r="D131" s="228" t="s">
        <v>168</v>
      </c>
      <c r="E131" s="43"/>
      <c r="F131" s="229" t="s">
        <v>2832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168</v>
      </c>
      <c r="AU131" s="20" t="s">
        <v>79</v>
      </c>
    </row>
    <row r="132" s="2" customFormat="1" ht="24.15" customHeight="1">
      <c r="A132" s="41"/>
      <c r="B132" s="42"/>
      <c r="C132" s="215" t="s">
        <v>615</v>
      </c>
      <c r="D132" s="215" t="s">
        <v>161</v>
      </c>
      <c r="E132" s="216" t="s">
        <v>2833</v>
      </c>
      <c r="F132" s="217" t="s">
        <v>2834</v>
      </c>
      <c r="G132" s="218" t="s">
        <v>300</v>
      </c>
      <c r="H132" s="219">
        <v>3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755</v>
      </c>
      <c r="AT132" s="226" t="s">
        <v>161</v>
      </c>
      <c r="AU132" s="226" t="s">
        <v>79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755</v>
      </c>
      <c r="BM132" s="226" t="s">
        <v>2835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2836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79</v>
      </c>
    </row>
    <row r="134" s="2" customFormat="1" ht="24.15" customHeight="1">
      <c r="A134" s="41"/>
      <c r="B134" s="42"/>
      <c r="C134" s="215" t="s">
        <v>621</v>
      </c>
      <c r="D134" s="215" t="s">
        <v>161</v>
      </c>
      <c r="E134" s="216" t="s">
        <v>2837</v>
      </c>
      <c r="F134" s="217" t="s">
        <v>2838</v>
      </c>
      <c r="G134" s="218" t="s">
        <v>300</v>
      </c>
      <c r="H134" s="219">
        <v>11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755</v>
      </c>
      <c r="AT134" s="226" t="s">
        <v>161</v>
      </c>
      <c r="AU134" s="226" t="s">
        <v>79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755</v>
      </c>
      <c r="BM134" s="226" t="s">
        <v>2839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2840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79</v>
      </c>
    </row>
    <row r="136" s="2" customFormat="1" ht="33" customHeight="1">
      <c r="A136" s="41"/>
      <c r="B136" s="42"/>
      <c r="C136" s="215" t="s">
        <v>626</v>
      </c>
      <c r="D136" s="215" t="s">
        <v>161</v>
      </c>
      <c r="E136" s="216" t="s">
        <v>2841</v>
      </c>
      <c r="F136" s="217" t="s">
        <v>2842</v>
      </c>
      <c r="G136" s="218" t="s">
        <v>300</v>
      </c>
      <c r="H136" s="219">
        <v>3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755</v>
      </c>
      <c r="AT136" s="226" t="s">
        <v>161</v>
      </c>
      <c r="AU136" s="226" t="s">
        <v>79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755</v>
      </c>
      <c r="BM136" s="226" t="s">
        <v>2843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2844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79</v>
      </c>
    </row>
    <row r="138" s="2" customFormat="1" ht="24.15" customHeight="1">
      <c r="A138" s="41"/>
      <c r="B138" s="42"/>
      <c r="C138" s="215" t="s">
        <v>632</v>
      </c>
      <c r="D138" s="215" t="s">
        <v>161</v>
      </c>
      <c r="E138" s="216" t="s">
        <v>2845</v>
      </c>
      <c r="F138" s="217" t="s">
        <v>2846</v>
      </c>
      <c r="G138" s="218" t="s">
        <v>300</v>
      </c>
      <c r="H138" s="219">
        <v>3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755</v>
      </c>
      <c r="AT138" s="226" t="s">
        <v>161</v>
      </c>
      <c r="AU138" s="226" t="s">
        <v>79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755</v>
      </c>
      <c r="BM138" s="226" t="s">
        <v>2847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2848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79</v>
      </c>
    </row>
    <row r="140" s="2" customFormat="1" ht="24.15" customHeight="1">
      <c r="A140" s="41"/>
      <c r="B140" s="42"/>
      <c r="C140" s="215" t="s">
        <v>342</v>
      </c>
      <c r="D140" s="215" t="s">
        <v>161</v>
      </c>
      <c r="E140" s="216" t="s">
        <v>2849</v>
      </c>
      <c r="F140" s="217" t="s">
        <v>2850</v>
      </c>
      <c r="G140" s="218" t="s">
        <v>300</v>
      </c>
      <c r="H140" s="219">
        <v>3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755</v>
      </c>
      <c r="AT140" s="226" t="s">
        <v>161</v>
      </c>
      <c r="AU140" s="226" t="s">
        <v>79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755</v>
      </c>
      <c r="BM140" s="226" t="s">
        <v>2851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2852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79</v>
      </c>
    </row>
    <row r="142" s="2" customFormat="1" ht="16.5" customHeight="1">
      <c r="A142" s="41"/>
      <c r="B142" s="42"/>
      <c r="C142" s="215" t="s">
        <v>349</v>
      </c>
      <c r="D142" s="215" t="s">
        <v>161</v>
      </c>
      <c r="E142" s="216" t="s">
        <v>2853</v>
      </c>
      <c r="F142" s="217" t="s">
        <v>2854</v>
      </c>
      <c r="G142" s="218" t="s">
        <v>300</v>
      </c>
      <c r="H142" s="219">
        <v>3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755</v>
      </c>
      <c r="AT142" s="226" t="s">
        <v>161</v>
      </c>
      <c r="AU142" s="226" t="s">
        <v>79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755</v>
      </c>
      <c r="BM142" s="226" t="s">
        <v>2855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2856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79</v>
      </c>
    </row>
    <row r="144" s="2" customFormat="1" ht="37.8" customHeight="1">
      <c r="A144" s="41"/>
      <c r="B144" s="42"/>
      <c r="C144" s="215" t="s">
        <v>354</v>
      </c>
      <c r="D144" s="215" t="s">
        <v>161</v>
      </c>
      <c r="E144" s="216" t="s">
        <v>2857</v>
      </c>
      <c r="F144" s="217" t="s">
        <v>2858</v>
      </c>
      <c r="G144" s="218" t="s">
        <v>300</v>
      </c>
      <c r="H144" s="219">
        <v>34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755</v>
      </c>
      <c r="AT144" s="226" t="s">
        <v>161</v>
      </c>
      <c r="AU144" s="226" t="s">
        <v>79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755</v>
      </c>
      <c r="BM144" s="226" t="s">
        <v>2859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2860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79</v>
      </c>
    </row>
    <row r="146" s="2" customFormat="1" ht="55.5" customHeight="1">
      <c r="A146" s="41"/>
      <c r="B146" s="42"/>
      <c r="C146" s="215" t="s">
        <v>361</v>
      </c>
      <c r="D146" s="215" t="s">
        <v>161</v>
      </c>
      <c r="E146" s="216" t="s">
        <v>2861</v>
      </c>
      <c r="F146" s="217" t="s">
        <v>2862</v>
      </c>
      <c r="G146" s="218" t="s">
        <v>300</v>
      </c>
      <c r="H146" s="219">
        <v>74</v>
      </c>
      <c r="I146" s="220"/>
      <c r="J146" s="221">
        <f>ROUND(I146*H146,2)</f>
        <v>0</v>
      </c>
      <c r="K146" s="217" t="s">
        <v>381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755</v>
      </c>
      <c r="AT146" s="226" t="s">
        <v>161</v>
      </c>
      <c r="AU146" s="226" t="s">
        <v>79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755</v>
      </c>
      <c r="BM146" s="226" t="s">
        <v>2863</v>
      </c>
    </row>
    <row r="147" s="2" customFormat="1" ht="37.8" customHeight="1">
      <c r="A147" s="41"/>
      <c r="B147" s="42"/>
      <c r="C147" s="215" t="s">
        <v>366</v>
      </c>
      <c r="D147" s="215" t="s">
        <v>161</v>
      </c>
      <c r="E147" s="216" t="s">
        <v>2864</v>
      </c>
      <c r="F147" s="217" t="s">
        <v>2865</v>
      </c>
      <c r="G147" s="218" t="s">
        <v>300</v>
      </c>
      <c r="H147" s="219">
        <v>21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755</v>
      </c>
      <c r="AT147" s="226" t="s">
        <v>161</v>
      </c>
      <c r="AU147" s="226" t="s">
        <v>79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755</v>
      </c>
      <c r="BM147" s="226" t="s">
        <v>2866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2867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79</v>
      </c>
    </row>
    <row r="149" s="2" customFormat="1" ht="37.8" customHeight="1">
      <c r="A149" s="41"/>
      <c r="B149" s="42"/>
      <c r="C149" s="215" t="s">
        <v>371</v>
      </c>
      <c r="D149" s="215" t="s">
        <v>161</v>
      </c>
      <c r="E149" s="216" t="s">
        <v>2868</v>
      </c>
      <c r="F149" s="217" t="s">
        <v>2869</v>
      </c>
      <c r="G149" s="218" t="s">
        <v>300</v>
      </c>
      <c r="H149" s="219">
        <v>11</v>
      </c>
      <c r="I149" s="220"/>
      <c r="J149" s="221">
        <f>ROUND(I149*H149,2)</f>
        <v>0</v>
      </c>
      <c r="K149" s="217" t="s">
        <v>165</v>
      </c>
      <c r="L149" s="47"/>
      <c r="M149" s="222" t="s">
        <v>28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755</v>
      </c>
      <c r="AT149" s="226" t="s">
        <v>161</v>
      </c>
      <c r="AU149" s="226" t="s">
        <v>79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755</v>
      </c>
      <c r="BM149" s="226" t="s">
        <v>2870</v>
      </c>
    </row>
    <row r="150" s="2" customFormat="1">
      <c r="A150" s="41"/>
      <c r="B150" s="42"/>
      <c r="C150" s="43"/>
      <c r="D150" s="228" t="s">
        <v>168</v>
      </c>
      <c r="E150" s="43"/>
      <c r="F150" s="229" t="s">
        <v>2871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168</v>
      </c>
      <c r="AU150" s="20" t="s">
        <v>79</v>
      </c>
    </row>
    <row r="151" s="2" customFormat="1" ht="37.8" customHeight="1">
      <c r="A151" s="41"/>
      <c r="B151" s="42"/>
      <c r="C151" s="215" t="s">
        <v>378</v>
      </c>
      <c r="D151" s="215" t="s">
        <v>161</v>
      </c>
      <c r="E151" s="216" t="s">
        <v>2872</v>
      </c>
      <c r="F151" s="217" t="s">
        <v>2873</v>
      </c>
      <c r="G151" s="218" t="s">
        <v>300</v>
      </c>
      <c r="H151" s="219">
        <v>62</v>
      </c>
      <c r="I151" s="220"/>
      <c r="J151" s="221">
        <f>ROUND(I151*H151,2)</f>
        <v>0</v>
      </c>
      <c r="K151" s="217" t="s">
        <v>165</v>
      </c>
      <c r="L151" s="47"/>
      <c r="M151" s="222" t="s">
        <v>28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755</v>
      </c>
      <c r="AT151" s="226" t="s">
        <v>161</v>
      </c>
      <c r="AU151" s="226" t="s">
        <v>79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755</v>
      </c>
      <c r="BM151" s="226" t="s">
        <v>2874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2875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79</v>
      </c>
    </row>
    <row r="153" s="2" customFormat="1" ht="37.8" customHeight="1">
      <c r="A153" s="41"/>
      <c r="B153" s="42"/>
      <c r="C153" s="215" t="s">
        <v>384</v>
      </c>
      <c r="D153" s="215" t="s">
        <v>161</v>
      </c>
      <c r="E153" s="216" t="s">
        <v>2876</v>
      </c>
      <c r="F153" s="217" t="s">
        <v>2877</v>
      </c>
      <c r="G153" s="218" t="s">
        <v>300</v>
      </c>
      <c r="H153" s="219">
        <v>3</v>
      </c>
      <c r="I153" s="220"/>
      <c r="J153" s="221">
        <f>ROUND(I153*H153,2)</f>
        <v>0</v>
      </c>
      <c r="K153" s="217" t="s">
        <v>381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755</v>
      </c>
      <c r="AT153" s="226" t="s">
        <v>161</v>
      </c>
      <c r="AU153" s="226" t="s">
        <v>79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755</v>
      </c>
      <c r="BM153" s="226" t="s">
        <v>2878</v>
      </c>
    </row>
    <row r="154" s="2" customFormat="1" ht="37.8" customHeight="1">
      <c r="A154" s="41"/>
      <c r="B154" s="42"/>
      <c r="C154" s="215" t="s">
        <v>389</v>
      </c>
      <c r="D154" s="215" t="s">
        <v>161</v>
      </c>
      <c r="E154" s="216" t="s">
        <v>2879</v>
      </c>
      <c r="F154" s="217" t="s">
        <v>2880</v>
      </c>
      <c r="G154" s="218" t="s">
        <v>300</v>
      </c>
      <c r="H154" s="219">
        <v>2</v>
      </c>
      <c r="I154" s="220"/>
      <c r="J154" s="221">
        <f>ROUND(I154*H154,2)</f>
        <v>0</v>
      </c>
      <c r="K154" s="217" t="s">
        <v>381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755</v>
      </c>
      <c r="AT154" s="226" t="s">
        <v>161</v>
      </c>
      <c r="AU154" s="226" t="s">
        <v>79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755</v>
      </c>
      <c r="BM154" s="226" t="s">
        <v>2881</v>
      </c>
    </row>
    <row r="155" s="2" customFormat="1" ht="24.15" customHeight="1">
      <c r="A155" s="41"/>
      <c r="B155" s="42"/>
      <c r="C155" s="215" t="s">
        <v>394</v>
      </c>
      <c r="D155" s="215" t="s">
        <v>161</v>
      </c>
      <c r="E155" s="216" t="s">
        <v>2882</v>
      </c>
      <c r="F155" s="217" t="s">
        <v>2883</v>
      </c>
      <c r="G155" s="218" t="s">
        <v>300</v>
      </c>
      <c r="H155" s="219">
        <v>10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755</v>
      </c>
      <c r="AT155" s="226" t="s">
        <v>161</v>
      </c>
      <c r="AU155" s="226" t="s">
        <v>79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755</v>
      </c>
      <c r="BM155" s="226" t="s">
        <v>2884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2885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79</v>
      </c>
    </row>
    <row r="157" s="12" customFormat="1" ht="25.92" customHeight="1">
      <c r="A157" s="12"/>
      <c r="B157" s="199"/>
      <c r="C157" s="200"/>
      <c r="D157" s="201" t="s">
        <v>71</v>
      </c>
      <c r="E157" s="202" t="s">
        <v>2886</v>
      </c>
      <c r="F157" s="202" t="s">
        <v>2887</v>
      </c>
      <c r="G157" s="200"/>
      <c r="H157" s="200"/>
      <c r="I157" s="203"/>
      <c r="J157" s="204">
        <f>BK157</f>
        <v>0</v>
      </c>
      <c r="K157" s="200"/>
      <c r="L157" s="205"/>
      <c r="M157" s="206"/>
      <c r="N157" s="207"/>
      <c r="O157" s="207"/>
      <c r="P157" s="208">
        <f>SUM(P158:P190)</f>
        <v>0</v>
      </c>
      <c r="Q157" s="207"/>
      <c r="R157" s="208">
        <f>SUM(R158:R190)</f>
        <v>1.2775300000000001</v>
      </c>
      <c r="S157" s="207"/>
      <c r="T157" s="209">
        <f>SUM(T158:T190)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79</v>
      </c>
      <c r="AT157" s="211" t="s">
        <v>71</v>
      </c>
      <c r="AU157" s="211" t="s">
        <v>72</v>
      </c>
      <c r="AY157" s="210" t="s">
        <v>158</v>
      </c>
      <c r="BK157" s="212">
        <f>SUM(BK158:BK190)</f>
        <v>0</v>
      </c>
    </row>
    <row r="158" s="2" customFormat="1" ht="37.8" customHeight="1">
      <c r="A158" s="41"/>
      <c r="B158" s="42"/>
      <c r="C158" s="270" t="s">
        <v>399</v>
      </c>
      <c r="D158" s="270" t="s">
        <v>490</v>
      </c>
      <c r="E158" s="271" t="s">
        <v>2888</v>
      </c>
      <c r="F158" s="272" t="s">
        <v>2889</v>
      </c>
      <c r="G158" s="273" t="s">
        <v>200</v>
      </c>
      <c r="H158" s="274">
        <v>20</v>
      </c>
      <c r="I158" s="275"/>
      <c r="J158" s="276">
        <f>ROUND(I158*H158,2)</f>
        <v>0</v>
      </c>
      <c r="K158" s="272" t="s">
        <v>165</v>
      </c>
      <c r="L158" s="277"/>
      <c r="M158" s="278" t="s">
        <v>28</v>
      </c>
      <c r="N158" s="279" t="s">
        <v>43</v>
      </c>
      <c r="O158" s="87"/>
      <c r="P158" s="224">
        <f>O158*H158</f>
        <v>0</v>
      </c>
      <c r="Q158" s="224">
        <v>0.00166</v>
      </c>
      <c r="R158" s="224">
        <f>Q158*H158</f>
        <v>0.0332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1102</v>
      </c>
      <c r="AT158" s="226" t="s">
        <v>490</v>
      </c>
      <c r="AU158" s="226" t="s">
        <v>79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1102</v>
      </c>
      <c r="BM158" s="226" t="s">
        <v>2890</v>
      </c>
    </row>
    <row r="159" s="2" customFormat="1" ht="24.15" customHeight="1">
      <c r="A159" s="41"/>
      <c r="B159" s="42"/>
      <c r="C159" s="270" t="s">
        <v>404</v>
      </c>
      <c r="D159" s="270" t="s">
        <v>490</v>
      </c>
      <c r="E159" s="271" t="s">
        <v>2891</v>
      </c>
      <c r="F159" s="272" t="s">
        <v>2892</v>
      </c>
      <c r="G159" s="273" t="s">
        <v>200</v>
      </c>
      <c r="H159" s="274">
        <v>80</v>
      </c>
      <c r="I159" s="275"/>
      <c r="J159" s="276">
        <f>ROUND(I159*H159,2)</f>
        <v>0</v>
      </c>
      <c r="K159" s="272" t="s">
        <v>165</v>
      </c>
      <c r="L159" s="277"/>
      <c r="M159" s="278" t="s">
        <v>28</v>
      </c>
      <c r="N159" s="279" t="s">
        <v>43</v>
      </c>
      <c r="O159" s="87"/>
      <c r="P159" s="224">
        <f>O159*H159</f>
        <v>0</v>
      </c>
      <c r="Q159" s="224">
        <v>0.00052999999999999998</v>
      </c>
      <c r="R159" s="224">
        <f>Q159*H159</f>
        <v>0.0424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1102</v>
      </c>
      <c r="AT159" s="226" t="s">
        <v>490</v>
      </c>
      <c r="AU159" s="226" t="s">
        <v>79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1102</v>
      </c>
      <c r="BM159" s="226" t="s">
        <v>2893</v>
      </c>
    </row>
    <row r="160" s="2" customFormat="1" ht="24.15" customHeight="1">
      <c r="A160" s="41"/>
      <c r="B160" s="42"/>
      <c r="C160" s="270" t="s">
        <v>411</v>
      </c>
      <c r="D160" s="270" t="s">
        <v>490</v>
      </c>
      <c r="E160" s="271" t="s">
        <v>2894</v>
      </c>
      <c r="F160" s="272" t="s">
        <v>2895</v>
      </c>
      <c r="G160" s="273" t="s">
        <v>200</v>
      </c>
      <c r="H160" s="274">
        <v>210</v>
      </c>
      <c r="I160" s="275"/>
      <c r="J160" s="276">
        <f>ROUND(I160*H160,2)</f>
        <v>0</v>
      </c>
      <c r="K160" s="272" t="s">
        <v>165</v>
      </c>
      <c r="L160" s="277"/>
      <c r="M160" s="278" t="s">
        <v>28</v>
      </c>
      <c r="N160" s="279" t="s">
        <v>43</v>
      </c>
      <c r="O160" s="87"/>
      <c r="P160" s="224">
        <f>O160*H160</f>
        <v>0</v>
      </c>
      <c r="Q160" s="224">
        <v>0.00034000000000000002</v>
      </c>
      <c r="R160" s="224">
        <f>Q160*H160</f>
        <v>0.071400000000000005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1102</v>
      </c>
      <c r="AT160" s="226" t="s">
        <v>490</v>
      </c>
      <c r="AU160" s="226" t="s">
        <v>79</v>
      </c>
      <c r="AY160" s="20" t="s">
        <v>158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1102</v>
      </c>
      <c r="BM160" s="226" t="s">
        <v>2896</v>
      </c>
    </row>
    <row r="161" s="2" customFormat="1" ht="24.15" customHeight="1">
      <c r="A161" s="41"/>
      <c r="B161" s="42"/>
      <c r="C161" s="270" t="s">
        <v>416</v>
      </c>
      <c r="D161" s="270" t="s">
        <v>490</v>
      </c>
      <c r="E161" s="271" t="s">
        <v>2897</v>
      </c>
      <c r="F161" s="272" t="s">
        <v>2898</v>
      </c>
      <c r="G161" s="273" t="s">
        <v>200</v>
      </c>
      <c r="H161" s="274">
        <v>1600</v>
      </c>
      <c r="I161" s="275"/>
      <c r="J161" s="276">
        <f>ROUND(I161*H161,2)</f>
        <v>0</v>
      </c>
      <c r="K161" s="272" t="s">
        <v>165</v>
      </c>
      <c r="L161" s="277"/>
      <c r="M161" s="278" t="s">
        <v>28</v>
      </c>
      <c r="N161" s="279" t="s">
        <v>43</v>
      </c>
      <c r="O161" s="87"/>
      <c r="P161" s="224">
        <f>O161*H161</f>
        <v>0</v>
      </c>
      <c r="Q161" s="224">
        <v>0.00017000000000000001</v>
      </c>
      <c r="R161" s="224">
        <f>Q161*H161</f>
        <v>0.27200000000000002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1102</v>
      </c>
      <c r="AT161" s="226" t="s">
        <v>490</v>
      </c>
      <c r="AU161" s="226" t="s">
        <v>79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1102</v>
      </c>
      <c r="BM161" s="226" t="s">
        <v>2899</v>
      </c>
    </row>
    <row r="162" s="2" customFormat="1" ht="24.15" customHeight="1">
      <c r="A162" s="41"/>
      <c r="B162" s="42"/>
      <c r="C162" s="270" t="s">
        <v>423</v>
      </c>
      <c r="D162" s="270" t="s">
        <v>490</v>
      </c>
      <c r="E162" s="271" t="s">
        <v>2900</v>
      </c>
      <c r="F162" s="272" t="s">
        <v>2901</v>
      </c>
      <c r="G162" s="273" t="s">
        <v>200</v>
      </c>
      <c r="H162" s="274">
        <v>1400</v>
      </c>
      <c r="I162" s="275"/>
      <c r="J162" s="276">
        <f>ROUND(I162*H162,2)</f>
        <v>0</v>
      </c>
      <c r="K162" s="272" t="s">
        <v>165</v>
      </c>
      <c r="L162" s="277"/>
      <c r="M162" s="278" t="s">
        <v>28</v>
      </c>
      <c r="N162" s="279" t="s">
        <v>43</v>
      </c>
      <c r="O162" s="87"/>
      <c r="P162" s="224">
        <f>O162*H162</f>
        <v>0</v>
      </c>
      <c r="Q162" s="224">
        <v>0.00012</v>
      </c>
      <c r="R162" s="224">
        <f>Q162*H162</f>
        <v>0.16800000000000001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1102</v>
      </c>
      <c r="AT162" s="226" t="s">
        <v>490</v>
      </c>
      <c r="AU162" s="226" t="s">
        <v>79</v>
      </c>
      <c r="AY162" s="20" t="s">
        <v>158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1102</v>
      </c>
      <c r="BM162" s="226" t="s">
        <v>2902</v>
      </c>
    </row>
    <row r="163" s="2" customFormat="1" ht="24.15" customHeight="1">
      <c r="A163" s="41"/>
      <c r="B163" s="42"/>
      <c r="C163" s="270" t="s">
        <v>430</v>
      </c>
      <c r="D163" s="270" t="s">
        <v>490</v>
      </c>
      <c r="E163" s="271" t="s">
        <v>2903</v>
      </c>
      <c r="F163" s="272" t="s">
        <v>2904</v>
      </c>
      <c r="G163" s="273" t="s">
        <v>200</v>
      </c>
      <c r="H163" s="274">
        <v>300</v>
      </c>
      <c r="I163" s="275"/>
      <c r="J163" s="276">
        <f>ROUND(I163*H163,2)</f>
        <v>0</v>
      </c>
      <c r="K163" s="272" t="s">
        <v>165</v>
      </c>
      <c r="L163" s="277"/>
      <c r="M163" s="278" t="s">
        <v>28</v>
      </c>
      <c r="N163" s="279" t="s">
        <v>43</v>
      </c>
      <c r="O163" s="87"/>
      <c r="P163" s="224">
        <f>O163*H163</f>
        <v>0</v>
      </c>
      <c r="Q163" s="224">
        <v>1.0000000000000001E-05</v>
      </c>
      <c r="R163" s="224">
        <f>Q163*H163</f>
        <v>0.0030000000000000001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1102</v>
      </c>
      <c r="AT163" s="226" t="s">
        <v>490</v>
      </c>
      <c r="AU163" s="226" t="s">
        <v>79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1102</v>
      </c>
      <c r="BM163" s="226" t="s">
        <v>2905</v>
      </c>
    </row>
    <row r="164" s="2" customFormat="1" ht="24.15" customHeight="1">
      <c r="A164" s="41"/>
      <c r="B164" s="42"/>
      <c r="C164" s="270" t="s">
        <v>703</v>
      </c>
      <c r="D164" s="270" t="s">
        <v>490</v>
      </c>
      <c r="E164" s="271" t="s">
        <v>2906</v>
      </c>
      <c r="F164" s="272" t="s">
        <v>2907</v>
      </c>
      <c r="G164" s="273" t="s">
        <v>200</v>
      </c>
      <c r="H164" s="274">
        <v>300</v>
      </c>
      <c r="I164" s="275"/>
      <c r="J164" s="276">
        <f>ROUND(I164*H164,2)</f>
        <v>0</v>
      </c>
      <c r="K164" s="272" t="s">
        <v>165</v>
      </c>
      <c r="L164" s="277"/>
      <c r="M164" s="278" t="s">
        <v>28</v>
      </c>
      <c r="N164" s="279" t="s">
        <v>43</v>
      </c>
      <c r="O164" s="87"/>
      <c r="P164" s="224">
        <f>O164*H164</f>
        <v>0</v>
      </c>
      <c r="Q164" s="224">
        <v>0.00016000000000000001</v>
      </c>
      <c r="R164" s="224">
        <f>Q164*H164</f>
        <v>0.048000000000000001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1102</v>
      </c>
      <c r="AT164" s="226" t="s">
        <v>490</v>
      </c>
      <c r="AU164" s="226" t="s">
        <v>79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1102</v>
      </c>
      <c r="BM164" s="226" t="s">
        <v>2908</v>
      </c>
    </row>
    <row r="165" s="2" customFormat="1" ht="37.8" customHeight="1">
      <c r="A165" s="41"/>
      <c r="B165" s="42"/>
      <c r="C165" s="270" t="s">
        <v>707</v>
      </c>
      <c r="D165" s="270" t="s">
        <v>490</v>
      </c>
      <c r="E165" s="271" t="s">
        <v>2909</v>
      </c>
      <c r="F165" s="272" t="s">
        <v>2910</v>
      </c>
      <c r="G165" s="273" t="s">
        <v>200</v>
      </c>
      <c r="H165" s="274">
        <v>35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0.00046999999999999999</v>
      </c>
      <c r="R165" s="224">
        <f>Q165*H165</f>
        <v>0.016449999999999999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1102</v>
      </c>
      <c r="AT165" s="226" t="s">
        <v>490</v>
      </c>
      <c r="AU165" s="226" t="s">
        <v>79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1102</v>
      </c>
      <c r="BM165" s="226" t="s">
        <v>2911</v>
      </c>
    </row>
    <row r="166" s="2" customFormat="1" ht="21.75" customHeight="1">
      <c r="A166" s="41"/>
      <c r="B166" s="42"/>
      <c r="C166" s="270" t="s">
        <v>711</v>
      </c>
      <c r="D166" s="270" t="s">
        <v>490</v>
      </c>
      <c r="E166" s="271" t="s">
        <v>2912</v>
      </c>
      <c r="F166" s="272" t="s">
        <v>2913</v>
      </c>
      <c r="G166" s="273" t="s">
        <v>200</v>
      </c>
      <c r="H166" s="274">
        <v>2200</v>
      </c>
      <c r="I166" s="275"/>
      <c r="J166" s="276">
        <f>ROUND(I166*H166,2)</f>
        <v>0</v>
      </c>
      <c r="K166" s="272" t="s">
        <v>165</v>
      </c>
      <c r="L166" s="277"/>
      <c r="M166" s="278" t="s">
        <v>28</v>
      </c>
      <c r="N166" s="279" t="s">
        <v>43</v>
      </c>
      <c r="O166" s="87"/>
      <c r="P166" s="224">
        <f>O166*H166</f>
        <v>0</v>
      </c>
      <c r="Q166" s="224">
        <v>0.00010000000000000001</v>
      </c>
      <c r="R166" s="224">
        <f>Q166*H166</f>
        <v>0.22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1102</v>
      </c>
      <c r="AT166" s="226" t="s">
        <v>490</v>
      </c>
      <c r="AU166" s="226" t="s">
        <v>79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1102</v>
      </c>
      <c r="BM166" s="226" t="s">
        <v>2914</v>
      </c>
    </row>
    <row r="167" s="2" customFormat="1" ht="37.8" customHeight="1">
      <c r="A167" s="41"/>
      <c r="B167" s="42"/>
      <c r="C167" s="270" t="s">
        <v>716</v>
      </c>
      <c r="D167" s="270" t="s">
        <v>490</v>
      </c>
      <c r="E167" s="271" t="s">
        <v>2915</v>
      </c>
      <c r="F167" s="272" t="s">
        <v>2916</v>
      </c>
      <c r="G167" s="273" t="s">
        <v>200</v>
      </c>
      <c r="H167" s="274">
        <v>70</v>
      </c>
      <c r="I167" s="275"/>
      <c r="J167" s="276">
        <f>ROUND(I167*H167,2)</f>
        <v>0</v>
      </c>
      <c r="K167" s="272" t="s">
        <v>165</v>
      </c>
      <c r="L167" s="277"/>
      <c r="M167" s="278" t="s">
        <v>28</v>
      </c>
      <c r="N167" s="279" t="s">
        <v>43</v>
      </c>
      <c r="O167" s="87"/>
      <c r="P167" s="224">
        <f>O167*H167</f>
        <v>0</v>
      </c>
      <c r="Q167" s="224">
        <v>8.0000000000000007E-05</v>
      </c>
      <c r="R167" s="224">
        <f>Q167*H167</f>
        <v>0.0056000000000000008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1102</v>
      </c>
      <c r="AT167" s="226" t="s">
        <v>490</v>
      </c>
      <c r="AU167" s="226" t="s">
        <v>79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1102</v>
      </c>
      <c r="BM167" s="226" t="s">
        <v>2917</v>
      </c>
    </row>
    <row r="168" s="2" customFormat="1" ht="33" customHeight="1">
      <c r="A168" s="41"/>
      <c r="B168" s="42"/>
      <c r="C168" s="215" t="s">
        <v>720</v>
      </c>
      <c r="D168" s="215" t="s">
        <v>161</v>
      </c>
      <c r="E168" s="216" t="s">
        <v>2918</v>
      </c>
      <c r="F168" s="217" t="s">
        <v>2919</v>
      </c>
      <c r="G168" s="218" t="s">
        <v>200</v>
      </c>
      <c r="H168" s="219">
        <v>590</v>
      </c>
      <c r="I168" s="220"/>
      <c r="J168" s="221">
        <f>ROUND(I168*H168,2)</f>
        <v>0</v>
      </c>
      <c r="K168" s="217" t="s">
        <v>381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755</v>
      </c>
      <c r="AT168" s="226" t="s">
        <v>161</v>
      </c>
      <c r="AU168" s="226" t="s">
        <v>79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755</v>
      </c>
      <c r="BM168" s="226" t="s">
        <v>2920</v>
      </c>
    </row>
    <row r="169" s="2" customFormat="1" ht="33" customHeight="1">
      <c r="A169" s="41"/>
      <c r="B169" s="42"/>
      <c r="C169" s="215" t="s">
        <v>724</v>
      </c>
      <c r="D169" s="215" t="s">
        <v>161</v>
      </c>
      <c r="E169" s="216" t="s">
        <v>2921</v>
      </c>
      <c r="F169" s="217" t="s">
        <v>2922</v>
      </c>
      <c r="G169" s="218" t="s">
        <v>200</v>
      </c>
      <c r="H169" s="219">
        <v>20</v>
      </c>
      <c r="I169" s="220"/>
      <c r="J169" s="221">
        <f>ROUND(I169*H169,2)</f>
        <v>0</v>
      </c>
      <c r="K169" s="217" t="s">
        <v>381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755</v>
      </c>
      <c r="AT169" s="226" t="s">
        <v>161</v>
      </c>
      <c r="AU169" s="226" t="s">
        <v>79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755</v>
      </c>
      <c r="BM169" s="226" t="s">
        <v>2923</v>
      </c>
    </row>
    <row r="170" s="2" customFormat="1" ht="33" customHeight="1">
      <c r="A170" s="41"/>
      <c r="B170" s="42"/>
      <c r="C170" s="215" t="s">
        <v>728</v>
      </c>
      <c r="D170" s="215" t="s">
        <v>161</v>
      </c>
      <c r="E170" s="216" t="s">
        <v>2924</v>
      </c>
      <c r="F170" s="217" t="s">
        <v>2925</v>
      </c>
      <c r="G170" s="218" t="s">
        <v>200</v>
      </c>
      <c r="H170" s="219">
        <v>3300</v>
      </c>
      <c r="I170" s="220"/>
      <c r="J170" s="221">
        <f>ROUND(I170*H170,2)</f>
        <v>0</v>
      </c>
      <c r="K170" s="217" t="s">
        <v>381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755</v>
      </c>
      <c r="AT170" s="226" t="s">
        <v>161</v>
      </c>
      <c r="AU170" s="226" t="s">
        <v>79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755</v>
      </c>
      <c r="BM170" s="226" t="s">
        <v>2926</v>
      </c>
    </row>
    <row r="171" s="2" customFormat="1" ht="33" customHeight="1">
      <c r="A171" s="41"/>
      <c r="B171" s="42"/>
      <c r="C171" s="215" t="s">
        <v>733</v>
      </c>
      <c r="D171" s="215" t="s">
        <v>161</v>
      </c>
      <c r="E171" s="216" t="s">
        <v>2927</v>
      </c>
      <c r="F171" s="217" t="s">
        <v>2928</v>
      </c>
      <c r="G171" s="218" t="s">
        <v>200</v>
      </c>
      <c r="H171" s="219">
        <v>35</v>
      </c>
      <c r="I171" s="220"/>
      <c r="J171" s="221">
        <f>ROUND(I171*H171,2)</f>
        <v>0</v>
      </c>
      <c r="K171" s="217" t="s">
        <v>381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755</v>
      </c>
      <c r="AT171" s="226" t="s">
        <v>161</v>
      </c>
      <c r="AU171" s="226" t="s">
        <v>79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755</v>
      </c>
      <c r="BM171" s="226" t="s">
        <v>2929</v>
      </c>
    </row>
    <row r="172" s="2" customFormat="1" ht="24.15" customHeight="1">
      <c r="A172" s="41"/>
      <c r="B172" s="42"/>
      <c r="C172" s="215" t="s">
        <v>738</v>
      </c>
      <c r="D172" s="215" t="s">
        <v>161</v>
      </c>
      <c r="E172" s="216" t="s">
        <v>2930</v>
      </c>
      <c r="F172" s="217" t="s">
        <v>2931</v>
      </c>
      <c r="G172" s="218" t="s">
        <v>200</v>
      </c>
      <c r="H172" s="219">
        <v>2305</v>
      </c>
      <c r="I172" s="220"/>
      <c r="J172" s="221">
        <f>ROUND(I172*H172,2)</f>
        <v>0</v>
      </c>
      <c r="K172" s="217" t="s">
        <v>165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755</v>
      </c>
      <c r="AT172" s="226" t="s">
        <v>161</v>
      </c>
      <c r="AU172" s="226" t="s">
        <v>79</v>
      </c>
      <c r="AY172" s="20" t="s">
        <v>158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755</v>
      </c>
      <c r="BM172" s="226" t="s">
        <v>2932</v>
      </c>
    </row>
    <row r="173" s="2" customFormat="1">
      <c r="A173" s="41"/>
      <c r="B173" s="42"/>
      <c r="C173" s="43"/>
      <c r="D173" s="228" t="s">
        <v>168</v>
      </c>
      <c r="E173" s="43"/>
      <c r="F173" s="229" t="s">
        <v>2933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168</v>
      </c>
      <c r="AU173" s="20" t="s">
        <v>79</v>
      </c>
    </row>
    <row r="174" s="2" customFormat="1" ht="24.15" customHeight="1">
      <c r="A174" s="41"/>
      <c r="B174" s="42"/>
      <c r="C174" s="270" t="s">
        <v>743</v>
      </c>
      <c r="D174" s="270" t="s">
        <v>490</v>
      </c>
      <c r="E174" s="271" t="s">
        <v>2934</v>
      </c>
      <c r="F174" s="272" t="s">
        <v>2935</v>
      </c>
      <c r="G174" s="273" t="s">
        <v>200</v>
      </c>
      <c r="H174" s="274">
        <v>50</v>
      </c>
      <c r="I174" s="275"/>
      <c r="J174" s="276">
        <f>ROUND(I174*H174,2)</f>
        <v>0</v>
      </c>
      <c r="K174" s="272" t="s">
        <v>165</v>
      </c>
      <c r="L174" s="277"/>
      <c r="M174" s="278" t="s">
        <v>28</v>
      </c>
      <c r="N174" s="279" t="s">
        <v>43</v>
      </c>
      <c r="O174" s="87"/>
      <c r="P174" s="224">
        <f>O174*H174</f>
        <v>0</v>
      </c>
      <c r="Q174" s="224">
        <v>0.00034000000000000002</v>
      </c>
      <c r="R174" s="224">
        <f>Q174*H174</f>
        <v>0.017000000000000001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1102</v>
      </c>
      <c r="AT174" s="226" t="s">
        <v>490</v>
      </c>
      <c r="AU174" s="226" t="s">
        <v>79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1102</v>
      </c>
      <c r="BM174" s="226" t="s">
        <v>2936</v>
      </c>
    </row>
    <row r="175" s="2" customFormat="1" ht="24.15" customHeight="1">
      <c r="A175" s="41"/>
      <c r="B175" s="42"/>
      <c r="C175" s="270" t="s">
        <v>748</v>
      </c>
      <c r="D175" s="270" t="s">
        <v>490</v>
      </c>
      <c r="E175" s="271" t="s">
        <v>2937</v>
      </c>
      <c r="F175" s="272" t="s">
        <v>2938</v>
      </c>
      <c r="G175" s="273" t="s">
        <v>200</v>
      </c>
      <c r="H175" s="274">
        <v>70</v>
      </c>
      <c r="I175" s="275"/>
      <c r="J175" s="276">
        <f>ROUND(I175*H175,2)</f>
        <v>0</v>
      </c>
      <c r="K175" s="272" t="s">
        <v>165</v>
      </c>
      <c r="L175" s="277"/>
      <c r="M175" s="278" t="s">
        <v>28</v>
      </c>
      <c r="N175" s="279" t="s">
        <v>43</v>
      </c>
      <c r="O175" s="87"/>
      <c r="P175" s="224">
        <f>O175*H175</f>
        <v>0</v>
      </c>
      <c r="Q175" s="224">
        <v>0.00022000000000000001</v>
      </c>
      <c r="R175" s="224">
        <f>Q175*H175</f>
        <v>0.015400000000000001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1102</v>
      </c>
      <c r="AT175" s="226" t="s">
        <v>490</v>
      </c>
      <c r="AU175" s="226" t="s">
        <v>79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1102</v>
      </c>
      <c r="BM175" s="226" t="s">
        <v>2939</v>
      </c>
    </row>
    <row r="176" s="2" customFormat="1" ht="24.15" customHeight="1">
      <c r="A176" s="41"/>
      <c r="B176" s="42"/>
      <c r="C176" s="270" t="s">
        <v>755</v>
      </c>
      <c r="D176" s="270" t="s">
        <v>490</v>
      </c>
      <c r="E176" s="271" t="s">
        <v>2940</v>
      </c>
      <c r="F176" s="272" t="s">
        <v>2941</v>
      </c>
      <c r="G176" s="273" t="s">
        <v>200</v>
      </c>
      <c r="H176" s="274">
        <v>70</v>
      </c>
      <c r="I176" s="275"/>
      <c r="J176" s="276">
        <f>ROUND(I176*H176,2)</f>
        <v>0</v>
      </c>
      <c r="K176" s="272" t="s">
        <v>165</v>
      </c>
      <c r="L176" s="277"/>
      <c r="M176" s="278" t="s">
        <v>28</v>
      </c>
      <c r="N176" s="279" t="s">
        <v>43</v>
      </c>
      <c r="O176" s="87"/>
      <c r="P176" s="224">
        <f>O176*H176</f>
        <v>0</v>
      </c>
      <c r="Q176" s="224">
        <v>8.0000000000000007E-05</v>
      </c>
      <c r="R176" s="224">
        <f>Q176*H176</f>
        <v>0.0056000000000000008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1102</v>
      </c>
      <c r="AT176" s="226" t="s">
        <v>490</v>
      </c>
      <c r="AU176" s="226" t="s">
        <v>79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1102</v>
      </c>
      <c r="BM176" s="226" t="s">
        <v>2942</v>
      </c>
    </row>
    <row r="177" s="2" customFormat="1" ht="44.25" customHeight="1">
      <c r="A177" s="41"/>
      <c r="B177" s="42"/>
      <c r="C177" s="215" t="s">
        <v>760</v>
      </c>
      <c r="D177" s="215" t="s">
        <v>161</v>
      </c>
      <c r="E177" s="216" t="s">
        <v>2943</v>
      </c>
      <c r="F177" s="217" t="s">
        <v>2944</v>
      </c>
      <c r="G177" s="218" t="s">
        <v>200</v>
      </c>
      <c r="H177" s="219">
        <v>140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755</v>
      </c>
      <c r="AT177" s="226" t="s">
        <v>161</v>
      </c>
      <c r="AU177" s="226" t="s">
        <v>79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755</v>
      </c>
      <c r="BM177" s="226" t="s">
        <v>2945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2946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79</v>
      </c>
    </row>
    <row r="179" s="2" customFormat="1" ht="37.8" customHeight="1">
      <c r="A179" s="41"/>
      <c r="B179" s="42"/>
      <c r="C179" s="215" t="s">
        <v>765</v>
      </c>
      <c r="D179" s="215" t="s">
        <v>161</v>
      </c>
      <c r="E179" s="216" t="s">
        <v>2947</v>
      </c>
      <c r="F179" s="217" t="s">
        <v>2948</v>
      </c>
      <c r="G179" s="218" t="s">
        <v>200</v>
      </c>
      <c r="H179" s="219">
        <v>30</v>
      </c>
      <c r="I179" s="220"/>
      <c r="J179" s="221">
        <f>ROUND(I179*H179,2)</f>
        <v>0</v>
      </c>
      <c r="K179" s="217" t="s">
        <v>165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755</v>
      </c>
      <c r="AT179" s="226" t="s">
        <v>161</v>
      </c>
      <c r="AU179" s="226" t="s">
        <v>79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755</v>
      </c>
      <c r="BM179" s="226" t="s">
        <v>2949</v>
      </c>
    </row>
    <row r="180" s="2" customFormat="1">
      <c r="A180" s="41"/>
      <c r="B180" s="42"/>
      <c r="C180" s="43"/>
      <c r="D180" s="228" t="s">
        <v>168</v>
      </c>
      <c r="E180" s="43"/>
      <c r="F180" s="229" t="s">
        <v>2950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168</v>
      </c>
      <c r="AU180" s="20" t="s">
        <v>79</v>
      </c>
    </row>
    <row r="181" s="2" customFormat="1" ht="21.75" customHeight="1">
      <c r="A181" s="41"/>
      <c r="B181" s="42"/>
      <c r="C181" s="270" t="s">
        <v>769</v>
      </c>
      <c r="D181" s="270" t="s">
        <v>490</v>
      </c>
      <c r="E181" s="271" t="s">
        <v>2951</v>
      </c>
      <c r="F181" s="272" t="s">
        <v>2952</v>
      </c>
      <c r="G181" s="273" t="s">
        <v>200</v>
      </c>
      <c r="H181" s="274">
        <v>580</v>
      </c>
      <c r="I181" s="275"/>
      <c r="J181" s="276">
        <f>ROUND(I181*H181,2)</f>
        <v>0</v>
      </c>
      <c r="K181" s="272" t="s">
        <v>165</v>
      </c>
      <c r="L181" s="277"/>
      <c r="M181" s="278" t="s">
        <v>28</v>
      </c>
      <c r="N181" s="279" t="s">
        <v>43</v>
      </c>
      <c r="O181" s="87"/>
      <c r="P181" s="224">
        <f>O181*H181</f>
        <v>0</v>
      </c>
      <c r="Q181" s="224">
        <v>6.9999999999999994E-05</v>
      </c>
      <c r="R181" s="224">
        <f>Q181*H181</f>
        <v>0.040599999999999997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1102</v>
      </c>
      <c r="AT181" s="226" t="s">
        <v>490</v>
      </c>
      <c r="AU181" s="226" t="s">
        <v>79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1102</v>
      </c>
      <c r="BM181" s="226" t="s">
        <v>2953</v>
      </c>
    </row>
    <row r="182" s="2" customFormat="1" ht="37.8" customHeight="1">
      <c r="A182" s="41"/>
      <c r="B182" s="42"/>
      <c r="C182" s="215" t="s">
        <v>775</v>
      </c>
      <c r="D182" s="215" t="s">
        <v>161</v>
      </c>
      <c r="E182" s="216" t="s">
        <v>2954</v>
      </c>
      <c r="F182" s="217" t="s">
        <v>2955</v>
      </c>
      <c r="G182" s="218" t="s">
        <v>200</v>
      </c>
      <c r="H182" s="219">
        <v>580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755</v>
      </c>
      <c r="AT182" s="226" t="s">
        <v>161</v>
      </c>
      <c r="AU182" s="226" t="s">
        <v>79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755</v>
      </c>
      <c r="BM182" s="226" t="s">
        <v>2956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2957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79</v>
      </c>
    </row>
    <row r="184" s="2" customFormat="1" ht="16.5" customHeight="1">
      <c r="A184" s="41"/>
      <c r="B184" s="42"/>
      <c r="C184" s="270" t="s">
        <v>791</v>
      </c>
      <c r="D184" s="270" t="s">
        <v>490</v>
      </c>
      <c r="E184" s="271" t="s">
        <v>2958</v>
      </c>
      <c r="F184" s="272" t="s">
        <v>2959</v>
      </c>
      <c r="G184" s="273" t="s">
        <v>200</v>
      </c>
      <c r="H184" s="274">
        <v>100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0.00012999999999999999</v>
      </c>
      <c r="R184" s="224">
        <f>Q184*H184</f>
        <v>0.012999999999999999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1102</v>
      </c>
      <c r="AT184" s="226" t="s">
        <v>490</v>
      </c>
      <c r="AU184" s="226" t="s">
        <v>79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1102</v>
      </c>
      <c r="BM184" s="226" t="s">
        <v>2960</v>
      </c>
    </row>
    <row r="185" s="2" customFormat="1" ht="37.8" customHeight="1">
      <c r="A185" s="41"/>
      <c r="B185" s="42"/>
      <c r="C185" s="215" t="s">
        <v>799</v>
      </c>
      <c r="D185" s="215" t="s">
        <v>161</v>
      </c>
      <c r="E185" s="216" t="s">
        <v>2961</v>
      </c>
      <c r="F185" s="217" t="s">
        <v>2962</v>
      </c>
      <c r="G185" s="218" t="s">
        <v>200</v>
      </c>
      <c r="H185" s="219">
        <v>100</v>
      </c>
      <c r="I185" s="220"/>
      <c r="J185" s="221">
        <f>ROUND(I185*H185,2)</f>
        <v>0</v>
      </c>
      <c r="K185" s="217" t="s">
        <v>165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755</v>
      </c>
      <c r="AT185" s="226" t="s">
        <v>161</v>
      </c>
      <c r="AU185" s="226" t="s">
        <v>79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755</v>
      </c>
      <c r="BM185" s="226" t="s">
        <v>2963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2964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79</v>
      </c>
    </row>
    <row r="187" s="2" customFormat="1" ht="21.75" customHeight="1">
      <c r="A187" s="41"/>
      <c r="B187" s="42"/>
      <c r="C187" s="270" t="s">
        <v>804</v>
      </c>
      <c r="D187" s="270" t="s">
        <v>490</v>
      </c>
      <c r="E187" s="271" t="s">
        <v>2965</v>
      </c>
      <c r="F187" s="272" t="s">
        <v>2966</v>
      </c>
      <c r="G187" s="273" t="s">
        <v>300</v>
      </c>
      <c r="H187" s="274">
        <v>147</v>
      </c>
      <c r="I187" s="275"/>
      <c r="J187" s="276">
        <f>ROUND(I187*H187,2)</f>
        <v>0</v>
      </c>
      <c r="K187" s="272" t="s">
        <v>165</v>
      </c>
      <c r="L187" s="277"/>
      <c r="M187" s="278" t="s">
        <v>28</v>
      </c>
      <c r="N187" s="279" t="s">
        <v>43</v>
      </c>
      <c r="O187" s="87"/>
      <c r="P187" s="224">
        <f>O187*H187</f>
        <v>0</v>
      </c>
      <c r="Q187" s="224">
        <v>4.0000000000000003E-05</v>
      </c>
      <c r="R187" s="224">
        <f>Q187*H187</f>
        <v>0.0058800000000000007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1102</v>
      </c>
      <c r="AT187" s="226" t="s">
        <v>490</v>
      </c>
      <c r="AU187" s="226" t="s">
        <v>79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1102</v>
      </c>
      <c r="BM187" s="226" t="s">
        <v>2967</v>
      </c>
    </row>
    <row r="188" s="2" customFormat="1" ht="49.05" customHeight="1">
      <c r="A188" s="41"/>
      <c r="B188" s="42"/>
      <c r="C188" s="215" t="s">
        <v>809</v>
      </c>
      <c r="D188" s="215" t="s">
        <v>161</v>
      </c>
      <c r="E188" s="216" t="s">
        <v>2968</v>
      </c>
      <c r="F188" s="217" t="s">
        <v>2969</v>
      </c>
      <c r="G188" s="218" t="s">
        <v>300</v>
      </c>
      <c r="H188" s="219">
        <v>147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755</v>
      </c>
      <c r="AT188" s="226" t="s">
        <v>161</v>
      </c>
      <c r="AU188" s="226" t="s">
        <v>79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755</v>
      </c>
      <c r="BM188" s="226" t="s">
        <v>2970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2971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79</v>
      </c>
    </row>
    <row r="190" s="2" customFormat="1" ht="16.5" customHeight="1">
      <c r="A190" s="41"/>
      <c r="B190" s="42"/>
      <c r="C190" s="270" t="s">
        <v>815</v>
      </c>
      <c r="D190" s="270" t="s">
        <v>490</v>
      </c>
      <c r="E190" s="271" t="s">
        <v>2972</v>
      </c>
      <c r="F190" s="272" t="s">
        <v>2973</v>
      </c>
      <c r="G190" s="273" t="s">
        <v>1631</v>
      </c>
      <c r="H190" s="274">
        <v>300</v>
      </c>
      <c r="I190" s="275"/>
      <c r="J190" s="276">
        <f>ROUND(I190*H190,2)</f>
        <v>0</v>
      </c>
      <c r="K190" s="272" t="s">
        <v>165</v>
      </c>
      <c r="L190" s="277"/>
      <c r="M190" s="278" t="s">
        <v>28</v>
      </c>
      <c r="N190" s="279" t="s">
        <v>43</v>
      </c>
      <c r="O190" s="87"/>
      <c r="P190" s="224">
        <f>O190*H190</f>
        <v>0</v>
      </c>
      <c r="Q190" s="224">
        <v>0.001</v>
      </c>
      <c r="R190" s="224">
        <f>Q190*H190</f>
        <v>0.29999999999999999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1734</v>
      </c>
      <c r="AT190" s="226" t="s">
        <v>490</v>
      </c>
      <c r="AU190" s="226" t="s">
        <v>79</v>
      </c>
      <c r="AY190" s="20" t="s">
        <v>158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755</v>
      </c>
      <c r="BM190" s="226" t="s">
        <v>2974</v>
      </c>
    </row>
    <row r="191" s="12" customFormat="1" ht="25.92" customHeight="1">
      <c r="A191" s="12"/>
      <c r="B191" s="199"/>
      <c r="C191" s="200"/>
      <c r="D191" s="201" t="s">
        <v>71</v>
      </c>
      <c r="E191" s="202" t="s">
        <v>2975</v>
      </c>
      <c r="F191" s="202" t="s">
        <v>2976</v>
      </c>
      <c r="G191" s="200"/>
      <c r="H191" s="200"/>
      <c r="I191" s="203"/>
      <c r="J191" s="204">
        <f>BK191</f>
        <v>0</v>
      </c>
      <c r="K191" s="200"/>
      <c r="L191" s="205"/>
      <c r="M191" s="206"/>
      <c r="N191" s="207"/>
      <c r="O191" s="207"/>
      <c r="P191" s="208">
        <f>P192+SUM(P193:P196)+P259</f>
        <v>0</v>
      </c>
      <c r="Q191" s="207"/>
      <c r="R191" s="208">
        <f>R192+SUM(R193:R196)+R259</f>
        <v>0.17018</v>
      </c>
      <c r="S191" s="207"/>
      <c r="T191" s="209">
        <f>T192+SUM(T193:T196)+T259</f>
        <v>0.0060000000000000001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79</v>
      </c>
      <c r="AT191" s="211" t="s">
        <v>71</v>
      </c>
      <c r="AU191" s="211" t="s">
        <v>72</v>
      </c>
      <c r="AY191" s="210" t="s">
        <v>158</v>
      </c>
      <c r="BK191" s="212">
        <f>BK192+SUM(BK193:BK196)+BK259</f>
        <v>0</v>
      </c>
    </row>
    <row r="192" s="2" customFormat="1" ht="24.15" customHeight="1">
      <c r="A192" s="41"/>
      <c r="B192" s="42"/>
      <c r="C192" s="215" t="s">
        <v>820</v>
      </c>
      <c r="D192" s="215" t="s">
        <v>161</v>
      </c>
      <c r="E192" s="216" t="s">
        <v>2977</v>
      </c>
      <c r="F192" s="217" t="s">
        <v>2978</v>
      </c>
      <c r="G192" s="218" t="s">
        <v>200</v>
      </c>
      <c r="H192" s="219">
        <v>200</v>
      </c>
      <c r="I192" s="220"/>
      <c r="J192" s="221">
        <f>ROUND(I192*H192,2)</f>
        <v>0</v>
      </c>
      <c r="K192" s="217" t="s">
        <v>381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166</v>
      </c>
      <c r="AT192" s="226" t="s">
        <v>161</v>
      </c>
      <c r="AU192" s="226" t="s">
        <v>79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166</v>
      </c>
      <c r="BM192" s="226" t="s">
        <v>2979</v>
      </c>
    </row>
    <row r="193" s="2" customFormat="1" ht="33" customHeight="1">
      <c r="A193" s="41"/>
      <c r="B193" s="42"/>
      <c r="C193" s="215" t="s">
        <v>825</v>
      </c>
      <c r="D193" s="215" t="s">
        <v>161</v>
      </c>
      <c r="E193" s="216" t="s">
        <v>2980</v>
      </c>
      <c r="F193" s="217" t="s">
        <v>2981</v>
      </c>
      <c r="G193" s="218" t="s">
        <v>193</v>
      </c>
      <c r="H193" s="219">
        <v>150</v>
      </c>
      <c r="I193" s="220"/>
      <c r="J193" s="221">
        <f>ROUND(I193*H193,2)</f>
        <v>0</v>
      </c>
      <c r="K193" s="217" t="s">
        <v>381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166</v>
      </c>
      <c r="AT193" s="226" t="s">
        <v>161</v>
      </c>
      <c r="AU193" s="226" t="s">
        <v>79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166</v>
      </c>
      <c r="BM193" s="226" t="s">
        <v>2982</v>
      </c>
    </row>
    <row r="194" s="2" customFormat="1" ht="37.8" customHeight="1">
      <c r="A194" s="41"/>
      <c r="B194" s="42"/>
      <c r="C194" s="215" t="s">
        <v>830</v>
      </c>
      <c r="D194" s="215" t="s">
        <v>161</v>
      </c>
      <c r="E194" s="216" t="s">
        <v>2983</v>
      </c>
      <c r="F194" s="217" t="s">
        <v>2984</v>
      </c>
      <c r="G194" s="218" t="s">
        <v>200</v>
      </c>
      <c r="H194" s="219">
        <v>10</v>
      </c>
      <c r="I194" s="220"/>
      <c r="J194" s="221">
        <f>ROUND(I194*H194,2)</f>
        <v>0</v>
      </c>
      <c r="K194" s="217" t="s">
        <v>381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79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2985</v>
      </c>
    </row>
    <row r="195" s="2" customFormat="1" ht="24.15" customHeight="1">
      <c r="A195" s="41"/>
      <c r="B195" s="42"/>
      <c r="C195" s="215" t="s">
        <v>835</v>
      </c>
      <c r="D195" s="215" t="s">
        <v>161</v>
      </c>
      <c r="E195" s="216" t="s">
        <v>2986</v>
      </c>
      <c r="F195" s="217" t="s">
        <v>2987</v>
      </c>
      <c r="G195" s="218" t="s">
        <v>200</v>
      </c>
      <c r="H195" s="219">
        <v>20</v>
      </c>
      <c r="I195" s="220"/>
      <c r="J195" s="221">
        <f>ROUND(I195*H195,2)</f>
        <v>0</v>
      </c>
      <c r="K195" s="217" t="s">
        <v>381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166</v>
      </c>
      <c r="AT195" s="226" t="s">
        <v>161</v>
      </c>
      <c r="AU195" s="226" t="s">
        <v>79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166</v>
      </c>
      <c r="BM195" s="226" t="s">
        <v>2988</v>
      </c>
    </row>
    <row r="196" s="12" customFormat="1" ht="22.8" customHeight="1">
      <c r="A196" s="12"/>
      <c r="B196" s="199"/>
      <c r="C196" s="200"/>
      <c r="D196" s="201" t="s">
        <v>71</v>
      </c>
      <c r="E196" s="213" t="s">
        <v>2989</v>
      </c>
      <c r="F196" s="213" t="s">
        <v>2990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P197+SUM(P198:P222)</f>
        <v>0</v>
      </c>
      <c r="Q196" s="207"/>
      <c r="R196" s="208">
        <f>R197+SUM(R198:R222)</f>
        <v>0.17018</v>
      </c>
      <c r="S196" s="207"/>
      <c r="T196" s="209">
        <f>T197+SUM(T198:T222)</f>
        <v>0.0060000000000000001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79</v>
      </c>
      <c r="AT196" s="211" t="s">
        <v>71</v>
      </c>
      <c r="AU196" s="211" t="s">
        <v>79</v>
      </c>
      <c r="AY196" s="210" t="s">
        <v>158</v>
      </c>
      <c r="BK196" s="212">
        <f>BK197+SUM(BK198:BK222)</f>
        <v>0</v>
      </c>
    </row>
    <row r="197" s="2" customFormat="1" ht="16.5" customHeight="1">
      <c r="A197" s="41"/>
      <c r="B197" s="42"/>
      <c r="C197" s="270" t="s">
        <v>840</v>
      </c>
      <c r="D197" s="270" t="s">
        <v>490</v>
      </c>
      <c r="E197" s="271" t="s">
        <v>2991</v>
      </c>
      <c r="F197" s="272" t="s">
        <v>2992</v>
      </c>
      <c r="G197" s="273" t="s">
        <v>1631</v>
      </c>
      <c r="H197" s="274">
        <v>19</v>
      </c>
      <c r="I197" s="275"/>
      <c r="J197" s="276">
        <f>ROUND(I197*H197,2)</f>
        <v>0</v>
      </c>
      <c r="K197" s="272" t="s">
        <v>165</v>
      </c>
      <c r="L197" s="277"/>
      <c r="M197" s="278" t="s">
        <v>28</v>
      </c>
      <c r="N197" s="279" t="s">
        <v>43</v>
      </c>
      <c r="O197" s="87"/>
      <c r="P197" s="224">
        <f>O197*H197</f>
        <v>0</v>
      </c>
      <c r="Q197" s="224">
        <v>0.001</v>
      </c>
      <c r="R197" s="224">
        <f>Q197*H197</f>
        <v>0.019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1102</v>
      </c>
      <c r="AT197" s="226" t="s">
        <v>490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1102</v>
      </c>
      <c r="BM197" s="226" t="s">
        <v>2993</v>
      </c>
    </row>
    <row r="198" s="2" customFormat="1" ht="16.5" customHeight="1">
      <c r="A198" s="41"/>
      <c r="B198" s="42"/>
      <c r="C198" s="270" t="s">
        <v>845</v>
      </c>
      <c r="D198" s="270" t="s">
        <v>490</v>
      </c>
      <c r="E198" s="271" t="s">
        <v>2994</v>
      </c>
      <c r="F198" s="272" t="s">
        <v>2995</v>
      </c>
      <c r="G198" s="273" t="s">
        <v>1631</v>
      </c>
      <c r="H198" s="274">
        <v>20</v>
      </c>
      <c r="I198" s="275"/>
      <c r="J198" s="276">
        <f>ROUND(I198*H198,2)</f>
        <v>0</v>
      </c>
      <c r="K198" s="272" t="s">
        <v>165</v>
      </c>
      <c r="L198" s="277"/>
      <c r="M198" s="278" t="s">
        <v>28</v>
      </c>
      <c r="N198" s="279" t="s">
        <v>43</v>
      </c>
      <c r="O198" s="87"/>
      <c r="P198" s="224">
        <f>O198*H198</f>
        <v>0</v>
      </c>
      <c r="Q198" s="224">
        <v>0.001</v>
      </c>
      <c r="R198" s="224">
        <f>Q198*H198</f>
        <v>0.02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1102</v>
      </c>
      <c r="AT198" s="226" t="s">
        <v>490</v>
      </c>
      <c r="AU198" s="226" t="s">
        <v>81</v>
      </c>
      <c r="AY198" s="20" t="s">
        <v>158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79</v>
      </c>
      <c r="BK198" s="227">
        <f>ROUND(I198*H198,2)</f>
        <v>0</v>
      </c>
      <c r="BL198" s="20" t="s">
        <v>1102</v>
      </c>
      <c r="BM198" s="226" t="s">
        <v>2996</v>
      </c>
    </row>
    <row r="199" s="2" customFormat="1" ht="21.75" customHeight="1">
      <c r="A199" s="41"/>
      <c r="B199" s="42"/>
      <c r="C199" s="270" t="s">
        <v>849</v>
      </c>
      <c r="D199" s="270" t="s">
        <v>490</v>
      </c>
      <c r="E199" s="271" t="s">
        <v>2997</v>
      </c>
      <c r="F199" s="272" t="s">
        <v>2998</v>
      </c>
      <c r="G199" s="273" t="s">
        <v>300</v>
      </c>
      <c r="H199" s="274">
        <v>5</v>
      </c>
      <c r="I199" s="275"/>
      <c r="J199" s="276">
        <f>ROUND(I199*H199,2)</f>
        <v>0</v>
      </c>
      <c r="K199" s="272" t="s">
        <v>165</v>
      </c>
      <c r="L199" s="277"/>
      <c r="M199" s="278" t="s">
        <v>28</v>
      </c>
      <c r="N199" s="279" t="s">
        <v>43</v>
      </c>
      <c r="O199" s="87"/>
      <c r="P199" s="224">
        <f>O199*H199</f>
        <v>0</v>
      </c>
      <c r="Q199" s="224">
        <v>0.0041999999999999997</v>
      </c>
      <c r="R199" s="224">
        <f>Q199*H199</f>
        <v>0.020999999999999998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1102</v>
      </c>
      <c r="AT199" s="226" t="s">
        <v>490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1102</v>
      </c>
      <c r="BM199" s="226" t="s">
        <v>2999</v>
      </c>
    </row>
    <row r="200" s="2" customFormat="1" ht="24.15" customHeight="1">
      <c r="A200" s="41"/>
      <c r="B200" s="42"/>
      <c r="C200" s="270" t="s">
        <v>853</v>
      </c>
      <c r="D200" s="270" t="s">
        <v>490</v>
      </c>
      <c r="E200" s="271" t="s">
        <v>3000</v>
      </c>
      <c r="F200" s="272" t="s">
        <v>3001</v>
      </c>
      <c r="G200" s="273" t="s">
        <v>300</v>
      </c>
      <c r="H200" s="274">
        <v>10</v>
      </c>
      <c r="I200" s="275"/>
      <c r="J200" s="276">
        <f>ROUND(I200*H200,2)</f>
        <v>0</v>
      </c>
      <c r="K200" s="272" t="s">
        <v>165</v>
      </c>
      <c r="L200" s="277"/>
      <c r="M200" s="278" t="s">
        <v>28</v>
      </c>
      <c r="N200" s="279" t="s">
        <v>43</v>
      </c>
      <c r="O200" s="87"/>
      <c r="P200" s="224">
        <f>O200*H200</f>
        <v>0</v>
      </c>
      <c r="Q200" s="224">
        <v>0.00020000000000000001</v>
      </c>
      <c r="R200" s="224">
        <f>Q200*H200</f>
        <v>0.002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1102</v>
      </c>
      <c r="AT200" s="226" t="s">
        <v>490</v>
      </c>
      <c r="AU200" s="226" t="s">
        <v>81</v>
      </c>
      <c r="AY200" s="20" t="s">
        <v>158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1102</v>
      </c>
      <c r="BM200" s="226" t="s">
        <v>3002</v>
      </c>
    </row>
    <row r="201" s="2" customFormat="1" ht="16.5" customHeight="1">
      <c r="A201" s="41"/>
      <c r="B201" s="42"/>
      <c r="C201" s="270" t="s">
        <v>857</v>
      </c>
      <c r="D201" s="270" t="s">
        <v>490</v>
      </c>
      <c r="E201" s="271" t="s">
        <v>3003</v>
      </c>
      <c r="F201" s="272" t="s">
        <v>3004</v>
      </c>
      <c r="G201" s="273" t="s">
        <v>1631</v>
      </c>
      <c r="H201" s="274">
        <v>80</v>
      </c>
      <c r="I201" s="275"/>
      <c r="J201" s="276">
        <f>ROUND(I201*H201,2)</f>
        <v>0</v>
      </c>
      <c r="K201" s="272" t="s">
        <v>165</v>
      </c>
      <c r="L201" s="277"/>
      <c r="M201" s="278" t="s">
        <v>28</v>
      </c>
      <c r="N201" s="279" t="s">
        <v>43</v>
      </c>
      <c r="O201" s="87"/>
      <c r="P201" s="224">
        <f>O201*H201</f>
        <v>0</v>
      </c>
      <c r="Q201" s="224">
        <v>0.001</v>
      </c>
      <c r="R201" s="224">
        <f>Q201*H201</f>
        <v>0.080000000000000002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1102</v>
      </c>
      <c r="AT201" s="226" t="s">
        <v>490</v>
      </c>
      <c r="AU201" s="226" t="s">
        <v>81</v>
      </c>
      <c r="AY201" s="20" t="s">
        <v>158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79</v>
      </c>
      <c r="BK201" s="227">
        <f>ROUND(I201*H201,2)</f>
        <v>0</v>
      </c>
      <c r="BL201" s="20" t="s">
        <v>1102</v>
      </c>
      <c r="BM201" s="226" t="s">
        <v>3005</v>
      </c>
    </row>
    <row r="202" s="2" customFormat="1" ht="16.5" customHeight="1">
      <c r="A202" s="41"/>
      <c r="B202" s="42"/>
      <c r="C202" s="270" t="s">
        <v>861</v>
      </c>
      <c r="D202" s="270" t="s">
        <v>490</v>
      </c>
      <c r="E202" s="271" t="s">
        <v>3006</v>
      </c>
      <c r="F202" s="272" t="s">
        <v>3007</v>
      </c>
      <c r="G202" s="273" t="s">
        <v>300</v>
      </c>
      <c r="H202" s="274">
        <v>5</v>
      </c>
      <c r="I202" s="275"/>
      <c r="J202" s="276">
        <f>ROUND(I202*H202,2)</f>
        <v>0</v>
      </c>
      <c r="K202" s="272" t="s">
        <v>165</v>
      </c>
      <c r="L202" s="277"/>
      <c r="M202" s="278" t="s">
        <v>28</v>
      </c>
      <c r="N202" s="279" t="s">
        <v>43</v>
      </c>
      <c r="O202" s="87"/>
      <c r="P202" s="224">
        <f>O202*H202</f>
        <v>0</v>
      </c>
      <c r="Q202" s="224">
        <v>0.0039199999999999999</v>
      </c>
      <c r="R202" s="224">
        <f>Q202*H202</f>
        <v>0.019599999999999999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1102</v>
      </c>
      <c r="AT202" s="226" t="s">
        <v>490</v>
      </c>
      <c r="AU202" s="226" t="s">
        <v>81</v>
      </c>
      <c r="AY202" s="20" t="s">
        <v>158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1102</v>
      </c>
      <c r="BM202" s="226" t="s">
        <v>3008</v>
      </c>
    </row>
    <row r="203" s="2" customFormat="1" ht="24.15" customHeight="1">
      <c r="A203" s="41"/>
      <c r="B203" s="42"/>
      <c r="C203" s="270" t="s">
        <v>866</v>
      </c>
      <c r="D203" s="270" t="s">
        <v>490</v>
      </c>
      <c r="E203" s="271" t="s">
        <v>3009</v>
      </c>
      <c r="F203" s="272" t="s">
        <v>3010</v>
      </c>
      <c r="G203" s="273" t="s">
        <v>300</v>
      </c>
      <c r="H203" s="274">
        <v>3</v>
      </c>
      <c r="I203" s="275"/>
      <c r="J203" s="276">
        <f>ROUND(I203*H203,2)</f>
        <v>0</v>
      </c>
      <c r="K203" s="272" t="s">
        <v>165</v>
      </c>
      <c r="L203" s="277"/>
      <c r="M203" s="278" t="s">
        <v>28</v>
      </c>
      <c r="N203" s="279" t="s">
        <v>43</v>
      </c>
      <c r="O203" s="87"/>
      <c r="P203" s="224">
        <f>O203*H203</f>
        <v>0</v>
      </c>
      <c r="Q203" s="224">
        <v>0.001</v>
      </c>
      <c r="R203" s="224">
        <f>Q203*H203</f>
        <v>0.0030000000000000001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1102</v>
      </c>
      <c r="AT203" s="226" t="s">
        <v>490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1102</v>
      </c>
      <c r="BM203" s="226" t="s">
        <v>3011</v>
      </c>
    </row>
    <row r="204" s="2" customFormat="1" ht="24.15" customHeight="1">
      <c r="A204" s="41"/>
      <c r="B204" s="42"/>
      <c r="C204" s="270" t="s">
        <v>870</v>
      </c>
      <c r="D204" s="270" t="s">
        <v>490</v>
      </c>
      <c r="E204" s="271" t="s">
        <v>3012</v>
      </c>
      <c r="F204" s="272" t="s">
        <v>3013</v>
      </c>
      <c r="G204" s="273" t="s">
        <v>300</v>
      </c>
      <c r="H204" s="274">
        <v>3</v>
      </c>
      <c r="I204" s="275"/>
      <c r="J204" s="276">
        <f>ROUND(I204*H204,2)</f>
        <v>0</v>
      </c>
      <c r="K204" s="272" t="s">
        <v>165</v>
      </c>
      <c r="L204" s="277"/>
      <c r="M204" s="278" t="s">
        <v>28</v>
      </c>
      <c r="N204" s="279" t="s">
        <v>43</v>
      </c>
      <c r="O204" s="87"/>
      <c r="P204" s="224">
        <f>O204*H204</f>
        <v>0</v>
      </c>
      <c r="Q204" s="224">
        <v>0.00031</v>
      </c>
      <c r="R204" s="224">
        <f>Q204*H204</f>
        <v>0.00093000000000000005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1102</v>
      </c>
      <c r="AT204" s="226" t="s">
        <v>490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1102</v>
      </c>
      <c r="BM204" s="226" t="s">
        <v>3014</v>
      </c>
    </row>
    <row r="205" s="2" customFormat="1" ht="24.15" customHeight="1">
      <c r="A205" s="41"/>
      <c r="B205" s="42"/>
      <c r="C205" s="270" t="s">
        <v>874</v>
      </c>
      <c r="D205" s="270" t="s">
        <v>490</v>
      </c>
      <c r="E205" s="271" t="s">
        <v>3015</v>
      </c>
      <c r="F205" s="272" t="s">
        <v>3016</v>
      </c>
      <c r="G205" s="273" t="s">
        <v>300</v>
      </c>
      <c r="H205" s="274">
        <v>1</v>
      </c>
      <c r="I205" s="275"/>
      <c r="J205" s="276">
        <f>ROUND(I205*H205,2)</f>
        <v>0</v>
      </c>
      <c r="K205" s="272" t="s">
        <v>165</v>
      </c>
      <c r="L205" s="277"/>
      <c r="M205" s="278" t="s">
        <v>28</v>
      </c>
      <c r="N205" s="279" t="s">
        <v>43</v>
      </c>
      <c r="O205" s="87"/>
      <c r="P205" s="224">
        <f>O205*H205</f>
        <v>0</v>
      </c>
      <c r="Q205" s="224">
        <v>0.001</v>
      </c>
      <c r="R205" s="224">
        <f>Q205*H205</f>
        <v>0.001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1102</v>
      </c>
      <c r="AT205" s="226" t="s">
        <v>490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1102</v>
      </c>
      <c r="BM205" s="226" t="s">
        <v>3017</v>
      </c>
    </row>
    <row r="206" s="2" customFormat="1" ht="24.15" customHeight="1">
      <c r="A206" s="41"/>
      <c r="B206" s="42"/>
      <c r="C206" s="270" t="s">
        <v>878</v>
      </c>
      <c r="D206" s="270" t="s">
        <v>490</v>
      </c>
      <c r="E206" s="271" t="s">
        <v>3018</v>
      </c>
      <c r="F206" s="272" t="s">
        <v>3019</v>
      </c>
      <c r="G206" s="273" t="s">
        <v>300</v>
      </c>
      <c r="H206" s="274">
        <v>3</v>
      </c>
      <c r="I206" s="275"/>
      <c r="J206" s="276">
        <f>ROUND(I206*H206,2)</f>
        <v>0</v>
      </c>
      <c r="K206" s="272" t="s">
        <v>165</v>
      </c>
      <c r="L206" s="277"/>
      <c r="M206" s="278" t="s">
        <v>28</v>
      </c>
      <c r="N206" s="279" t="s">
        <v>43</v>
      </c>
      <c r="O206" s="87"/>
      <c r="P206" s="224">
        <f>O206*H206</f>
        <v>0</v>
      </c>
      <c r="Q206" s="224">
        <v>0.001</v>
      </c>
      <c r="R206" s="224">
        <f>Q206*H206</f>
        <v>0.0030000000000000001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1102</v>
      </c>
      <c r="AT206" s="226" t="s">
        <v>490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1102</v>
      </c>
      <c r="BM206" s="226" t="s">
        <v>3020</v>
      </c>
    </row>
    <row r="207" s="2" customFormat="1" ht="24.15" customHeight="1">
      <c r="A207" s="41"/>
      <c r="B207" s="42"/>
      <c r="C207" s="270" t="s">
        <v>882</v>
      </c>
      <c r="D207" s="270" t="s">
        <v>490</v>
      </c>
      <c r="E207" s="271" t="s">
        <v>3021</v>
      </c>
      <c r="F207" s="272" t="s">
        <v>3022</v>
      </c>
      <c r="G207" s="273" t="s">
        <v>300</v>
      </c>
      <c r="H207" s="274">
        <v>101</v>
      </c>
      <c r="I207" s="275"/>
      <c r="J207" s="276">
        <f>ROUND(I207*H207,2)</f>
        <v>0</v>
      </c>
      <c r="K207" s="272" t="s">
        <v>381</v>
      </c>
      <c r="L207" s="277"/>
      <c r="M207" s="278" t="s">
        <v>28</v>
      </c>
      <c r="N207" s="279" t="s">
        <v>43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1102</v>
      </c>
      <c r="AT207" s="226" t="s">
        <v>490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1102</v>
      </c>
      <c r="BM207" s="226" t="s">
        <v>3023</v>
      </c>
    </row>
    <row r="208" s="2" customFormat="1" ht="16.5" customHeight="1">
      <c r="A208" s="41"/>
      <c r="B208" s="42"/>
      <c r="C208" s="270" t="s">
        <v>887</v>
      </c>
      <c r="D208" s="270" t="s">
        <v>490</v>
      </c>
      <c r="E208" s="271" t="s">
        <v>3024</v>
      </c>
      <c r="F208" s="272" t="s">
        <v>3025</v>
      </c>
      <c r="G208" s="273" t="s">
        <v>300</v>
      </c>
      <c r="H208" s="274">
        <v>5</v>
      </c>
      <c r="I208" s="275"/>
      <c r="J208" s="276">
        <f>ROUND(I208*H208,2)</f>
        <v>0</v>
      </c>
      <c r="K208" s="272" t="s">
        <v>165</v>
      </c>
      <c r="L208" s="277"/>
      <c r="M208" s="278" t="s">
        <v>28</v>
      </c>
      <c r="N208" s="279" t="s">
        <v>43</v>
      </c>
      <c r="O208" s="87"/>
      <c r="P208" s="224">
        <f>O208*H208</f>
        <v>0</v>
      </c>
      <c r="Q208" s="224">
        <v>0.00010000000000000001</v>
      </c>
      <c r="R208" s="224">
        <f>Q208*H208</f>
        <v>0.00050000000000000001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1102</v>
      </c>
      <c r="AT208" s="226" t="s">
        <v>490</v>
      </c>
      <c r="AU208" s="226" t="s">
        <v>81</v>
      </c>
      <c r="AY208" s="20" t="s">
        <v>158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79</v>
      </c>
      <c r="BK208" s="227">
        <f>ROUND(I208*H208,2)</f>
        <v>0</v>
      </c>
      <c r="BL208" s="20" t="s">
        <v>1102</v>
      </c>
      <c r="BM208" s="226" t="s">
        <v>3026</v>
      </c>
    </row>
    <row r="209" s="2" customFormat="1" ht="16.5" customHeight="1">
      <c r="A209" s="41"/>
      <c r="B209" s="42"/>
      <c r="C209" s="270" t="s">
        <v>891</v>
      </c>
      <c r="D209" s="270" t="s">
        <v>490</v>
      </c>
      <c r="E209" s="271" t="s">
        <v>3027</v>
      </c>
      <c r="F209" s="272" t="s">
        <v>3028</v>
      </c>
      <c r="G209" s="273" t="s">
        <v>300</v>
      </c>
      <c r="H209" s="274">
        <v>24</v>
      </c>
      <c r="I209" s="275"/>
      <c r="J209" s="276">
        <f>ROUND(I209*H209,2)</f>
        <v>0</v>
      </c>
      <c r="K209" s="272" t="s">
        <v>381</v>
      </c>
      <c r="L209" s="277"/>
      <c r="M209" s="278" t="s">
        <v>28</v>
      </c>
      <c r="N209" s="279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1102</v>
      </c>
      <c r="AT209" s="226" t="s">
        <v>490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1102</v>
      </c>
      <c r="BM209" s="226" t="s">
        <v>3029</v>
      </c>
    </row>
    <row r="210" s="2" customFormat="1" ht="16.5" customHeight="1">
      <c r="A210" s="41"/>
      <c r="B210" s="42"/>
      <c r="C210" s="270" t="s">
        <v>900</v>
      </c>
      <c r="D210" s="270" t="s">
        <v>490</v>
      </c>
      <c r="E210" s="271" t="s">
        <v>3030</v>
      </c>
      <c r="F210" s="272" t="s">
        <v>3031</v>
      </c>
      <c r="G210" s="273" t="s">
        <v>300</v>
      </c>
      <c r="H210" s="274">
        <v>3</v>
      </c>
      <c r="I210" s="275"/>
      <c r="J210" s="276">
        <f>ROUND(I210*H210,2)</f>
        <v>0</v>
      </c>
      <c r="K210" s="272" t="s">
        <v>381</v>
      </c>
      <c r="L210" s="277"/>
      <c r="M210" s="278" t="s">
        <v>28</v>
      </c>
      <c r="N210" s="279" t="s">
        <v>43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1102</v>
      </c>
      <c r="AT210" s="226" t="s">
        <v>490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1102</v>
      </c>
      <c r="BM210" s="226" t="s">
        <v>3032</v>
      </c>
    </row>
    <row r="211" s="2" customFormat="1" ht="24.15" customHeight="1">
      <c r="A211" s="41"/>
      <c r="B211" s="42"/>
      <c r="C211" s="270" t="s">
        <v>906</v>
      </c>
      <c r="D211" s="270" t="s">
        <v>490</v>
      </c>
      <c r="E211" s="271" t="s">
        <v>3033</v>
      </c>
      <c r="F211" s="272" t="s">
        <v>3034</v>
      </c>
      <c r="G211" s="273" t="s">
        <v>300</v>
      </c>
      <c r="H211" s="274">
        <v>17</v>
      </c>
      <c r="I211" s="275"/>
      <c r="J211" s="276">
        <f>ROUND(I211*H211,2)</f>
        <v>0</v>
      </c>
      <c r="K211" s="272" t="s">
        <v>381</v>
      </c>
      <c r="L211" s="277"/>
      <c r="M211" s="278" t="s">
        <v>28</v>
      </c>
      <c r="N211" s="279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1102</v>
      </c>
      <c r="AT211" s="226" t="s">
        <v>490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1102</v>
      </c>
      <c r="BM211" s="226" t="s">
        <v>3035</v>
      </c>
    </row>
    <row r="212" s="2" customFormat="1" ht="24.15" customHeight="1">
      <c r="A212" s="41"/>
      <c r="B212" s="42"/>
      <c r="C212" s="270" t="s">
        <v>911</v>
      </c>
      <c r="D212" s="270" t="s">
        <v>490</v>
      </c>
      <c r="E212" s="271" t="s">
        <v>3036</v>
      </c>
      <c r="F212" s="272" t="s">
        <v>3037</v>
      </c>
      <c r="G212" s="273" t="s">
        <v>300</v>
      </c>
      <c r="H212" s="274">
        <v>1</v>
      </c>
      <c r="I212" s="275"/>
      <c r="J212" s="276">
        <f>ROUND(I212*H212,2)</f>
        <v>0</v>
      </c>
      <c r="K212" s="272" t="s">
        <v>381</v>
      </c>
      <c r="L212" s="277"/>
      <c r="M212" s="278" t="s">
        <v>28</v>
      </c>
      <c r="N212" s="279" t="s">
        <v>43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1102</v>
      </c>
      <c r="AT212" s="226" t="s">
        <v>490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1102</v>
      </c>
      <c r="BM212" s="226" t="s">
        <v>3038</v>
      </c>
    </row>
    <row r="213" s="2" customFormat="1" ht="49.05" customHeight="1">
      <c r="A213" s="41"/>
      <c r="B213" s="42"/>
      <c r="C213" s="215" t="s">
        <v>916</v>
      </c>
      <c r="D213" s="215" t="s">
        <v>161</v>
      </c>
      <c r="E213" s="216" t="s">
        <v>3039</v>
      </c>
      <c r="F213" s="217" t="s">
        <v>3040</v>
      </c>
      <c r="G213" s="218" t="s">
        <v>200</v>
      </c>
      <c r="H213" s="219">
        <v>80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755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755</v>
      </c>
      <c r="BM213" s="226" t="s">
        <v>3041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3042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2" customFormat="1" ht="24.15" customHeight="1">
      <c r="A215" s="41"/>
      <c r="B215" s="42"/>
      <c r="C215" s="215" t="s">
        <v>921</v>
      </c>
      <c r="D215" s="215" t="s">
        <v>161</v>
      </c>
      <c r="E215" s="216" t="s">
        <v>3043</v>
      </c>
      <c r="F215" s="217" t="s">
        <v>3044</v>
      </c>
      <c r="G215" s="218" t="s">
        <v>200</v>
      </c>
      <c r="H215" s="219">
        <v>120</v>
      </c>
      <c r="I215" s="220"/>
      <c r="J215" s="221">
        <f>ROUND(I215*H215,2)</f>
        <v>0</v>
      </c>
      <c r="K215" s="217" t="s">
        <v>165</v>
      </c>
      <c r="L215" s="47"/>
      <c r="M215" s="222" t="s">
        <v>28</v>
      </c>
      <c r="N215" s="223" t="s">
        <v>43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755</v>
      </c>
      <c r="AT215" s="226" t="s">
        <v>161</v>
      </c>
      <c r="AU215" s="226" t="s">
        <v>81</v>
      </c>
      <c r="AY215" s="20" t="s">
        <v>158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79</v>
      </c>
      <c r="BK215" s="227">
        <f>ROUND(I215*H215,2)</f>
        <v>0</v>
      </c>
      <c r="BL215" s="20" t="s">
        <v>755</v>
      </c>
      <c r="BM215" s="226" t="s">
        <v>3045</v>
      </c>
    </row>
    <row r="216" s="2" customFormat="1">
      <c r="A216" s="41"/>
      <c r="B216" s="42"/>
      <c r="C216" s="43"/>
      <c r="D216" s="228" t="s">
        <v>168</v>
      </c>
      <c r="E216" s="43"/>
      <c r="F216" s="229" t="s">
        <v>3046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168</v>
      </c>
      <c r="AU216" s="20" t="s">
        <v>81</v>
      </c>
    </row>
    <row r="217" s="2" customFormat="1" ht="16.5" customHeight="1">
      <c r="A217" s="41"/>
      <c r="B217" s="42"/>
      <c r="C217" s="215" t="s">
        <v>926</v>
      </c>
      <c r="D217" s="215" t="s">
        <v>161</v>
      </c>
      <c r="E217" s="216" t="s">
        <v>3047</v>
      </c>
      <c r="F217" s="217" t="s">
        <v>3048</v>
      </c>
      <c r="G217" s="218" t="s">
        <v>300</v>
      </c>
      <c r="H217" s="219">
        <v>25</v>
      </c>
      <c r="I217" s="220"/>
      <c r="J217" s="221">
        <f>ROUND(I217*H217,2)</f>
        <v>0</v>
      </c>
      <c r="K217" s="217" t="s">
        <v>381</v>
      </c>
      <c r="L217" s="47"/>
      <c r="M217" s="222" t="s">
        <v>28</v>
      </c>
      <c r="N217" s="223" t="s">
        <v>43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755</v>
      </c>
      <c r="AT217" s="226" t="s">
        <v>161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755</v>
      </c>
      <c r="BM217" s="226" t="s">
        <v>3049</v>
      </c>
    </row>
    <row r="218" s="2" customFormat="1" ht="37.8" customHeight="1">
      <c r="A218" s="41"/>
      <c r="B218" s="42"/>
      <c r="C218" s="215" t="s">
        <v>932</v>
      </c>
      <c r="D218" s="215" t="s">
        <v>161</v>
      </c>
      <c r="E218" s="216" t="s">
        <v>3050</v>
      </c>
      <c r="F218" s="217" t="s">
        <v>3051</v>
      </c>
      <c r="G218" s="218" t="s">
        <v>200</v>
      </c>
      <c r="H218" s="219">
        <v>120</v>
      </c>
      <c r="I218" s="220"/>
      <c r="J218" s="221">
        <f>ROUND(I218*H218,2)</f>
        <v>0</v>
      </c>
      <c r="K218" s="217" t="s">
        <v>381</v>
      </c>
      <c r="L218" s="47"/>
      <c r="M218" s="222" t="s">
        <v>28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3052</v>
      </c>
      <c r="AT218" s="226" t="s">
        <v>161</v>
      </c>
      <c r="AU218" s="226" t="s">
        <v>81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3052</v>
      </c>
      <c r="BM218" s="226" t="s">
        <v>3053</v>
      </c>
    </row>
    <row r="219" s="2" customFormat="1" ht="44.25" customHeight="1">
      <c r="A219" s="41"/>
      <c r="B219" s="42"/>
      <c r="C219" s="215" t="s">
        <v>938</v>
      </c>
      <c r="D219" s="215" t="s">
        <v>161</v>
      </c>
      <c r="E219" s="216" t="s">
        <v>3054</v>
      </c>
      <c r="F219" s="217" t="s">
        <v>3055</v>
      </c>
      <c r="G219" s="218" t="s">
        <v>300</v>
      </c>
      <c r="H219" s="219">
        <v>10</v>
      </c>
      <c r="I219" s="220"/>
      <c r="J219" s="221">
        <f>ROUND(I219*H219,2)</f>
        <v>0</v>
      </c>
      <c r="K219" s="217" t="s">
        <v>381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3052</v>
      </c>
      <c r="AT219" s="226" t="s">
        <v>161</v>
      </c>
      <c r="AU219" s="226" t="s">
        <v>81</v>
      </c>
      <c r="AY219" s="20" t="s">
        <v>158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3052</v>
      </c>
      <c r="BM219" s="226" t="s">
        <v>3056</v>
      </c>
    </row>
    <row r="220" s="2" customFormat="1" ht="24.15" customHeight="1">
      <c r="A220" s="41"/>
      <c r="B220" s="42"/>
      <c r="C220" s="215" t="s">
        <v>943</v>
      </c>
      <c r="D220" s="215" t="s">
        <v>161</v>
      </c>
      <c r="E220" s="216" t="s">
        <v>3057</v>
      </c>
      <c r="F220" s="217" t="s">
        <v>3058</v>
      </c>
      <c r="G220" s="218" t="s">
        <v>300</v>
      </c>
      <c r="H220" s="219">
        <v>30</v>
      </c>
      <c r="I220" s="220"/>
      <c r="J220" s="221">
        <f>ROUND(I220*H220,2)</f>
        <v>0</v>
      </c>
      <c r="K220" s="217" t="s">
        <v>381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3052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3052</v>
      </c>
      <c r="BM220" s="226" t="s">
        <v>3059</v>
      </c>
    </row>
    <row r="221" s="2" customFormat="1" ht="24.15" customHeight="1">
      <c r="A221" s="41"/>
      <c r="B221" s="42"/>
      <c r="C221" s="215" t="s">
        <v>948</v>
      </c>
      <c r="D221" s="215" t="s">
        <v>161</v>
      </c>
      <c r="E221" s="216" t="s">
        <v>3060</v>
      </c>
      <c r="F221" s="217" t="s">
        <v>3061</v>
      </c>
      <c r="G221" s="218" t="s">
        <v>300</v>
      </c>
      <c r="H221" s="219">
        <v>30</v>
      </c>
      <c r="I221" s="220"/>
      <c r="J221" s="221">
        <f>ROUND(I221*H221,2)</f>
        <v>0</v>
      </c>
      <c r="K221" s="217" t="s">
        <v>381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3052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3052</v>
      </c>
      <c r="BM221" s="226" t="s">
        <v>3062</v>
      </c>
    </row>
    <row r="222" s="12" customFormat="1" ht="20.88" customHeight="1">
      <c r="A222" s="12"/>
      <c r="B222" s="199"/>
      <c r="C222" s="200"/>
      <c r="D222" s="201" t="s">
        <v>71</v>
      </c>
      <c r="E222" s="213" t="s">
        <v>3063</v>
      </c>
      <c r="F222" s="213" t="s">
        <v>3064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SUM(P223:P258)</f>
        <v>0</v>
      </c>
      <c r="Q222" s="207"/>
      <c r="R222" s="208">
        <f>SUM(R223:R258)</f>
        <v>0.00014999999999999999</v>
      </c>
      <c r="S222" s="207"/>
      <c r="T222" s="209">
        <f>SUM(T223:T258)</f>
        <v>0.0060000000000000001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79</v>
      </c>
      <c r="AT222" s="211" t="s">
        <v>71</v>
      </c>
      <c r="AU222" s="211" t="s">
        <v>81</v>
      </c>
      <c r="AY222" s="210" t="s">
        <v>158</v>
      </c>
      <c r="BK222" s="212">
        <f>SUM(BK223:BK258)</f>
        <v>0</v>
      </c>
    </row>
    <row r="223" s="2" customFormat="1" ht="37.8" customHeight="1">
      <c r="A223" s="41"/>
      <c r="B223" s="42"/>
      <c r="C223" s="270" t="s">
        <v>953</v>
      </c>
      <c r="D223" s="270" t="s">
        <v>490</v>
      </c>
      <c r="E223" s="271" t="s">
        <v>3065</v>
      </c>
      <c r="F223" s="272" t="s">
        <v>3066</v>
      </c>
      <c r="G223" s="273" t="s">
        <v>300</v>
      </c>
      <c r="H223" s="274">
        <v>1</v>
      </c>
      <c r="I223" s="275"/>
      <c r="J223" s="276">
        <f>ROUND(I223*H223,2)</f>
        <v>0</v>
      </c>
      <c r="K223" s="272" t="s">
        <v>381</v>
      </c>
      <c r="L223" s="277"/>
      <c r="M223" s="278" t="s">
        <v>28</v>
      </c>
      <c r="N223" s="279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208</v>
      </c>
      <c r="AT223" s="226" t="s">
        <v>490</v>
      </c>
      <c r="AU223" s="226" t="s">
        <v>174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166</v>
      </c>
      <c r="BM223" s="226" t="s">
        <v>3067</v>
      </c>
    </row>
    <row r="224" s="2" customFormat="1" ht="33" customHeight="1">
      <c r="A224" s="41"/>
      <c r="B224" s="42"/>
      <c r="C224" s="270" t="s">
        <v>960</v>
      </c>
      <c r="D224" s="270" t="s">
        <v>490</v>
      </c>
      <c r="E224" s="271" t="s">
        <v>3068</v>
      </c>
      <c r="F224" s="272" t="s">
        <v>3069</v>
      </c>
      <c r="G224" s="273" t="s">
        <v>300</v>
      </c>
      <c r="H224" s="274">
        <v>1</v>
      </c>
      <c r="I224" s="275"/>
      <c r="J224" s="276">
        <f>ROUND(I224*H224,2)</f>
        <v>0</v>
      </c>
      <c r="K224" s="272" t="s">
        <v>381</v>
      </c>
      <c r="L224" s="277"/>
      <c r="M224" s="278" t="s">
        <v>28</v>
      </c>
      <c r="N224" s="279" t="s">
        <v>43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208</v>
      </c>
      <c r="AT224" s="226" t="s">
        <v>490</v>
      </c>
      <c r="AU224" s="226" t="s">
        <v>174</v>
      </c>
      <c r="AY224" s="20" t="s">
        <v>158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79</v>
      </c>
      <c r="BK224" s="227">
        <f>ROUND(I224*H224,2)</f>
        <v>0</v>
      </c>
      <c r="BL224" s="20" t="s">
        <v>166</v>
      </c>
      <c r="BM224" s="226" t="s">
        <v>3070</v>
      </c>
    </row>
    <row r="225" s="2" customFormat="1" ht="24.15" customHeight="1">
      <c r="A225" s="41"/>
      <c r="B225" s="42"/>
      <c r="C225" s="270" t="s">
        <v>965</v>
      </c>
      <c r="D225" s="270" t="s">
        <v>490</v>
      </c>
      <c r="E225" s="271" t="s">
        <v>3071</v>
      </c>
      <c r="F225" s="272" t="s">
        <v>3072</v>
      </c>
      <c r="G225" s="273" t="s">
        <v>300</v>
      </c>
      <c r="H225" s="274">
        <v>2</v>
      </c>
      <c r="I225" s="275"/>
      <c r="J225" s="276">
        <f>ROUND(I225*H225,2)</f>
        <v>0</v>
      </c>
      <c r="K225" s="272" t="s">
        <v>381</v>
      </c>
      <c r="L225" s="277"/>
      <c r="M225" s="278" t="s">
        <v>28</v>
      </c>
      <c r="N225" s="279" t="s">
        <v>43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208</v>
      </c>
      <c r="AT225" s="226" t="s">
        <v>490</v>
      </c>
      <c r="AU225" s="226" t="s">
        <v>174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166</v>
      </c>
      <c r="BM225" s="226" t="s">
        <v>3073</v>
      </c>
    </row>
    <row r="226" s="2" customFormat="1" ht="24.15" customHeight="1">
      <c r="A226" s="41"/>
      <c r="B226" s="42"/>
      <c r="C226" s="270" t="s">
        <v>971</v>
      </c>
      <c r="D226" s="270" t="s">
        <v>490</v>
      </c>
      <c r="E226" s="271" t="s">
        <v>3074</v>
      </c>
      <c r="F226" s="272" t="s">
        <v>3075</v>
      </c>
      <c r="G226" s="273" t="s">
        <v>300</v>
      </c>
      <c r="H226" s="274">
        <v>4</v>
      </c>
      <c r="I226" s="275"/>
      <c r="J226" s="276">
        <f>ROUND(I226*H226,2)</f>
        <v>0</v>
      </c>
      <c r="K226" s="272" t="s">
        <v>381</v>
      </c>
      <c r="L226" s="277"/>
      <c r="M226" s="278" t="s">
        <v>28</v>
      </c>
      <c r="N226" s="279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208</v>
      </c>
      <c r="AT226" s="226" t="s">
        <v>490</v>
      </c>
      <c r="AU226" s="226" t="s">
        <v>174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166</v>
      </c>
      <c r="BM226" s="226" t="s">
        <v>3076</v>
      </c>
    </row>
    <row r="227" s="2" customFormat="1" ht="16.5" customHeight="1">
      <c r="A227" s="41"/>
      <c r="B227" s="42"/>
      <c r="C227" s="215" t="s">
        <v>976</v>
      </c>
      <c r="D227" s="215" t="s">
        <v>161</v>
      </c>
      <c r="E227" s="216" t="s">
        <v>3077</v>
      </c>
      <c r="F227" s="217" t="s">
        <v>3078</v>
      </c>
      <c r="G227" s="218" t="s">
        <v>300</v>
      </c>
      <c r="H227" s="219">
        <v>1</v>
      </c>
      <c r="I227" s="220"/>
      <c r="J227" s="221">
        <f>ROUND(I227*H227,2)</f>
        <v>0</v>
      </c>
      <c r="K227" s="217" t="s">
        <v>165</v>
      </c>
      <c r="L227" s="47"/>
      <c r="M227" s="222" t="s">
        <v>28</v>
      </c>
      <c r="N227" s="223" t="s">
        <v>43</v>
      </c>
      <c r="O227" s="87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166</v>
      </c>
      <c r="AT227" s="226" t="s">
        <v>161</v>
      </c>
      <c r="AU227" s="226" t="s">
        <v>174</v>
      </c>
      <c r="AY227" s="20" t="s">
        <v>158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79</v>
      </c>
      <c r="BK227" s="227">
        <f>ROUND(I227*H227,2)</f>
        <v>0</v>
      </c>
      <c r="BL227" s="20" t="s">
        <v>166</v>
      </c>
      <c r="BM227" s="226" t="s">
        <v>3079</v>
      </c>
    </row>
    <row r="228" s="2" customFormat="1">
      <c r="A228" s="41"/>
      <c r="B228" s="42"/>
      <c r="C228" s="43"/>
      <c r="D228" s="228" t="s">
        <v>168</v>
      </c>
      <c r="E228" s="43"/>
      <c r="F228" s="229" t="s">
        <v>3080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168</v>
      </c>
      <c r="AU228" s="20" t="s">
        <v>174</v>
      </c>
    </row>
    <row r="229" s="2" customFormat="1" ht="49.05" customHeight="1">
      <c r="A229" s="41"/>
      <c r="B229" s="42"/>
      <c r="C229" s="215" t="s">
        <v>981</v>
      </c>
      <c r="D229" s="215" t="s">
        <v>161</v>
      </c>
      <c r="E229" s="216" t="s">
        <v>3081</v>
      </c>
      <c r="F229" s="217" t="s">
        <v>3082</v>
      </c>
      <c r="G229" s="218" t="s">
        <v>300</v>
      </c>
      <c r="H229" s="219">
        <v>6</v>
      </c>
      <c r="I229" s="220"/>
      <c r="J229" s="221">
        <f>ROUND(I229*H229,2)</f>
        <v>0</v>
      </c>
      <c r="K229" s="217" t="s">
        <v>381</v>
      </c>
      <c r="L229" s="47"/>
      <c r="M229" s="222" t="s">
        <v>28</v>
      </c>
      <c r="N229" s="223" t="s">
        <v>43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166</v>
      </c>
      <c r="AT229" s="226" t="s">
        <v>161</v>
      </c>
      <c r="AU229" s="226" t="s">
        <v>174</v>
      </c>
      <c r="AY229" s="20" t="s">
        <v>158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79</v>
      </c>
      <c r="BK229" s="227">
        <f>ROUND(I229*H229,2)</f>
        <v>0</v>
      </c>
      <c r="BL229" s="20" t="s">
        <v>166</v>
      </c>
      <c r="BM229" s="226" t="s">
        <v>3083</v>
      </c>
    </row>
    <row r="230" s="2" customFormat="1" ht="16.5" customHeight="1">
      <c r="A230" s="41"/>
      <c r="B230" s="42"/>
      <c r="C230" s="215" t="s">
        <v>986</v>
      </c>
      <c r="D230" s="215" t="s">
        <v>161</v>
      </c>
      <c r="E230" s="216" t="s">
        <v>3084</v>
      </c>
      <c r="F230" s="217" t="s">
        <v>3085</v>
      </c>
      <c r="G230" s="218" t="s">
        <v>300</v>
      </c>
      <c r="H230" s="219">
        <v>3</v>
      </c>
      <c r="I230" s="220"/>
      <c r="J230" s="221">
        <f>ROUND(I230*H230,2)</f>
        <v>0</v>
      </c>
      <c r="K230" s="217" t="s">
        <v>165</v>
      </c>
      <c r="L230" s="47"/>
      <c r="M230" s="222" t="s">
        <v>28</v>
      </c>
      <c r="N230" s="223" t="s">
        <v>43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166</v>
      </c>
      <c r="AT230" s="226" t="s">
        <v>161</v>
      </c>
      <c r="AU230" s="226" t="s">
        <v>174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166</v>
      </c>
      <c r="BM230" s="226" t="s">
        <v>3086</v>
      </c>
    </row>
    <row r="231" s="2" customFormat="1">
      <c r="A231" s="41"/>
      <c r="B231" s="42"/>
      <c r="C231" s="43"/>
      <c r="D231" s="228" t="s">
        <v>168</v>
      </c>
      <c r="E231" s="43"/>
      <c r="F231" s="229" t="s">
        <v>3087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168</v>
      </c>
      <c r="AU231" s="20" t="s">
        <v>174</v>
      </c>
    </row>
    <row r="232" s="2" customFormat="1" ht="55.5" customHeight="1">
      <c r="A232" s="41"/>
      <c r="B232" s="42"/>
      <c r="C232" s="215" t="s">
        <v>991</v>
      </c>
      <c r="D232" s="215" t="s">
        <v>161</v>
      </c>
      <c r="E232" s="216" t="s">
        <v>3088</v>
      </c>
      <c r="F232" s="217" t="s">
        <v>3089</v>
      </c>
      <c r="G232" s="218" t="s">
        <v>300</v>
      </c>
      <c r="H232" s="219">
        <v>4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166</v>
      </c>
      <c r="AT232" s="226" t="s">
        <v>161</v>
      </c>
      <c r="AU232" s="226" t="s">
        <v>174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166</v>
      </c>
      <c r="BM232" s="226" t="s">
        <v>3090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3091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174</v>
      </c>
    </row>
    <row r="234" s="2" customFormat="1" ht="24.15" customHeight="1">
      <c r="A234" s="41"/>
      <c r="B234" s="42"/>
      <c r="C234" s="215" t="s">
        <v>997</v>
      </c>
      <c r="D234" s="215" t="s">
        <v>161</v>
      </c>
      <c r="E234" s="216" t="s">
        <v>3092</v>
      </c>
      <c r="F234" s="217" t="s">
        <v>3093</v>
      </c>
      <c r="G234" s="218" t="s">
        <v>300</v>
      </c>
      <c r="H234" s="219">
        <v>3</v>
      </c>
      <c r="I234" s="220"/>
      <c r="J234" s="221">
        <f>ROUND(I234*H234,2)</f>
        <v>0</v>
      </c>
      <c r="K234" s="217" t="s">
        <v>165</v>
      </c>
      <c r="L234" s="47"/>
      <c r="M234" s="222" t="s">
        <v>28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0.002</v>
      </c>
      <c r="T234" s="225">
        <f>S234*H234</f>
        <v>0.0060000000000000001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166</v>
      </c>
      <c r="AT234" s="226" t="s">
        <v>161</v>
      </c>
      <c r="AU234" s="226" t="s">
        <v>174</v>
      </c>
      <c r="AY234" s="20" t="s">
        <v>158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166</v>
      </c>
      <c r="BM234" s="226" t="s">
        <v>3094</v>
      </c>
    </row>
    <row r="235" s="2" customFormat="1">
      <c r="A235" s="41"/>
      <c r="B235" s="42"/>
      <c r="C235" s="43"/>
      <c r="D235" s="228" t="s">
        <v>168</v>
      </c>
      <c r="E235" s="43"/>
      <c r="F235" s="229" t="s">
        <v>3095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168</v>
      </c>
      <c r="AU235" s="20" t="s">
        <v>174</v>
      </c>
    </row>
    <row r="236" s="2" customFormat="1" ht="37.8" customHeight="1">
      <c r="A236" s="41"/>
      <c r="B236" s="42"/>
      <c r="C236" s="270" t="s">
        <v>1004</v>
      </c>
      <c r="D236" s="270" t="s">
        <v>490</v>
      </c>
      <c r="E236" s="271" t="s">
        <v>3096</v>
      </c>
      <c r="F236" s="272" t="s">
        <v>3097</v>
      </c>
      <c r="G236" s="273" t="s">
        <v>300</v>
      </c>
      <c r="H236" s="274">
        <v>14</v>
      </c>
      <c r="I236" s="275"/>
      <c r="J236" s="276">
        <f>ROUND(I236*H236,2)</f>
        <v>0</v>
      </c>
      <c r="K236" s="272" t="s">
        <v>381</v>
      </c>
      <c r="L236" s="277"/>
      <c r="M236" s="278" t="s">
        <v>28</v>
      </c>
      <c r="N236" s="279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1102</v>
      </c>
      <c r="AT236" s="226" t="s">
        <v>490</v>
      </c>
      <c r="AU236" s="226" t="s">
        <v>174</v>
      </c>
      <c r="AY236" s="20" t="s">
        <v>158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1102</v>
      </c>
      <c r="BM236" s="226" t="s">
        <v>3098</v>
      </c>
    </row>
    <row r="237" s="2" customFormat="1" ht="24.15" customHeight="1">
      <c r="A237" s="41"/>
      <c r="B237" s="42"/>
      <c r="C237" s="215" t="s">
        <v>1009</v>
      </c>
      <c r="D237" s="215" t="s">
        <v>161</v>
      </c>
      <c r="E237" s="216" t="s">
        <v>3099</v>
      </c>
      <c r="F237" s="217" t="s">
        <v>3100</v>
      </c>
      <c r="G237" s="218" t="s">
        <v>300</v>
      </c>
      <c r="H237" s="219">
        <v>28</v>
      </c>
      <c r="I237" s="220"/>
      <c r="J237" s="221">
        <f>ROUND(I237*H237,2)</f>
        <v>0</v>
      </c>
      <c r="K237" s="217" t="s">
        <v>165</v>
      </c>
      <c r="L237" s="47"/>
      <c r="M237" s="222" t="s">
        <v>28</v>
      </c>
      <c r="N237" s="223" t="s">
        <v>43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755</v>
      </c>
      <c r="AT237" s="226" t="s">
        <v>161</v>
      </c>
      <c r="AU237" s="226" t="s">
        <v>174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755</v>
      </c>
      <c r="BM237" s="226" t="s">
        <v>3101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3102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174</v>
      </c>
    </row>
    <row r="239" s="2" customFormat="1" ht="16.5" customHeight="1">
      <c r="A239" s="41"/>
      <c r="B239" s="42"/>
      <c r="C239" s="270" t="s">
        <v>1014</v>
      </c>
      <c r="D239" s="270" t="s">
        <v>490</v>
      </c>
      <c r="E239" s="271" t="s">
        <v>3103</v>
      </c>
      <c r="F239" s="272" t="s">
        <v>3104</v>
      </c>
      <c r="G239" s="273" t="s">
        <v>300</v>
      </c>
      <c r="H239" s="274">
        <v>1</v>
      </c>
      <c r="I239" s="275"/>
      <c r="J239" s="276">
        <f>ROUND(I239*H239,2)</f>
        <v>0</v>
      </c>
      <c r="K239" s="272" t="s">
        <v>381</v>
      </c>
      <c r="L239" s="277"/>
      <c r="M239" s="278" t="s">
        <v>28</v>
      </c>
      <c r="N239" s="279" t="s">
        <v>43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1102</v>
      </c>
      <c r="AT239" s="226" t="s">
        <v>490</v>
      </c>
      <c r="AU239" s="226" t="s">
        <v>174</v>
      </c>
      <c r="AY239" s="20" t="s">
        <v>158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79</v>
      </c>
      <c r="BK239" s="227">
        <f>ROUND(I239*H239,2)</f>
        <v>0</v>
      </c>
      <c r="BL239" s="20" t="s">
        <v>1102</v>
      </c>
      <c r="BM239" s="226" t="s">
        <v>3105</v>
      </c>
    </row>
    <row r="240" s="2" customFormat="1" ht="24.15" customHeight="1">
      <c r="A240" s="41"/>
      <c r="B240" s="42"/>
      <c r="C240" s="270" t="s">
        <v>1019</v>
      </c>
      <c r="D240" s="270" t="s">
        <v>490</v>
      </c>
      <c r="E240" s="271" t="s">
        <v>3106</v>
      </c>
      <c r="F240" s="272" t="s">
        <v>3107</v>
      </c>
      <c r="G240" s="273" t="s">
        <v>300</v>
      </c>
      <c r="H240" s="274">
        <v>1</v>
      </c>
      <c r="I240" s="275"/>
      <c r="J240" s="276">
        <f>ROUND(I240*H240,2)</f>
        <v>0</v>
      </c>
      <c r="K240" s="272" t="s">
        <v>381</v>
      </c>
      <c r="L240" s="277"/>
      <c r="M240" s="278" t="s">
        <v>28</v>
      </c>
      <c r="N240" s="279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1102</v>
      </c>
      <c r="AT240" s="226" t="s">
        <v>490</v>
      </c>
      <c r="AU240" s="226" t="s">
        <v>174</v>
      </c>
      <c r="AY240" s="20" t="s">
        <v>158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1102</v>
      </c>
      <c r="BM240" s="226" t="s">
        <v>3108</v>
      </c>
    </row>
    <row r="241" s="2" customFormat="1" ht="16.5" customHeight="1">
      <c r="A241" s="41"/>
      <c r="B241" s="42"/>
      <c r="C241" s="270" t="s">
        <v>1026</v>
      </c>
      <c r="D241" s="270" t="s">
        <v>490</v>
      </c>
      <c r="E241" s="271" t="s">
        <v>3109</v>
      </c>
      <c r="F241" s="272" t="s">
        <v>3110</v>
      </c>
      <c r="G241" s="273" t="s">
        <v>300</v>
      </c>
      <c r="H241" s="274">
        <v>1</v>
      </c>
      <c r="I241" s="275"/>
      <c r="J241" s="276">
        <f>ROUND(I241*H241,2)</f>
        <v>0</v>
      </c>
      <c r="K241" s="272" t="s">
        <v>165</v>
      </c>
      <c r="L241" s="277"/>
      <c r="M241" s="278" t="s">
        <v>28</v>
      </c>
      <c r="N241" s="279" t="s">
        <v>43</v>
      </c>
      <c r="O241" s="87"/>
      <c r="P241" s="224">
        <f>O241*H241</f>
        <v>0</v>
      </c>
      <c r="Q241" s="224">
        <v>0.00014999999999999999</v>
      </c>
      <c r="R241" s="224">
        <f>Q241*H241</f>
        <v>0.00014999999999999999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1102</v>
      </c>
      <c r="AT241" s="226" t="s">
        <v>490</v>
      </c>
      <c r="AU241" s="226" t="s">
        <v>174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1102</v>
      </c>
      <c r="BM241" s="226" t="s">
        <v>3111</v>
      </c>
    </row>
    <row r="242" s="2" customFormat="1" ht="37.8" customHeight="1">
      <c r="A242" s="41"/>
      <c r="B242" s="42"/>
      <c r="C242" s="270" t="s">
        <v>1031</v>
      </c>
      <c r="D242" s="270" t="s">
        <v>490</v>
      </c>
      <c r="E242" s="271" t="s">
        <v>3112</v>
      </c>
      <c r="F242" s="272" t="s">
        <v>3113</v>
      </c>
      <c r="G242" s="273" t="s">
        <v>300</v>
      </c>
      <c r="H242" s="274">
        <v>1</v>
      </c>
      <c r="I242" s="275"/>
      <c r="J242" s="276">
        <f>ROUND(I242*H242,2)</f>
        <v>0</v>
      </c>
      <c r="K242" s="272" t="s">
        <v>381</v>
      </c>
      <c r="L242" s="277"/>
      <c r="M242" s="278" t="s">
        <v>28</v>
      </c>
      <c r="N242" s="279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1102</v>
      </c>
      <c r="AT242" s="226" t="s">
        <v>490</v>
      </c>
      <c r="AU242" s="226" t="s">
        <v>174</v>
      </c>
      <c r="AY242" s="20" t="s">
        <v>158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1102</v>
      </c>
      <c r="BM242" s="226" t="s">
        <v>3114</v>
      </c>
    </row>
    <row r="243" s="2" customFormat="1" ht="24.15" customHeight="1">
      <c r="A243" s="41"/>
      <c r="B243" s="42"/>
      <c r="C243" s="270" t="s">
        <v>1036</v>
      </c>
      <c r="D243" s="270" t="s">
        <v>490</v>
      </c>
      <c r="E243" s="271" t="s">
        <v>3115</v>
      </c>
      <c r="F243" s="272" t="s">
        <v>3116</v>
      </c>
      <c r="G243" s="273" t="s">
        <v>300</v>
      </c>
      <c r="H243" s="274">
        <v>1</v>
      </c>
      <c r="I243" s="275"/>
      <c r="J243" s="276">
        <f>ROUND(I243*H243,2)</f>
        <v>0</v>
      </c>
      <c r="K243" s="272" t="s">
        <v>381</v>
      </c>
      <c r="L243" s="277"/>
      <c r="M243" s="278" t="s">
        <v>28</v>
      </c>
      <c r="N243" s="279" t="s">
        <v>43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1102</v>
      </c>
      <c r="AT243" s="226" t="s">
        <v>490</v>
      </c>
      <c r="AU243" s="226" t="s">
        <v>174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1102</v>
      </c>
      <c r="BM243" s="226" t="s">
        <v>3117</v>
      </c>
    </row>
    <row r="244" s="2" customFormat="1" ht="21.75" customHeight="1">
      <c r="A244" s="41"/>
      <c r="B244" s="42"/>
      <c r="C244" s="270" t="s">
        <v>1041</v>
      </c>
      <c r="D244" s="270" t="s">
        <v>490</v>
      </c>
      <c r="E244" s="271" t="s">
        <v>3118</v>
      </c>
      <c r="F244" s="272" t="s">
        <v>3119</v>
      </c>
      <c r="G244" s="273" t="s">
        <v>300</v>
      </c>
      <c r="H244" s="274">
        <v>6</v>
      </c>
      <c r="I244" s="275"/>
      <c r="J244" s="276">
        <f>ROUND(I244*H244,2)</f>
        <v>0</v>
      </c>
      <c r="K244" s="272" t="s">
        <v>381</v>
      </c>
      <c r="L244" s="277"/>
      <c r="M244" s="278" t="s">
        <v>28</v>
      </c>
      <c r="N244" s="279" t="s">
        <v>43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1102</v>
      </c>
      <c r="AT244" s="226" t="s">
        <v>490</v>
      </c>
      <c r="AU244" s="226" t="s">
        <v>174</v>
      </c>
      <c r="AY244" s="20" t="s">
        <v>158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79</v>
      </c>
      <c r="BK244" s="227">
        <f>ROUND(I244*H244,2)</f>
        <v>0</v>
      </c>
      <c r="BL244" s="20" t="s">
        <v>1102</v>
      </c>
      <c r="BM244" s="226" t="s">
        <v>3120</v>
      </c>
    </row>
    <row r="245" s="2" customFormat="1" ht="16.5" customHeight="1">
      <c r="A245" s="41"/>
      <c r="B245" s="42"/>
      <c r="C245" s="270" t="s">
        <v>1046</v>
      </c>
      <c r="D245" s="270" t="s">
        <v>490</v>
      </c>
      <c r="E245" s="271" t="s">
        <v>3121</v>
      </c>
      <c r="F245" s="272" t="s">
        <v>3122</v>
      </c>
      <c r="G245" s="273" t="s">
        <v>300</v>
      </c>
      <c r="H245" s="274">
        <v>6</v>
      </c>
      <c r="I245" s="275"/>
      <c r="J245" s="276">
        <f>ROUND(I245*H245,2)</f>
        <v>0</v>
      </c>
      <c r="K245" s="272" t="s">
        <v>381</v>
      </c>
      <c r="L245" s="277"/>
      <c r="M245" s="278" t="s">
        <v>28</v>
      </c>
      <c r="N245" s="279" t="s">
        <v>43</v>
      </c>
      <c r="O245" s="87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1102</v>
      </c>
      <c r="AT245" s="226" t="s">
        <v>490</v>
      </c>
      <c r="AU245" s="226" t="s">
        <v>174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1102</v>
      </c>
      <c r="BM245" s="226" t="s">
        <v>3123</v>
      </c>
    </row>
    <row r="246" s="2" customFormat="1" ht="24.15" customHeight="1">
      <c r="A246" s="41"/>
      <c r="B246" s="42"/>
      <c r="C246" s="270" t="s">
        <v>1051</v>
      </c>
      <c r="D246" s="270" t="s">
        <v>490</v>
      </c>
      <c r="E246" s="271" t="s">
        <v>3124</v>
      </c>
      <c r="F246" s="272" t="s">
        <v>3125</v>
      </c>
      <c r="G246" s="273" t="s">
        <v>300</v>
      </c>
      <c r="H246" s="274">
        <v>10</v>
      </c>
      <c r="I246" s="275"/>
      <c r="J246" s="276">
        <f>ROUND(I246*H246,2)</f>
        <v>0</v>
      </c>
      <c r="K246" s="272" t="s">
        <v>381</v>
      </c>
      <c r="L246" s="277"/>
      <c r="M246" s="278" t="s">
        <v>28</v>
      </c>
      <c r="N246" s="279" t="s">
        <v>43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1102</v>
      </c>
      <c r="AT246" s="226" t="s">
        <v>490</v>
      </c>
      <c r="AU246" s="226" t="s">
        <v>174</v>
      </c>
      <c r="AY246" s="20" t="s">
        <v>158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79</v>
      </c>
      <c r="BK246" s="227">
        <f>ROUND(I246*H246,2)</f>
        <v>0</v>
      </c>
      <c r="BL246" s="20" t="s">
        <v>1102</v>
      </c>
      <c r="BM246" s="226" t="s">
        <v>3126</v>
      </c>
    </row>
    <row r="247" s="2" customFormat="1" ht="24.15" customHeight="1">
      <c r="A247" s="41"/>
      <c r="B247" s="42"/>
      <c r="C247" s="270" t="s">
        <v>1056</v>
      </c>
      <c r="D247" s="270" t="s">
        <v>490</v>
      </c>
      <c r="E247" s="271" t="s">
        <v>3127</v>
      </c>
      <c r="F247" s="272" t="s">
        <v>3128</v>
      </c>
      <c r="G247" s="273" t="s">
        <v>300</v>
      </c>
      <c r="H247" s="274">
        <v>16</v>
      </c>
      <c r="I247" s="275"/>
      <c r="J247" s="276">
        <f>ROUND(I247*H247,2)</f>
        <v>0</v>
      </c>
      <c r="K247" s="272" t="s">
        <v>381</v>
      </c>
      <c r="L247" s="277"/>
      <c r="M247" s="278" t="s">
        <v>28</v>
      </c>
      <c r="N247" s="279" t="s">
        <v>43</v>
      </c>
      <c r="O247" s="87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1102</v>
      </c>
      <c r="AT247" s="226" t="s">
        <v>490</v>
      </c>
      <c r="AU247" s="226" t="s">
        <v>174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1102</v>
      </c>
      <c r="BM247" s="226" t="s">
        <v>3129</v>
      </c>
    </row>
    <row r="248" s="2" customFormat="1" ht="16.5" customHeight="1">
      <c r="A248" s="41"/>
      <c r="B248" s="42"/>
      <c r="C248" s="270" t="s">
        <v>1063</v>
      </c>
      <c r="D248" s="270" t="s">
        <v>490</v>
      </c>
      <c r="E248" s="271" t="s">
        <v>3130</v>
      </c>
      <c r="F248" s="272" t="s">
        <v>3131</v>
      </c>
      <c r="G248" s="273" t="s">
        <v>300</v>
      </c>
      <c r="H248" s="274">
        <v>3</v>
      </c>
      <c r="I248" s="275"/>
      <c r="J248" s="276">
        <f>ROUND(I248*H248,2)</f>
        <v>0</v>
      </c>
      <c r="K248" s="272" t="s">
        <v>381</v>
      </c>
      <c r="L248" s="277"/>
      <c r="M248" s="278" t="s">
        <v>28</v>
      </c>
      <c r="N248" s="279" t="s">
        <v>43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1102</v>
      </c>
      <c r="AT248" s="226" t="s">
        <v>490</v>
      </c>
      <c r="AU248" s="226" t="s">
        <v>174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1102</v>
      </c>
      <c r="BM248" s="226" t="s">
        <v>3132</v>
      </c>
    </row>
    <row r="249" s="2" customFormat="1" ht="24.15" customHeight="1">
      <c r="A249" s="41"/>
      <c r="B249" s="42"/>
      <c r="C249" s="215" t="s">
        <v>1068</v>
      </c>
      <c r="D249" s="215" t="s">
        <v>161</v>
      </c>
      <c r="E249" s="216" t="s">
        <v>3133</v>
      </c>
      <c r="F249" s="217" t="s">
        <v>3134</v>
      </c>
      <c r="G249" s="218" t="s">
        <v>300</v>
      </c>
      <c r="H249" s="219">
        <v>1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755</v>
      </c>
      <c r="AT249" s="226" t="s">
        <v>161</v>
      </c>
      <c r="AU249" s="226" t="s">
        <v>174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755</v>
      </c>
      <c r="BM249" s="226" t="s">
        <v>3135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3136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174</v>
      </c>
    </row>
    <row r="251" s="2" customFormat="1" ht="78" customHeight="1">
      <c r="A251" s="41"/>
      <c r="B251" s="42"/>
      <c r="C251" s="215" t="s">
        <v>1073</v>
      </c>
      <c r="D251" s="215" t="s">
        <v>161</v>
      </c>
      <c r="E251" s="216" t="s">
        <v>3137</v>
      </c>
      <c r="F251" s="217" t="s">
        <v>3138</v>
      </c>
      <c r="G251" s="218" t="s">
        <v>300</v>
      </c>
      <c r="H251" s="219">
        <v>1</v>
      </c>
      <c r="I251" s="220"/>
      <c r="J251" s="221">
        <f>ROUND(I251*H251,2)</f>
        <v>0</v>
      </c>
      <c r="K251" s="217" t="s">
        <v>381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755</v>
      </c>
      <c r="AT251" s="226" t="s">
        <v>161</v>
      </c>
      <c r="AU251" s="226" t="s">
        <v>174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755</v>
      </c>
      <c r="BM251" s="226" t="s">
        <v>3139</v>
      </c>
    </row>
    <row r="252" s="2" customFormat="1" ht="78" customHeight="1">
      <c r="A252" s="41"/>
      <c r="B252" s="42"/>
      <c r="C252" s="215" t="s">
        <v>1078</v>
      </c>
      <c r="D252" s="215" t="s">
        <v>161</v>
      </c>
      <c r="E252" s="216" t="s">
        <v>3140</v>
      </c>
      <c r="F252" s="217" t="s">
        <v>3141</v>
      </c>
      <c r="G252" s="218" t="s">
        <v>300</v>
      </c>
      <c r="H252" s="219">
        <v>1</v>
      </c>
      <c r="I252" s="220"/>
      <c r="J252" s="221">
        <f>ROUND(I252*H252,2)</f>
        <v>0</v>
      </c>
      <c r="K252" s="217" t="s">
        <v>381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755</v>
      </c>
      <c r="AT252" s="226" t="s">
        <v>161</v>
      </c>
      <c r="AU252" s="226" t="s">
        <v>174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755</v>
      </c>
      <c r="BM252" s="226" t="s">
        <v>3142</v>
      </c>
    </row>
    <row r="253" s="2" customFormat="1" ht="78" customHeight="1">
      <c r="A253" s="41"/>
      <c r="B253" s="42"/>
      <c r="C253" s="215" t="s">
        <v>1083</v>
      </c>
      <c r="D253" s="215" t="s">
        <v>161</v>
      </c>
      <c r="E253" s="216" t="s">
        <v>3143</v>
      </c>
      <c r="F253" s="217" t="s">
        <v>3144</v>
      </c>
      <c r="G253" s="218" t="s">
        <v>300</v>
      </c>
      <c r="H253" s="219">
        <v>1</v>
      </c>
      <c r="I253" s="220"/>
      <c r="J253" s="221">
        <f>ROUND(I253*H253,2)</f>
        <v>0</v>
      </c>
      <c r="K253" s="217" t="s">
        <v>381</v>
      </c>
      <c r="L253" s="47"/>
      <c r="M253" s="222" t="s">
        <v>28</v>
      </c>
      <c r="N253" s="223" t="s">
        <v>43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755</v>
      </c>
      <c r="AT253" s="226" t="s">
        <v>161</v>
      </c>
      <c r="AU253" s="226" t="s">
        <v>174</v>
      </c>
      <c r="AY253" s="20" t="s">
        <v>158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79</v>
      </c>
      <c r="BK253" s="227">
        <f>ROUND(I253*H253,2)</f>
        <v>0</v>
      </c>
      <c r="BL253" s="20" t="s">
        <v>755</v>
      </c>
      <c r="BM253" s="226" t="s">
        <v>3145</v>
      </c>
    </row>
    <row r="254" s="2" customFormat="1" ht="37.8" customHeight="1">
      <c r="A254" s="41"/>
      <c r="B254" s="42"/>
      <c r="C254" s="215" t="s">
        <v>1088</v>
      </c>
      <c r="D254" s="215" t="s">
        <v>161</v>
      </c>
      <c r="E254" s="216" t="s">
        <v>3146</v>
      </c>
      <c r="F254" s="217" t="s">
        <v>3147</v>
      </c>
      <c r="G254" s="218" t="s">
        <v>300</v>
      </c>
      <c r="H254" s="219">
        <v>1</v>
      </c>
      <c r="I254" s="220"/>
      <c r="J254" s="221">
        <f>ROUND(I254*H254,2)</f>
        <v>0</v>
      </c>
      <c r="K254" s="217" t="s">
        <v>165</v>
      </c>
      <c r="L254" s="47"/>
      <c r="M254" s="222" t="s">
        <v>28</v>
      </c>
      <c r="N254" s="223" t="s">
        <v>43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755</v>
      </c>
      <c r="AT254" s="226" t="s">
        <v>161</v>
      </c>
      <c r="AU254" s="226" t="s">
        <v>174</v>
      </c>
      <c r="AY254" s="20" t="s">
        <v>158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79</v>
      </c>
      <c r="BK254" s="227">
        <f>ROUND(I254*H254,2)</f>
        <v>0</v>
      </c>
      <c r="BL254" s="20" t="s">
        <v>755</v>
      </c>
      <c r="BM254" s="226" t="s">
        <v>3148</v>
      </c>
    </row>
    <row r="255" s="2" customFormat="1">
      <c r="A255" s="41"/>
      <c r="B255" s="42"/>
      <c r="C255" s="43"/>
      <c r="D255" s="228" t="s">
        <v>168</v>
      </c>
      <c r="E255" s="43"/>
      <c r="F255" s="229" t="s">
        <v>3149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168</v>
      </c>
      <c r="AU255" s="20" t="s">
        <v>174</v>
      </c>
    </row>
    <row r="256" s="2" customFormat="1" ht="16.5" customHeight="1">
      <c r="A256" s="41"/>
      <c r="B256" s="42"/>
      <c r="C256" s="215" t="s">
        <v>1095</v>
      </c>
      <c r="D256" s="215" t="s">
        <v>161</v>
      </c>
      <c r="E256" s="216" t="s">
        <v>3150</v>
      </c>
      <c r="F256" s="217" t="s">
        <v>3151</v>
      </c>
      <c r="G256" s="218" t="s">
        <v>300</v>
      </c>
      <c r="H256" s="219">
        <v>33</v>
      </c>
      <c r="I256" s="220"/>
      <c r="J256" s="221">
        <f>ROUND(I256*H256,2)</f>
        <v>0</v>
      </c>
      <c r="K256" s="217" t="s">
        <v>381</v>
      </c>
      <c r="L256" s="47"/>
      <c r="M256" s="222" t="s">
        <v>28</v>
      </c>
      <c r="N256" s="223" t="s">
        <v>43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755</v>
      </c>
      <c r="AT256" s="226" t="s">
        <v>161</v>
      </c>
      <c r="AU256" s="226" t="s">
        <v>174</v>
      </c>
      <c r="AY256" s="20" t="s">
        <v>158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755</v>
      </c>
      <c r="BM256" s="226" t="s">
        <v>3152</v>
      </c>
    </row>
    <row r="257" s="2" customFormat="1" ht="49.05" customHeight="1">
      <c r="A257" s="41"/>
      <c r="B257" s="42"/>
      <c r="C257" s="215" t="s">
        <v>1102</v>
      </c>
      <c r="D257" s="215" t="s">
        <v>161</v>
      </c>
      <c r="E257" s="216" t="s">
        <v>3153</v>
      </c>
      <c r="F257" s="217" t="s">
        <v>3154</v>
      </c>
      <c r="G257" s="218" t="s">
        <v>300</v>
      </c>
      <c r="H257" s="219">
        <v>3</v>
      </c>
      <c r="I257" s="220"/>
      <c r="J257" s="221">
        <f>ROUND(I257*H257,2)</f>
        <v>0</v>
      </c>
      <c r="K257" s="217" t="s">
        <v>381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755</v>
      </c>
      <c r="AT257" s="226" t="s">
        <v>161</v>
      </c>
      <c r="AU257" s="226" t="s">
        <v>174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755</v>
      </c>
      <c r="BM257" s="226" t="s">
        <v>3155</v>
      </c>
    </row>
    <row r="258" s="2" customFormat="1" ht="24.15" customHeight="1">
      <c r="A258" s="41"/>
      <c r="B258" s="42"/>
      <c r="C258" s="215" t="s">
        <v>1106</v>
      </c>
      <c r="D258" s="215" t="s">
        <v>161</v>
      </c>
      <c r="E258" s="216" t="s">
        <v>3156</v>
      </c>
      <c r="F258" s="217" t="s">
        <v>3157</v>
      </c>
      <c r="G258" s="218" t="s">
        <v>300</v>
      </c>
      <c r="H258" s="219">
        <v>3</v>
      </c>
      <c r="I258" s="220"/>
      <c r="J258" s="221">
        <f>ROUND(I258*H258,2)</f>
        <v>0</v>
      </c>
      <c r="K258" s="217" t="s">
        <v>381</v>
      </c>
      <c r="L258" s="47"/>
      <c r="M258" s="222" t="s">
        <v>28</v>
      </c>
      <c r="N258" s="223" t="s">
        <v>43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755</v>
      </c>
      <c r="AT258" s="226" t="s">
        <v>161</v>
      </c>
      <c r="AU258" s="226" t="s">
        <v>174</v>
      </c>
      <c r="AY258" s="20" t="s">
        <v>158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755</v>
      </c>
      <c r="BM258" s="226" t="s">
        <v>3158</v>
      </c>
    </row>
    <row r="259" s="12" customFormat="1" ht="22.8" customHeight="1">
      <c r="A259" s="12"/>
      <c r="B259" s="199"/>
      <c r="C259" s="200"/>
      <c r="D259" s="201" t="s">
        <v>71</v>
      </c>
      <c r="E259" s="213" t="s">
        <v>79</v>
      </c>
      <c r="F259" s="213" t="s">
        <v>451</v>
      </c>
      <c r="G259" s="200"/>
      <c r="H259" s="200"/>
      <c r="I259" s="203"/>
      <c r="J259" s="214">
        <f>BK259</f>
        <v>0</v>
      </c>
      <c r="K259" s="200"/>
      <c r="L259" s="205"/>
      <c r="M259" s="206"/>
      <c r="N259" s="207"/>
      <c r="O259" s="207"/>
      <c r="P259" s="208">
        <f>SUM(P260:P265)</f>
        <v>0</v>
      </c>
      <c r="Q259" s="207"/>
      <c r="R259" s="208">
        <f>SUM(R260:R265)</f>
        <v>0</v>
      </c>
      <c r="S259" s="207"/>
      <c r="T259" s="209">
        <f>SUM(T260:T265)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0" t="s">
        <v>79</v>
      </c>
      <c r="AT259" s="211" t="s">
        <v>71</v>
      </c>
      <c r="AU259" s="211" t="s">
        <v>79</v>
      </c>
      <c r="AY259" s="210" t="s">
        <v>158</v>
      </c>
      <c r="BK259" s="212">
        <f>SUM(BK260:BK265)</f>
        <v>0</v>
      </c>
    </row>
    <row r="260" s="2" customFormat="1" ht="24.15" customHeight="1">
      <c r="A260" s="41"/>
      <c r="B260" s="42"/>
      <c r="C260" s="215" t="s">
        <v>1111</v>
      </c>
      <c r="D260" s="215" t="s">
        <v>161</v>
      </c>
      <c r="E260" s="216" t="s">
        <v>3159</v>
      </c>
      <c r="F260" s="217" t="s">
        <v>3160</v>
      </c>
      <c r="G260" s="218" t="s">
        <v>200</v>
      </c>
      <c r="H260" s="219">
        <v>80</v>
      </c>
      <c r="I260" s="220"/>
      <c r="J260" s="221">
        <f>ROUND(I260*H260,2)</f>
        <v>0</v>
      </c>
      <c r="K260" s="217" t="s">
        <v>381</v>
      </c>
      <c r="L260" s="47"/>
      <c r="M260" s="222" t="s">
        <v>28</v>
      </c>
      <c r="N260" s="223" t="s">
        <v>43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166</v>
      </c>
      <c r="AT260" s="226" t="s">
        <v>161</v>
      </c>
      <c r="AU260" s="226" t="s">
        <v>81</v>
      </c>
      <c r="AY260" s="20" t="s">
        <v>158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166</v>
      </c>
      <c r="BM260" s="226" t="s">
        <v>3161</v>
      </c>
    </row>
    <row r="261" s="2" customFormat="1" ht="24.15" customHeight="1">
      <c r="A261" s="41"/>
      <c r="B261" s="42"/>
      <c r="C261" s="215" t="s">
        <v>1116</v>
      </c>
      <c r="D261" s="215" t="s">
        <v>161</v>
      </c>
      <c r="E261" s="216" t="s">
        <v>3162</v>
      </c>
      <c r="F261" s="217" t="s">
        <v>3163</v>
      </c>
      <c r="G261" s="218" t="s">
        <v>200</v>
      </c>
      <c r="H261" s="219">
        <v>80</v>
      </c>
      <c r="I261" s="220"/>
      <c r="J261" s="221">
        <f>ROUND(I261*H261,2)</f>
        <v>0</v>
      </c>
      <c r="K261" s="217" t="s">
        <v>381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166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166</v>
      </c>
      <c r="BM261" s="226" t="s">
        <v>3164</v>
      </c>
    </row>
    <row r="262" s="2" customFormat="1" ht="24.15" customHeight="1">
      <c r="A262" s="41"/>
      <c r="B262" s="42"/>
      <c r="C262" s="215" t="s">
        <v>1121</v>
      </c>
      <c r="D262" s="215" t="s">
        <v>161</v>
      </c>
      <c r="E262" s="216" t="s">
        <v>3165</v>
      </c>
      <c r="F262" s="217" t="s">
        <v>3166</v>
      </c>
      <c r="G262" s="218" t="s">
        <v>200</v>
      </c>
      <c r="H262" s="219">
        <v>80</v>
      </c>
      <c r="I262" s="220"/>
      <c r="J262" s="221">
        <f>ROUND(I262*H262,2)</f>
        <v>0</v>
      </c>
      <c r="K262" s="217" t="s">
        <v>381</v>
      </c>
      <c r="L262" s="47"/>
      <c r="M262" s="222" t="s">
        <v>28</v>
      </c>
      <c r="N262" s="223" t="s">
        <v>43</v>
      </c>
      <c r="O262" s="87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166</v>
      </c>
      <c r="AT262" s="226" t="s">
        <v>161</v>
      </c>
      <c r="AU262" s="226" t="s">
        <v>81</v>
      </c>
      <c r="AY262" s="20" t="s">
        <v>158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166</v>
      </c>
      <c r="BM262" s="226" t="s">
        <v>3167</v>
      </c>
    </row>
    <row r="263" s="2" customFormat="1" ht="21.75" customHeight="1">
      <c r="A263" s="41"/>
      <c r="B263" s="42"/>
      <c r="C263" s="215" t="s">
        <v>1126</v>
      </c>
      <c r="D263" s="215" t="s">
        <v>161</v>
      </c>
      <c r="E263" s="216" t="s">
        <v>3168</v>
      </c>
      <c r="F263" s="217" t="s">
        <v>3169</v>
      </c>
      <c r="G263" s="218" t="s">
        <v>200</v>
      </c>
      <c r="H263" s="219">
        <v>80</v>
      </c>
      <c r="I263" s="220"/>
      <c r="J263" s="221">
        <f>ROUND(I263*H263,2)</f>
        <v>0</v>
      </c>
      <c r="K263" s="217" t="s">
        <v>381</v>
      </c>
      <c r="L263" s="47"/>
      <c r="M263" s="222" t="s">
        <v>28</v>
      </c>
      <c r="N263" s="223" t="s">
        <v>43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166</v>
      </c>
      <c r="AT263" s="226" t="s">
        <v>161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166</v>
      </c>
      <c r="BM263" s="226" t="s">
        <v>3170</v>
      </c>
    </row>
    <row r="264" s="2" customFormat="1" ht="21.75" customHeight="1">
      <c r="A264" s="41"/>
      <c r="B264" s="42"/>
      <c r="C264" s="215" t="s">
        <v>1131</v>
      </c>
      <c r="D264" s="215" t="s">
        <v>161</v>
      </c>
      <c r="E264" s="216" t="s">
        <v>3171</v>
      </c>
      <c r="F264" s="217" t="s">
        <v>3172</v>
      </c>
      <c r="G264" s="218" t="s">
        <v>200</v>
      </c>
      <c r="H264" s="219">
        <v>80</v>
      </c>
      <c r="I264" s="220"/>
      <c r="J264" s="221">
        <f>ROUND(I264*H264,2)</f>
        <v>0</v>
      </c>
      <c r="K264" s="217" t="s">
        <v>381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166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3173</v>
      </c>
    </row>
    <row r="265" s="2" customFormat="1" ht="21.75" customHeight="1">
      <c r="A265" s="41"/>
      <c r="B265" s="42"/>
      <c r="C265" s="215" t="s">
        <v>1137</v>
      </c>
      <c r="D265" s="215" t="s">
        <v>161</v>
      </c>
      <c r="E265" s="216" t="s">
        <v>3174</v>
      </c>
      <c r="F265" s="217" t="s">
        <v>3175</v>
      </c>
      <c r="G265" s="218" t="s">
        <v>200</v>
      </c>
      <c r="H265" s="219">
        <v>80</v>
      </c>
      <c r="I265" s="220"/>
      <c r="J265" s="221">
        <f>ROUND(I265*H265,2)</f>
        <v>0</v>
      </c>
      <c r="K265" s="217" t="s">
        <v>381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166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166</v>
      </c>
      <c r="BM265" s="226" t="s">
        <v>3176</v>
      </c>
    </row>
    <row r="266" s="12" customFormat="1" ht="25.92" customHeight="1">
      <c r="A266" s="12"/>
      <c r="B266" s="199"/>
      <c r="C266" s="200"/>
      <c r="D266" s="201" t="s">
        <v>71</v>
      </c>
      <c r="E266" s="202" t="s">
        <v>156</v>
      </c>
      <c r="F266" s="202" t="s">
        <v>156</v>
      </c>
      <c r="G266" s="200"/>
      <c r="H266" s="200"/>
      <c r="I266" s="203"/>
      <c r="J266" s="204">
        <f>BK266</f>
        <v>0</v>
      </c>
      <c r="K266" s="200"/>
      <c r="L266" s="205"/>
      <c r="M266" s="206"/>
      <c r="N266" s="207"/>
      <c r="O266" s="207"/>
      <c r="P266" s="208">
        <f>P267</f>
        <v>0</v>
      </c>
      <c r="Q266" s="207"/>
      <c r="R266" s="208">
        <f>R267</f>
        <v>0</v>
      </c>
      <c r="S266" s="207"/>
      <c r="T266" s="20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79</v>
      </c>
      <c r="AT266" s="211" t="s">
        <v>71</v>
      </c>
      <c r="AU266" s="211" t="s">
        <v>72</v>
      </c>
      <c r="AY266" s="210" t="s">
        <v>158</v>
      </c>
      <c r="BK266" s="212">
        <f>BK267</f>
        <v>0</v>
      </c>
    </row>
    <row r="267" s="12" customFormat="1" ht="22.8" customHeight="1">
      <c r="A267" s="12"/>
      <c r="B267" s="199"/>
      <c r="C267" s="200"/>
      <c r="D267" s="201" t="s">
        <v>71</v>
      </c>
      <c r="E267" s="213" t="s">
        <v>159</v>
      </c>
      <c r="F267" s="213" t="s">
        <v>160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SUM(P268:P270)</f>
        <v>0</v>
      </c>
      <c r="Q267" s="207"/>
      <c r="R267" s="208">
        <f>SUM(R268:R270)</f>
        <v>0</v>
      </c>
      <c r="S267" s="207"/>
      <c r="T267" s="209">
        <f>SUM(T268:T270)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79</v>
      </c>
      <c r="AT267" s="211" t="s">
        <v>71</v>
      </c>
      <c r="AU267" s="211" t="s">
        <v>79</v>
      </c>
      <c r="AY267" s="210" t="s">
        <v>158</v>
      </c>
      <c r="BK267" s="212">
        <f>SUM(BK268:BK270)</f>
        <v>0</v>
      </c>
    </row>
    <row r="268" s="2" customFormat="1" ht="24.15" customHeight="1">
      <c r="A268" s="41"/>
      <c r="B268" s="42"/>
      <c r="C268" s="215" t="s">
        <v>1142</v>
      </c>
      <c r="D268" s="215" t="s">
        <v>161</v>
      </c>
      <c r="E268" s="216" t="s">
        <v>3177</v>
      </c>
      <c r="F268" s="217" t="s">
        <v>3178</v>
      </c>
      <c r="G268" s="218" t="s">
        <v>200</v>
      </c>
      <c r="H268" s="219">
        <v>250</v>
      </c>
      <c r="I268" s="220"/>
      <c r="J268" s="221">
        <f>ROUND(I268*H268,2)</f>
        <v>0</v>
      </c>
      <c r="K268" s="217" t="s">
        <v>381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166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166</v>
      </c>
      <c r="BM268" s="226" t="s">
        <v>3179</v>
      </c>
    </row>
    <row r="269" s="2" customFormat="1" ht="24.15" customHeight="1">
      <c r="A269" s="41"/>
      <c r="B269" s="42"/>
      <c r="C269" s="215" t="s">
        <v>1147</v>
      </c>
      <c r="D269" s="215" t="s">
        <v>161</v>
      </c>
      <c r="E269" s="216" t="s">
        <v>3180</v>
      </c>
      <c r="F269" s="217" t="s">
        <v>3181</v>
      </c>
      <c r="G269" s="218" t="s">
        <v>200</v>
      </c>
      <c r="H269" s="219">
        <v>75</v>
      </c>
      <c r="I269" s="220"/>
      <c r="J269" s="221">
        <f>ROUND(I269*H269,2)</f>
        <v>0</v>
      </c>
      <c r="K269" s="217" t="s">
        <v>381</v>
      </c>
      <c r="L269" s="47"/>
      <c r="M269" s="222" t="s">
        <v>28</v>
      </c>
      <c r="N269" s="223" t="s">
        <v>43</v>
      </c>
      <c r="O269" s="87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166</v>
      </c>
      <c r="AT269" s="226" t="s">
        <v>161</v>
      </c>
      <c r="AU269" s="226" t="s">
        <v>81</v>
      </c>
      <c r="AY269" s="20" t="s">
        <v>158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79</v>
      </c>
      <c r="BK269" s="227">
        <f>ROUND(I269*H269,2)</f>
        <v>0</v>
      </c>
      <c r="BL269" s="20" t="s">
        <v>166</v>
      </c>
      <c r="BM269" s="226" t="s">
        <v>3182</v>
      </c>
    </row>
    <row r="270" s="2" customFormat="1" ht="16.5" customHeight="1">
      <c r="A270" s="41"/>
      <c r="B270" s="42"/>
      <c r="C270" s="215" t="s">
        <v>1152</v>
      </c>
      <c r="D270" s="215" t="s">
        <v>161</v>
      </c>
      <c r="E270" s="216" t="s">
        <v>3183</v>
      </c>
      <c r="F270" s="217" t="s">
        <v>3184</v>
      </c>
      <c r="G270" s="218" t="s">
        <v>193</v>
      </c>
      <c r="H270" s="219">
        <v>20</v>
      </c>
      <c r="I270" s="220"/>
      <c r="J270" s="221">
        <f>ROUND(I270*H270,2)</f>
        <v>0</v>
      </c>
      <c r="K270" s="217" t="s">
        <v>381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166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166</v>
      </c>
      <c r="BM270" s="226" t="s">
        <v>3185</v>
      </c>
    </row>
    <row r="271" s="12" customFormat="1" ht="25.92" customHeight="1">
      <c r="A271" s="12"/>
      <c r="B271" s="199"/>
      <c r="C271" s="200"/>
      <c r="D271" s="201" t="s">
        <v>71</v>
      </c>
      <c r="E271" s="202" t="s">
        <v>3186</v>
      </c>
      <c r="F271" s="202" t="s">
        <v>3187</v>
      </c>
      <c r="G271" s="200"/>
      <c r="H271" s="200"/>
      <c r="I271" s="203"/>
      <c r="J271" s="204">
        <f>BK271</f>
        <v>0</v>
      </c>
      <c r="K271" s="200"/>
      <c r="L271" s="205"/>
      <c r="M271" s="206"/>
      <c r="N271" s="207"/>
      <c r="O271" s="207"/>
      <c r="P271" s="208">
        <f>SUM(P272:P292)</f>
        <v>0</v>
      </c>
      <c r="Q271" s="207"/>
      <c r="R271" s="208">
        <f>SUM(R272:R292)</f>
        <v>0</v>
      </c>
      <c r="S271" s="207"/>
      <c r="T271" s="209">
        <f>SUM(T272:T292)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166</v>
      </c>
      <c r="AT271" s="211" t="s">
        <v>71</v>
      </c>
      <c r="AU271" s="211" t="s">
        <v>72</v>
      </c>
      <c r="AY271" s="210" t="s">
        <v>158</v>
      </c>
      <c r="BK271" s="212">
        <f>SUM(BK272:BK292)</f>
        <v>0</v>
      </c>
    </row>
    <row r="272" s="2" customFormat="1" ht="44.25" customHeight="1">
      <c r="A272" s="41"/>
      <c r="B272" s="42"/>
      <c r="C272" s="215" t="s">
        <v>1158</v>
      </c>
      <c r="D272" s="215" t="s">
        <v>161</v>
      </c>
      <c r="E272" s="216" t="s">
        <v>3188</v>
      </c>
      <c r="F272" s="217" t="s">
        <v>3189</v>
      </c>
      <c r="G272" s="218" t="s">
        <v>300</v>
      </c>
      <c r="H272" s="219">
        <v>1</v>
      </c>
      <c r="I272" s="220"/>
      <c r="J272" s="221">
        <f>ROUND(I272*H272,2)</f>
        <v>0</v>
      </c>
      <c r="K272" s="217" t="s">
        <v>165</v>
      </c>
      <c r="L272" s="47"/>
      <c r="M272" s="222" t="s">
        <v>28</v>
      </c>
      <c r="N272" s="223" t="s">
        <v>43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3052</v>
      </c>
      <c r="AT272" s="226" t="s">
        <v>161</v>
      </c>
      <c r="AU272" s="226" t="s">
        <v>79</v>
      </c>
      <c r="AY272" s="20" t="s">
        <v>158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3052</v>
      </c>
      <c r="BM272" s="226" t="s">
        <v>3190</v>
      </c>
    </row>
    <row r="273" s="2" customFormat="1">
      <c r="A273" s="41"/>
      <c r="B273" s="42"/>
      <c r="C273" s="43"/>
      <c r="D273" s="228" t="s">
        <v>168</v>
      </c>
      <c r="E273" s="43"/>
      <c r="F273" s="229" t="s">
        <v>3191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168</v>
      </c>
      <c r="AU273" s="20" t="s">
        <v>79</v>
      </c>
    </row>
    <row r="274" s="2" customFormat="1" ht="55.5" customHeight="1">
      <c r="A274" s="41"/>
      <c r="B274" s="42"/>
      <c r="C274" s="215" t="s">
        <v>1163</v>
      </c>
      <c r="D274" s="215" t="s">
        <v>161</v>
      </c>
      <c r="E274" s="216" t="s">
        <v>3192</v>
      </c>
      <c r="F274" s="217" t="s">
        <v>3193</v>
      </c>
      <c r="G274" s="218" t="s">
        <v>300</v>
      </c>
      <c r="H274" s="219">
        <v>3</v>
      </c>
      <c r="I274" s="220"/>
      <c r="J274" s="221">
        <f>ROUND(I274*H274,2)</f>
        <v>0</v>
      </c>
      <c r="K274" s="217" t="s">
        <v>165</v>
      </c>
      <c r="L274" s="47"/>
      <c r="M274" s="222" t="s">
        <v>28</v>
      </c>
      <c r="N274" s="223" t="s">
        <v>43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3052</v>
      </c>
      <c r="AT274" s="226" t="s">
        <v>161</v>
      </c>
      <c r="AU274" s="226" t="s">
        <v>79</v>
      </c>
      <c r="AY274" s="20" t="s">
        <v>158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3052</v>
      </c>
      <c r="BM274" s="226" t="s">
        <v>3194</v>
      </c>
    </row>
    <row r="275" s="2" customFormat="1">
      <c r="A275" s="41"/>
      <c r="B275" s="42"/>
      <c r="C275" s="43"/>
      <c r="D275" s="228" t="s">
        <v>168</v>
      </c>
      <c r="E275" s="43"/>
      <c r="F275" s="229" t="s">
        <v>3195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168</v>
      </c>
      <c r="AU275" s="20" t="s">
        <v>79</v>
      </c>
    </row>
    <row r="276" s="2" customFormat="1" ht="114.9" customHeight="1">
      <c r="A276" s="41"/>
      <c r="B276" s="42"/>
      <c r="C276" s="215" t="s">
        <v>1168</v>
      </c>
      <c r="D276" s="215" t="s">
        <v>161</v>
      </c>
      <c r="E276" s="216" t="s">
        <v>3196</v>
      </c>
      <c r="F276" s="217" t="s">
        <v>3197</v>
      </c>
      <c r="G276" s="218" t="s">
        <v>300</v>
      </c>
      <c r="H276" s="219">
        <v>1</v>
      </c>
      <c r="I276" s="220"/>
      <c r="J276" s="221">
        <f>ROUND(I276*H276,2)</f>
        <v>0</v>
      </c>
      <c r="K276" s="217" t="s">
        <v>381</v>
      </c>
      <c r="L276" s="47"/>
      <c r="M276" s="222" t="s">
        <v>28</v>
      </c>
      <c r="N276" s="223" t="s">
        <v>43</v>
      </c>
      <c r="O276" s="87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3052</v>
      </c>
      <c r="AT276" s="226" t="s">
        <v>161</v>
      </c>
      <c r="AU276" s="226" t="s">
        <v>79</v>
      </c>
      <c r="AY276" s="20" t="s">
        <v>158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3052</v>
      </c>
      <c r="BM276" s="226" t="s">
        <v>3198</v>
      </c>
    </row>
    <row r="277" s="2" customFormat="1" ht="49.05" customHeight="1">
      <c r="A277" s="41"/>
      <c r="B277" s="42"/>
      <c r="C277" s="215" t="s">
        <v>1173</v>
      </c>
      <c r="D277" s="215" t="s">
        <v>161</v>
      </c>
      <c r="E277" s="216" t="s">
        <v>3199</v>
      </c>
      <c r="F277" s="217" t="s">
        <v>3200</v>
      </c>
      <c r="G277" s="218" t="s">
        <v>300</v>
      </c>
      <c r="H277" s="219">
        <v>3</v>
      </c>
      <c r="I277" s="220"/>
      <c r="J277" s="221">
        <f>ROUND(I277*H277,2)</f>
        <v>0</v>
      </c>
      <c r="K277" s="217" t="s">
        <v>381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3052</v>
      </c>
      <c r="AT277" s="226" t="s">
        <v>161</v>
      </c>
      <c r="AU277" s="226" t="s">
        <v>79</v>
      </c>
      <c r="AY277" s="20" t="s">
        <v>158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3052</v>
      </c>
      <c r="BM277" s="226" t="s">
        <v>3201</v>
      </c>
    </row>
    <row r="278" s="2" customFormat="1" ht="33" customHeight="1">
      <c r="A278" s="41"/>
      <c r="B278" s="42"/>
      <c r="C278" s="215" t="s">
        <v>1180</v>
      </c>
      <c r="D278" s="215" t="s">
        <v>161</v>
      </c>
      <c r="E278" s="216" t="s">
        <v>3202</v>
      </c>
      <c r="F278" s="217" t="s">
        <v>3203</v>
      </c>
      <c r="G278" s="218" t="s">
        <v>300</v>
      </c>
      <c r="H278" s="219">
        <v>3</v>
      </c>
      <c r="I278" s="220"/>
      <c r="J278" s="221">
        <f>ROUND(I278*H278,2)</f>
        <v>0</v>
      </c>
      <c r="K278" s="217" t="s">
        <v>165</v>
      </c>
      <c r="L278" s="47"/>
      <c r="M278" s="222" t="s">
        <v>28</v>
      </c>
      <c r="N278" s="223" t="s">
        <v>43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3052</v>
      </c>
      <c r="AT278" s="226" t="s">
        <v>161</v>
      </c>
      <c r="AU278" s="226" t="s">
        <v>79</v>
      </c>
      <c r="AY278" s="20" t="s">
        <v>158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79</v>
      </c>
      <c r="BK278" s="227">
        <f>ROUND(I278*H278,2)</f>
        <v>0</v>
      </c>
      <c r="BL278" s="20" t="s">
        <v>3052</v>
      </c>
      <c r="BM278" s="226" t="s">
        <v>3204</v>
      </c>
    </row>
    <row r="279" s="2" customFormat="1">
      <c r="A279" s="41"/>
      <c r="B279" s="42"/>
      <c r="C279" s="43"/>
      <c r="D279" s="228" t="s">
        <v>168</v>
      </c>
      <c r="E279" s="43"/>
      <c r="F279" s="229" t="s">
        <v>3205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168</v>
      </c>
      <c r="AU279" s="20" t="s">
        <v>79</v>
      </c>
    </row>
    <row r="280" s="2" customFormat="1" ht="44.25" customHeight="1">
      <c r="A280" s="41"/>
      <c r="B280" s="42"/>
      <c r="C280" s="215" t="s">
        <v>1185</v>
      </c>
      <c r="D280" s="215" t="s">
        <v>161</v>
      </c>
      <c r="E280" s="216" t="s">
        <v>3206</v>
      </c>
      <c r="F280" s="217" t="s">
        <v>3207</v>
      </c>
      <c r="G280" s="218" t="s">
        <v>300</v>
      </c>
      <c r="H280" s="219">
        <v>1</v>
      </c>
      <c r="I280" s="220"/>
      <c r="J280" s="221">
        <f>ROUND(I280*H280,2)</f>
        <v>0</v>
      </c>
      <c r="K280" s="217" t="s">
        <v>381</v>
      </c>
      <c r="L280" s="47"/>
      <c r="M280" s="222" t="s">
        <v>28</v>
      </c>
      <c r="N280" s="223" t="s">
        <v>43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3052</v>
      </c>
      <c r="AT280" s="226" t="s">
        <v>161</v>
      </c>
      <c r="AU280" s="226" t="s">
        <v>79</v>
      </c>
      <c r="AY280" s="20" t="s">
        <v>158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79</v>
      </c>
      <c r="BK280" s="227">
        <f>ROUND(I280*H280,2)</f>
        <v>0</v>
      </c>
      <c r="BL280" s="20" t="s">
        <v>3052</v>
      </c>
      <c r="BM280" s="226" t="s">
        <v>3208</v>
      </c>
    </row>
    <row r="281" s="2" customFormat="1" ht="24.15" customHeight="1">
      <c r="A281" s="41"/>
      <c r="B281" s="42"/>
      <c r="C281" s="215" t="s">
        <v>1190</v>
      </c>
      <c r="D281" s="215" t="s">
        <v>161</v>
      </c>
      <c r="E281" s="216" t="s">
        <v>3209</v>
      </c>
      <c r="F281" s="217" t="s">
        <v>3210</v>
      </c>
      <c r="G281" s="218" t="s">
        <v>3211</v>
      </c>
      <c r="H281" s="219">
        <v>5</v>
      </c>
      <c r="I281" s="220"/>
      <c r="J281" s="221">
        <f>ROUND(I281*H281,2)</f>
        <v>0</v>
      </c>
      <c r="K281" s="217" t="s">
        <v>165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755</v>
      </c>
      <c r="AT281" s="226" t="s">
        <v>161</v>
      </c>
      <c r="AU281" s="226" t="s">
        <v>79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755</v>
      </c>
      <c r="BM281" s="226" t="s">
        <v>3212</v>
      </c>
    </row>
    <row r="282" s="2" customFormat="1">
      <c r="A282" s="41"/>
      <c r="B282" s="42"/>
      <c r="C282" s="43"/>
      <c r="D282" s="228" t="s">
        <v>168</v>
      </c>
      <c r="E282" s="43"/>
      <c r="F282" s="229" t="s">
        <v>3213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168</v>
      </c>
      <c r="AU282" s="20" t="s">
        <v>79</v>
      </c>
    </row>
    <row r="283" s="2" customFormat="1" ht="44.25" customHeight="1">
      <c r="A283" s="41"/>
      <c r="B283" s="42"/>
      <c r="C283" s="215" t="s">
        <v>1195</v>
      </c>
      <c r="D283" s="215" t="s">
        <v>161</v>
      </c>
      <c r="E283" s="216" t="s">
        <v>3214</v>
      </c>
      <c r="F283" s="217" t="s">
        <v>3215</v>
      </c>
      <c r="G283" s="218" t="s">
        <v>300</v>
      </c>
      <c r="H283" s="219">
        <v>5</v>
      </c>
      <c r="I283" s="220"/>
      <c r="J283" s="221">
        <f>ROUND(I283*H283,2)</f>
        <v>0</v>
      </c>
      <c r="K283" s="217" t="s">
        <v>165</v>
      </c>
      <c r="L283" s="47"/>
      <c r="M283" s="222" t="s">
        <v>28</v>
      </c>
      <c r="N283" s="223" t="s">
        <v>43</v>
      </c>
      <c r="O283" s="87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755</v>
      </c>
      <c r="AT283" s="226" t="s">
        <v>161</v>
      </c>
      <c r="AU283" s="226" t="s">
        <v>79</v>
      </c>
      <c r="AY283" s="20" t="s">
        <v>158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79</v>
      </c>
      <c r="BK283" s="227">
        <f>ROUND(I283*H283,2)</f>
        <v>0</v>
      </c>
      <c r="BL283" s="20" t="s">
        <v>755</v>
      </c>
      <c r="BM283" s="226" t="s">
        <v>3216</v>
      </c>
    </row>
    <row r="284" s="2" customFormat="1">
      <c r="A284" s="41"/>
      <c r="B284" s="42"/>
      <c r="C284" s="43"/>
      <c r="D284" s="228" t="s">
        <v>168</v>
      </c>
      <c r="E284" s="43"/>
      <c r="F284" s="229" t="s">
        <v>3217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168</v>
      </c>
      <c r="AU284" s="20" t="s">
        <v>79</v>
      </c>
    </row>
    <row r="285" s="2" customFormat="1" ht="24.15" customHeight="1">
      <c r="A285" s="41"/>
      <c r="B285" s="42"/>
      <c r="C285" s="215" t="s">
        <v>1200</v>
      </c>
      <c r="D285" s="215" t="s">
        <v>161</v>
      </c>
      <c r="E285" s="216" t="s">
        <v>3218</v>
      </c>
      <c r="F285" s="217" t="s">
        <v>3219</v>
      </c>
      <c r="G285" s="218" t="s">
        <v>2218</v>
      </c>
      <c r="H285" s="219">
        <v>2</v>
      </c>
      <c r="I285" s="220"/>
      <c r="J285" s="221">
        <f>ROUND(I285*H285,2)</f>
        <v>0</v>
      </c>
      <c r="K285" s="217" t="s">
        <v>165</v>
      </c>
      <c r="L285" s="47"/>
      <c r="M285" s="222" t="s">
        <v>28</v>
      </c>
      <c r="N285" s="223" t="s">
        <v>43</v>
      </c>
      <c r="O285" s="87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3052</v>
      </c>
      <c r="AT285" s="226" t="s">
        <v>161</v>
      </c>
      <c r="AU285" s="226" t="s">
        <v>79</v>
      </c>
      <c r="AY285" s="20" t="s">
        <v>158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79</v>
      </c>
      <c r="BK285" s="227">
        <f>ROUND(I285*H285,2)</f>
        <v>0</v>
      </c>
      <c r="BL285" s="20" t="s">
        <v>3052</v>
      </c>
      <c r="BM285" s="226" t="s">
        <v>3220</v>
      </c>
    </row>
    <row r="286" s="2" customFormat="1">
      <c r="A286" s="41"/>
      <c r="B286" s="42"/>
      <c r="C286" s="43"/>
      <c r="D286" s="228" t="s">
        <v>168</v>
      </c>
      <c r="E286" s="43"/>
      <c r="F286" s="229" t="s">
        <v>3221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168</v>
      </c>
      <c r="AU286" s="20" t="s">
        <v>79</v>
      </c>
    </row>
    <row r="287" s="2" customFormat="1" ht="49.05" customHeight="1">
      <c r="A287" s="41"/>
      <c r="B287" s="42"/>
      <c r="C287" s="215" t="s">
        <v>1205</v>
      </c>
      <c r="D287" s="215" t="s">
        <v>161</v>
      </c>
      <c r="E287" s="216" t="s">
        <v>3222</v>
      </c>
      <c r="F287" s="217" t="s">
        <v>3223</v>
      </c>
      <c r="G287" s="218" t="s">
        <v>2572</v>
      </c>
      <c r="H287" s="219">
        <v>15</v>
      </c>
      <c r="I287" s="220"/>
      <c r="J287" s="221">
        <f>ROUND(I287*H287,2)</f>
        <v>0</v>
      </c>
      <c r="K287" s="217" t="s">
        <v>381</v>
      </c>
      <c r="L287" s="47"/>
      <c r="M287" s="222" t="s">
        <v>28</v>
      </c>
      <c r="N287" s="223" t="s">
        <v>43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3052</v>
      </c>
      <c r="AT287" s="226" t="s">
        <v>161</v>
      </c>
      <c r="AU287" s="226" t="s">
        <v>79</v>
      </c>
      <c r="AY287" s="20" t="s">
        <v>158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3052</v>
      </c>
      <c r="BM287" s="226" t="s">
        <v>3224</v>
      </c>
    </row>
    <row r="288" s="2" customFormat="1" ht="76.35" customHeight="1">
      <c r="A288" s="41"/>
      <c r="B288" s="42"/>
      <c r="C288" s="215" t="s">
        <v>1210</v>
      </c>
      <c r="D288" s="215" t="s">
        <v>161</v>
      </c>
      <c r="E288" s="216" t="s">
        <v>3225</v>
      </c>
      <c r="F288" s="217" t="s">
        <v>3226</v>
      </c>
      <c r="G288" s="218" t="s">
        <v>2572</v>
      </c>
      <c r="H288" s="219">
        <v>25</v>
      </c>
      <c r="I288" s="220"/>
      <c r="J288" s="221">
        <f>ROUND(I288*H288,2)</f>
        <v>0</v>
      </c>
      <c r="K288" s="217" t="s">
        <v>381</v>
      </c>
      <c r="L288" s="47"/>
      <c r="M288" s="222" t="s">
        <v>28</v>
      </c>
      <c r="N288" s="223" t="s">
        <v>43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3052</v>
      </c>
      <c r="AT288" s="226" t="s">
        <v>161</v>
      </c>
      <c r="AU288" s="226" t="s">
        <v>79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3052</v>
      </c>
      <c r="BM288" s="226" t="s">
        <v>3227</v>
      </c>
    </row>
    <row r="289" s="2" customFormat="1" ht="33" customHeight="1">
      <c r="A289" s="41"/>
      <c r="B289" s="42"/>
      <c r="C289" s="215" t="s">
        <v>1215</v>
      </c>
      <c r="D289" s="215" t="s">
        <v>161</v>
      </c>
      <c r="E289" s="216" t="s">
        <v>3228</v>
      </c>
      <c r="F289" s="217" t="s">
        <v>3229</v>
      </c>
      <c r="G289" s="218" t="s">
        <v>2572</v>
      </c>
      <c r="H289" s="219">
        <v>3</v>
      </c>
      <c r="I289" s="220"/>
      <c r="J289" s="221">
        <f>ROUND(I289*H289,2)</f>
        <v>0</v>
      </c>
      <c r="K289" s="217" t="s">
        <v>381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3052</v>
      </c>
      <c r="AT289" s="226" t="s">
        <v>161</v>
      </c>
      <c r="AU289" s="226" t="s">
        <v>79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3052</v>
      </c>
      <c r="BM289" s="226" t="s">
        <v>3230</v>
      </c>
    </row>
    <row r="290" s="2" customFormat="1" ht="37.8" customHeight="1">
      <c r="A290" s="41"/>
      <c r="B290" s="42"/>
      <c r="C290" s="215" t="s">
        <v>1220</v>
      </c>
      <c r="D290" s="215" t="s">
        <v>161</v>
      </c>
      <c r="E290" s="216" t="s">
        <v>3231</v>
      </c>
      <c r="F290" s="217" t="s">
        <v>3232</v>
      </c>
      <c r="G290" s="218" t="s">
        <v>2572</v>
      </c>
      <c r="H290" s="219">
        <v>2.5</v>
      </c>
      <c r="I290" s="220"/>
      <c r="J290" s="221">
        <f>ROUND(I290*H290,2)</f>
        <v>0</v>
      </c>
      <c r="K290" s="217" t="s">
        <v>381</v>
      </c>
      <c r="L290" s="47"/>
      <c r="M290" s="222" t="s">
        <v>28</v>
      </c>
      <c r="N290" s="223" t="s">
        <v>43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3052</v>
      </c>
      <c r="AT290" s="226" t="s">
        <v>161</v>
      </c>
      <c r="AU290" s="226" t="s">
        <v>79</v>
      </c>
      <c r="AY290" s="20" t="s">
        <v>158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79</v>
      </c>
      <c r="BK290" s="227">
        <f>ROUND(I290*H290,2)</f>
        <v>0</v>
      </c>
      <c r="BL290" s="20" t="s">
        <v>3052</v>
      </c>
      <c r="BM290" s="226" t="s">
        <v>3233</v>
      </c>
    </row>
    <row r="291" s="2" customFormat="1" ht="44.25" customHeight="1">
      <c r="A291" s="41"/>
      <c r="B291" s="42"/>
      <c r="C291" s="215" t="s">
        <v>1225</v>
      </c>
      <c r="D291" s="215" t="s">
        <v>161</v>
      </c>
      <c r="E291" s="216" t="s">
        <v>3234</v>
      </c>
      <c r="F291" s="217" t="s">
        <v>3235</v>
      </c>
      <c r="G291" s="218" t="s">
        <v>2572</v>
      </c>
      <c r="H291" s="219">
        <v>15</v>
      </c>
      <c r="I291" s="220"/>
      <c r="J291" s="221">
        <f>ROUND(I291*H291,2)</f>
        <v>0</v>
      </c>
      <c r="K291" s="217" t="s">
        <v>381</v>
      </c>
      <c r="L291" s="47"/>
      <c r="M291" s="222" t="s">
        <v>28</v>
      </c>
      <c r="N291" s="223" t="s">
        <v>43</v>
      </c>
      <c r="O291" s="87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3052</v>
      </c>
      <c r="AT291" s="226" t="s">
        <v>161</v>
      </c>
      <c r="AU291" s="226" t="s">
        <v>79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3052</v>
      </c>
      <c r="BM291" s="226" t="s">
        <v>3236</v>
      </c>
    </row>
    <row r="292" s="2" customFormat="1" ht="24.15" customHeight="1">
      <c r="A292" s="41"/>
      <c r="B292" s="42"/>
      <c r="C292" s="215" t="s">
        <v>1231</v>
      </c>
      <c r="D292" s="215" t="s">
        <v>161</v>
      </c>
      <c r="E292" s="216" t="s">
        <v>3237</v>
      </c>
      <c r="F292" s="217" t="s">
        <v>3238</v>
      </c>
      <c r="G292" s="218" t="s">
        <v>300</v>
      </c>
      <c r="H292" s="219">
        <v>5</v>
      </c>
      <c r="I292" s="220"/>
      <c r="J292" s="221">
        <f>ROUND(I292*H292,2)</f>
        <v>0</v>
      </c>
      <c r="K292" s="217" t="s">
        <v>381</v>
      </c>
      <c r="L292" s="47"/>
      <c r="M292" s="311" t="s">
        <v>28</v>
      </c>
      <c r="N292" s="312" t="s">
        <v>43</v>
      </c>
      <c r="O292" s="268"/>
      <c r="P292" s="313">
        <f>O292*H292</f>
        <v>0</v>
      </c>
      <c r="Q292" s="313">
        <v>0</v>
      </c>
      <c r="R292" s="313">
        <f>Q292*H292</f>
        <v>0</v>
      </c>
      <c r="S292" s="313">
        <v>0</v>
      </c>
      <c r="T292" s="314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3052</v>
      </c>
      <c r="AT292" s="226" t="s">
        <v>161</v>
      </c>
      <c r="AU292" s="226" t="s">
        <v>79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3052</v>
      </c>
      <c r="BM292" s="226" t="s">
        <v>3239</v>
      </c>
    </row>
    <row r="293" s="2" customFormat="1" ht="6.96" customHeight="1">
      <c r="A293" s="41"/>
      <c r="B293" s="62"/>
      <c r="C293" s="63"/>
      <c r="D293" s="63"/>
      <c r="E293" s="63"/>
      <c r="F293" s="63"/>
      <c r="G293" s="63"/>
      <c r="H293" s="63"/>
      <c r="I293" s="63"/>
      <c r="J293" s="63"/>
      <c r="K293" s="63"/>
      <c r="L293" s="47"/>
      <c r="M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</row>
  </sheetData>
  <sheetProtection sheet="1" autoFilter="0" formatColumns="0" formatRows="0" objects="1" scenarios="1" spinCount="100000" saltValue="TvR9hVNW37E8e4LInv+GWyC9V0Dz+N1JLHvFeyNntzVMksN4xleOKplXIx2jMHYRD0mpq8yD+F2MAbY7G6HnNw==" hashValue="VataIqyWa41kqCAh+uZv3A3FXWwQBa0+wynKrzxSN0CJUXLJzaaUMhGL6M+CtZ94WEmefeyys8Qad00Mktiv1Q==" algorithmName="SHA-512" password="CC35"/>
  <autoFilter ref="C94:K2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29" r:id="rId1" display="https://podminky.urs.cz/item/CS_URS_2022_01/742360151"/>
    <hyperlink ref="F131" r:id="rId2" display="https://podminky.urs.cz/item/CS_URS_2022_01/741320175"/>
    <hyperlink ref="F133" r:id="rId3" display="https://podminky.urs.cz/item/CS_URS_2022_01/741310561"/>
    <hyperlink ref="F135" r:id="rId4" display="https://podminky.urs.cz/item/CS_URS_2022_01/210160682"/>
    <hyperlink ref="F137" r:id="rId5" display="https://podminky.urs.cz/item/CS_URS_2022_01/741210003"/>
    <hyperlink ref="F139" r:id="rId6" display="https://podminky.urs.cz/item/CS_URS_2022_01/210204011"/>
    <hyperlink ref="F141" r:id="rId7" display="https://podminky.urs.cz/item/CS_URS_2022_01/210202013"/>
    <hyperlink ref="F143" r:id="rId8" display="https://podminky.urs.cz/item/CS_URS_2022_01/210204201"/>
    <hyperlink ref="F145" r:id="rId9" display="https://podminky.urs.cz/item/CS_URS_2022_01/741372114"/>
    <hyperlink ref="F148" r:id="rId10" display="https://podminky.urs.cz/item/CS_URS_2022_01/741310001"/>
    <hyperlink ref="F150" r:id="rId11" display="https://podminky.urs.cz/item/CS_URS_2022_01/741310022"/>
    <hyperlink ref="F152" r:id="rId12" display="https://podminky.urs.cz/item/CS_URS_2022_01/741313041"/>
    <hyperlink ref="F156" r:id="rId13" display="https://podminky.urs.cz/item/CS_URS_2022_01/751111131"/>
    <hyperlink ref="F173" r:id="rId14" display="https://podminky.urs.cz/item/CS_URS_2022_01/742121001"/>
    <hyperlink ref="F178" r:id="rId15" display="https://podminky.urs.cz/item/CS_URS_2022_01/741120003"/>
    <hyperlink ref="F180" r:id="rId16" display="https://podminky.urs.cz/item/CS_URS_2022_01/741120007"/>
    <hyperlink ref="F183" r:id="rId17" display="https://podminky.urs.cz/item/CS_URS_2022_01/741110001"/>
    <hyperlink ref="F186" r:id="rId18" display="https://podminky.urs.cz/item/CS_URS_2022_01/741110511"/>
    <hyperlink ref="F189" r:id="rId19" display="https://podminky.urs.cz/item/CS_URS_2022_01/741112001"/>
    <hyperlink ref="F214" r:id="rId20" display="https://podminky.urs.cz/item/CS_URS_2022_01/741410021"/>
    <hyperlink ref="F216" r:id="rId21" display="https://podminky.urs.cz/item/CS_URS_2022_01/741420001"/>
    <hyperlink ref="F228" r:id="rId22" display="https://podminky.urs.cz/item/CS_URS_2022_01/220320003"/>
    <hyperlink ref="F231" r:id="rId23" display="https://podminky.urs.cz/item/CS_URS_2022_01/742340002"/>
    <hyperlink ref="F233" r:id="rId24" display="https://podminky.urs.cz/item/CS_URS_2022_01/220320042"/>
    <hyperlink ref="F235" r:id="rId25" display="https://podminky.urs.cz/item/CS_URS_2022_01/742340801"/>
    <hyperlink ref="F238" r:id="rId26" display="https://podminky.urs.cz/item/CS_URS_2022_01/220490847"/>
    <hyperlink ref="F250" r:id="rId27" display="https://podminky.urs.cz/item/CS_URS_2022_01/220322010"/>
    <hyperlink ref="F255" r:id="rId28" display="https://podminky.urs.cz/item/CS_URS_2022_01/741751001"/>
    <hyperlink ref="F273" r:id="rId29" display="https://podminky.urs.cz/item/CS_URS_2022_01/741810003"/>
    <hyperlink ref="F275" r:id="rId30" display="https://podminky.urs.cz/item/CS_URS_2022_01/741810011"/>
    <hyperlink ref="F279" r:id="rId31" display="https://podminky.urs.cz/item/CS_URS_2022_01/210280101"/>
    <hyperlink ref="F282" r:id="rId32" display="https://podminky.urs.cz/item/CS_URS_2022_01/580106010"/>
    <hyperlink ref="F284" r:id="rId33" display="https://podminky.urs.cz/item/CS_URS_2022_01/220111765"/>
    <hyperlink ref="F286" r:id="rId34" display="https://podminky.urs.cz/item/CS_URS_2022_01/2102807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3240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ROUND((SUM(BE91:BE117)),  2)</f>
        <v>0</v>
      </c>
      <c r="G35" s="41"/>
      <c r="H35" s="41"/>
      <c r="I35" s="160">
        <v>0.20999999999999999</v>
      </c>
      <c r="J35" s="159">
        <f>ROUND(((SUM(BE91:BE117))*I35),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ROUND((SUM(BF91:BF117)),  2)</f>
        <v>0</v>
      </c>
      <c r="G36" s="41"/>
      <c r="H36" s="41"/>
      <c r="I36" s="160">
        <v>0.14999999999999999</v>
      </c>
      <c r="J36" s="159">
        <f>ROUND(((SUM(BF91:BF117))*I36),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ROUND((SUM(BG91:BG117)),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ROUND((SUM(BH91:BH117)),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ROUND((SUM(BI91:BI117)),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01 - 06 - stavební práce pro elektromontáže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3241</v>
      </c>
      <c r="E66" s="185"/>
      <c r="F66" s="185"/>
      <c r="G66" s="185"/>
      <c r="H66" s="185"/>
      <c r="I66" s="185"/>
      <c r="J66" s="186">
        <f>J96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440</v>
      </c>
      <c r="E67" s="185"/>
      <c r="F67" s="185"/>
      <c r="G67" s="185"/>
      <c r="H67" s="185"/>
      <c r="I67" s="185"/>
      <c r="J67" s="186">
        <f>J101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441</v>
      </c>
      <c r="E68" s="185"/>
      <c r="F68" s="185"/>
      <c r="G68" s="185"/>
      <c r="H68" s="185"/>
      <c r="I68" s="185"/>
      <c r="J68" s="186">
        <f>J106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442</v>
      </c>
      <c r="E69" s="185"/>
      <c r="F69" s="185"/>
      <c r="G69" s="185"/>
      <c r="H69" s="185"/>
      <c r="I69" s="185"/>
      <c r="J69" s="186">
        <f>J115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124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125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126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SO 01 - 06 - stavební práce pro elektromontáže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F14</f>
        <v xml:space="preserve"> </v>
      </c>
      <c r="G85" s="43"/>
      <c r="H85" s="43"/>
      <c r="I85" s="35" t="s">
        <v>24</v>
      </c>
      <c r="J85" s="75" t="str">
        <f>IF(J14="","",J14)</f>
        <v>3. 5. 2022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26</v>
      </c>
      <c r="D87" s="43"/>
      <c r="E87" s="43"/>
      <c r="F87" s="30" t="str">
        <f>E17</f>
        <v xml:space="preserve"> </v>
      </c>
      <c r="G87" s="43"/>
      <c r="H87" s="43"/>
      <c r="I87" s="35" t="s">
        <v>33</v>
      </c>
      <c r="J87" s="39" t="str">
        <f>E23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35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144</v>
      </c>
      <c r="D90" s="191" t="s">
        <v>57</v>
      </c>
      <c r="E90" s="191" t="s">
        <v>53</v>
      </c>
      <c r="F90" s="191" t="s">
        <v>54</v>
      </c>
      <c r="G90" s="191" t="s">
        <v>145</v>
      </c>
      <c r="H90" s="191" t="s">
        <v>146</v>
      </c>
      <c r="I90" s="191" t="s">
        <v>147</v>
      </c>
      <c r="J90" s="191" t="s">
        <v>131</v>
      </c>
      <c r="K90" s="192" t="s">
        <v>148</v>
      </c>
      <c r="L90" s="193"/>
      <c r="M90" s="95" t="s">
        <v>28</v>
      </c>
      <c r="N90" s="96" t="s">
        <v>42</v>
      </c>
      <c r="O90" s="96" t="s">
        <v>149</v>
      </c>
      <c r="P90" s="96" t="s">
        <v>150</v>
      </c>
      <c r="Q90" s="96" t="s">
        <v>151</v>
      </c>
      <c r="R90" s="96" t="s">
        <v>152</v>
      </c>
      <c r="S90" s="96" t="s">
        <v>153</v>
      </c>
      <c r="T90" s="97" t="s">
        <v>154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155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20.627330000000001</v>
      </c>
      <c r="S91" s="99"/>
      <c r="T91" s="197">
        <f>T92</f>
        <v>7.8000000000000007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71</v>
      </c>
      <c r="AU91" s="20" t="s">
        <v>132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71</v>
      </c>
      <c r="E92" s="202" t="s">
        <v>156</v>
      </c>
      <c r="F92" s="202" t="s">
        <v>157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P93+P96+P101+P106+P115</f>
        <v>0</v>
      </c>
      <c r="Q92" s="207"/>
      <c r="R92" s="208">
        <f>R93+R96+R101+R106+R115</f>
        <v>20.627330000000001</v>
      </c>
      <c r="S92" s="207"/>
      <c r="T92" s="209">
        <f>T93+T96+T101+T106+T115</f>
        <v>7.8000000000000007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79</v>
      </c>
      <c r="AT92" s="211" t="s">
        <v>71</v>
      </c>
      <c r="AU92" s="211" t="s">
        <v>72</v>
      </c>
      <c r="AY92" s="210" t="s">
        <v>158</v>
      </c>
      <c r="BK92" s="212">
        <f>BK93+BK96+BK101+BK106+BK115</f>
        <v>0</v>
      </c>
    </row>
    <row r="93" s="12" customFormat="1" ht="22.8" customHeight="1">
      <c r="A93" s="12"/>
      <c r="B93" s="199"/>
      <c r="C93" s="200"/>
      <c r="D93" s="201" t="s">
        <v>71</v>
      </c>
      <c r="E93" s="213" t="s">
        <v>79</v>
      </c>
      <c r="F93" s="213" t="s">
        <v>451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SUM(P94:P95)</f>
        <v>0</v>
      </c>
      <c r="Q93" s="207"/>
      <c r="R93" s="208">
        <f>SUM(R94:R95)</f>
        <v>0</v>
      </c>
      <c r="S93" s="207"/>
      <c r="T93" s="209">
        <f>SUM(T94:T95)</f>
        <v>7.8000000000000007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79</v>
      </c>
      <c r="AT93" s="211" t="s">
        <v>71</v>
      </c>
      <c r="AU93" s="211" t="s">
        <v>79</v>
      </c>
      <c r="AY93" s="210" t="s">
        <v>158</v>
      </c>
      <c r="BK93" s="212">
        <f>SUM(BK94:BK95)</f>
        <v>0</v>
      </c>
    </row>
    <row r="94" s="2" customFormat="1" ht="66.75" customHeight="1">
      <c r="A94" s="41"/>
      <c r="B94" s="42"/>
      <c r="C94" s="215" t="s">
        <v>79</v>
      </c>
      <c r="D94" s="215" t="s">
        <v>161</v>
      </c>
      <c r="E94" s="216" t="s">
        <v>3242</v>
      </c>
      <c r="F94" s="217" t="s">
        <v>3243</v>
      </c>
      <c r="G94" s="218" t="s">
        <v>193</v>
      </c>
      <c r="H94" s="219">
        <v>30</v>
      </c>
      <c r="I94" s="220"/>
      <c r="J94" s="221">
        <f>ROUND(I94*H94,2)</f>
        <v>0</v>
      </c>
      <c r="K94" s="217" t="s">
        <v>165</v>
      </c>
      <c r="L94" s="47"/>
      <c r="M94" s="222" t="s">
        <v>28</v>
      </c>
      <c r="N94" s="223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0.26000000000000001</v>
      </c>
      <c r="T94" s="225">
        <f>S94*H94</f>
        <v>7.8000000000000007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166</v>
      </c>
      <c r="AT94" s="226" t="s">
        <v>161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166</v>
      </c>
      <c r="BM94" s="226" t="s">
        <v>3244</v>
      </c>
    </row>
    <row r="95" s="2" customFormat="1">
      <c r="A95" s="41"/>
      <c r="B95" s="42"/>
      <c r="C95" s="43"/>
      <c r="D95" s="228" t="s">
        <v>168</v>
      </c>
      <c r="E95" s="43"/>
      <c r="F95" s="229" t="s">
        <v>3245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168</v>
      </c>
      <c r="AU95" s="20" t="s">
        <v>81</v>
      </c>
    </row>
    <row r="96" s="12" customFormat="1" ht="22.8" customHeight="1">
      <c r="A96" s="12"/>
      <c r="B96" s="199"/>
      <c r="C96" s="200"/>
      <c r="D96" s="201" t="s">
        <v>71</v>
      </c>
      <c r="E96" s="213" t="s">
        <v>190</v>
      </c>
      <c r="F96" s="213" t="s">
        <v>3246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SUM(P97:P100)</f>
        <v>0</v>
      </c>
      <c r="Q96" s="207"/>
      <c r="R96" s="208">
        <f>SUM(R97:R100)</f>
        <v>6.2564000000000002</v>
      </c>
      <c r="S96" s="207"/>
      <c r="T96" s="209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158</v>
      </c>
      <c r="BK96" s="212">
        <f>SUM(BK97:BK100)</f>
        <v>0</v>
      </c>
    </row>
    <row r="97" s="2" customFormat="1" ht="37.8" customHeight="1">
      <c r="A97" s="41"/>
      <c r="B97" s="42"/>
      <c r="C97" s="215" t="s">
        <v>81</v>
      </c>
      <c r="D97" s="215" t="s">
        <v>161</v>
      </c>
      <c r="E97" s="216" t="s">
        <v>3247</v>
      </c>
      <c r="F97" s="217" t="s">
        <v>3248</v>
      </c>
      <c r="G97" s="218" t="s">
        <v>193</v>
      </c>
      <c r="H97" s="219">
        <v>30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0.13188</v>
      </c>
      <c r="R97" s="224">
        <f>Q97*H97</f>
        <v>3.9563999999999999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3249</v>
      </c>
    </row>
    <row r="98" s="2" customFormat="1">
      <c r="A98" s="41"/>
      <c r="B98" s="42"/>
      <c r="C98" s="43"/>
      <c r="D98" s="228" t="s">
        <v>168</v>
      </c>
      <c r="E98" s="43"/>
      <c r="F98" s="229" t="s">
        <v>3250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37.8" customHeight="1">
      <c r="A99" s="41"/>
      <c r="B99" s="42"/>
      <c r="C99" s="215" t="s">
        <v>174</v>
      </c>
      <c r="D99" s="215" t="s">
        <v>161</v>
      </c>
      <c r="E99" s="216" t="s">
        <v>3251</v>
      </c>
      <c r="F99" s="217" t="s">
        <v>3252</v>
      </c>
      <c r="G99" s="218" t="s">
        <v>193</v>
      </c>
      <c r="H99" s="219">
        <v>10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0.23000000000000001</v>
      </c>
      <c r="R99" s="224">
        <f>Q99*H99</f>
        <v>2.3000000000000003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3253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3254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2" customFormat="1" ht="22.8" customHeight="1">
      <c r="A101" s="12"/>
      <c r="B101" s="199"/>
      <c r="C101" s="200"/>
      <c r="D101" s="201" t="s">
        <v>71</v>
      </c>
      <c r="E101" s="213" t="s">
        <v>197</v>
      </c>
      <c r="F101" s="213" t="s">
        <v>673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SUM(P102:P105)</f>
        <v>0</v>
      </c>
      <c r="Q101" s="207"/>
      <c r="R101" s="208">
        <f>SUM(R102:R105)</f>
        <v>14.37093</v>
      </c>
      <c r="S101" s="207"/>
      <c r="T101" s="209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79</v>
      </c>
      <c r="AT101" s="211" t="s">
        <v>71</v>
      </c>
      <c r="AU101" s="211" t="s">
        <v>79</v>
      </c>
      <c r="AY101" s="210" t="s">
        <v>158</v>
      </c>
      <c r="BK101" s="212">
        <f>SUM(BK102:BK105)</f>
        <v>0</v>
      </c>
    </row>
    <row r="102" s="2" customFormat="1" ht="37.8" customHeight="1">
      <c r="A102" s="41"/>
      <c r="B102" s="42"/>
      <c r="C102" s="215" t="s">
        <v>166</v>
      </c>
      <c r="D102" s="215" t="s">
        <v>161</v>
      </c>
      <c r="E102" s="216" t="s">
        <v>3255</v>
      </c>
      <c r="F102" s="217" t="s">
        <v>3256</v>
      </c>
      <c r="G102" s="218" t="s">
        <v>193</v>
      </c>
      <c r="H102" s="219">
        <v>20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0.293124</v>
      </c>
      <c r="R102" s="224">
        <f>Q102*H102</f>
        <v>5.8624799999999997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3257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3258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2" customFormat="1" ht="33" customHeight="1">
      <c r="A104" s="41"/>
      <c r="B104" s="42"/>
      <c r="C104" s="215" t="s">
        <v>190</v>
      </c>
      <c r="D104" s="215" t="s">
        <v>161</v>
      </c>
      <c r="E104" s="216" t="s">
        <v>3259</v>
      </c>
      <c r="F104" s="217" t="s">
        <v>3260</v>
      </c>
      <c r="G104" s="218" t="s">
        <v>193</v>
      </c>
      <c r="H104" s="219">
        <v>30</v>
      </c>
      <c r="I104" s="220"/>
      <c r="J104" s="221">
        <f>ROUND(I104*H104,2)</f>
        <v>0</v>
      </c>
      <c r="K104" s="217" t="s">
        <v>165</v>
      </c>
      <c r="L104" s="47"/>
      <c r="M104" s="222" t="s">
        <v>28</v>
      </c>
      <c r="N104" s="223" t="s">
        <v>43</v>
      </c>
      <c r="O104" s="87"/>
      <c r="P104" s="224">
        <f>O104*H104</f>
        <v>0</v>
      </c>
      <c r="Q104" s="224">
        <v>0.28361500000000001</v>
      </c>
      <c r="R104" s="224">
        <f>Q104*H104</f>
        <v>8.5084499999999998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166</v>
      </c>
      <c r="AT104" s="226" t="s">
        <v>161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3261</v>
      </c>
    </row>
    <row r="105" s="2" customFormat="1">
      <c r="A105" s="41"/>
      <c r="B105" s="42"/>
      <c r="C105" s="43"/>
      <c r="D105" s="228" t="s">
        <v>168</v>
      </c>
      <c r="E105" s="43"/>
      <c r="F105" s="229" t="s">
        <v>3262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168</v>
      </c>
      <c r="AU105" s="20" t="s">
        <v>81</v>
      </c>
    </row>
    <row r="106" s="12" customFormat="1" ht="22.8" customHeight="1">
      <c r="A106" s="12"/>
      <c r="B106" s="199"/>
      <c r="C106" s="200"/>
      <c r="D106" s="201" t="s">
        <v>71</v>
      </c>
      <c r="E106" s="213" t="s">
        <v>1002</v>
      </c>
      <c r="F106" s="213" t="s">
        <v>1003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SUM(P107:P114)</f>
        <v>0</v>
      </c>
      <c r="Q106" s="207"/>
      <c r="R106" s="208">
        <f>SUM(R107:R114)</f>
        <v>0</v>
      </c>
      <c r="S106" s="207"/>
      <c r="T106" s="209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79</v>
      </c>
      <c r="AT106" s="211" t="s">
        <v>71</v>
      </c>
      <c r="AU106" s="211" t="s">
        <v>79</v>
      </c>
      <c r="AY106" s="210" t="s">
        <v>158</v>
      </c>
      <c r="BK106" s="212">
        <f>SUM(BK107:BK114)</f>
        <v>0</v>
      </c>
    </row>
    <row r="107" s="2" customFormat="1" ht="44.25" customHeight="1">
      <c r="A107" s="41"/>
      <c r="B107" s="42"/>
      <c r="C107" s="215" t="s">
        <v>197</v>
      </c>
      <c r="D107" s="215" t="s">
        <v>161</v>
      </c>
      <c r="E107" s="216" t="s">
        <v>1005</v>
      </c>
      <c r="F107" s="217" t="s">
        <v>1006</v>
      </c>
      <c r="G107" s="218" t="s">
        <v>216</v>
      </c>
      <c r="H107" s="219">
        <v>7.7999999999999998</v>
      </c>
      <c r="I107" s="220"/>
      <c r="J107" s="221">
        <f>ROUND(I107*H107,2)</f>
        <v>0</v>
      </c>
      <c r="K107" s="217" t="s">
        <v>165</v>
      </c>
      <c r="L107" s="47"/>
      <c r="M107" s="222" t="s">
        <v>28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166</v>
      </c>
      <c r="AT107" s="226" t="s">
        <v>161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166</v>
      </c>
      <c r="BM107" s="226" t="s">
        <v>3263</v>
      </c>
    </row>
    <row r="108" s="2" customFormat="1">
      <c r="A108" s="41"/>
      <c r="B108" s="42"/>
      <c r="C108" s="43"/>
      <c r="D108" s="228" t="s">
        <v>168</v>
      </c>
      <c r="E108" s="43"/>
      <c r="F108" s="229" t="s">
        <v>1008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168</v>
      </c>
      <c r="AU108" s="20" t="s">
        <v>81</v>
      </c>
    </row>
    <row r="109" s="2" customFormat="1" ht="33" customHeight="1">
      <c r="A109" s="41"/>
      <c r="B109" s="42"/>
      <c r="C109" s="215" t="s">
        <v>203</v>
      </c>
      <c r="D109" s="215" t="s">
        <v>161</v>
      </c>
      <c r="E109" s="216" t="s">
        <v>1010</v>
      </c>
      <c r="F109" s="217" t="s">
        <v>1011</v>
      </c>
      <c r="G109" s="218" t="s">
        <v>216</v>
      </c>
      <c r="H109" s="219">
        <v>7.7999999999999998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3264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1013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2" customFormat="1" ht="44.25" customHeight="1">
      <c r="A111" s="41"/>
      <c r="B111" s="42"/>
      <c r="C111" s="215" t="s">
        <v>208</v>
      </c>
      <c r="D111" s="215" t="s">
        <v>161</v>
      </c>
      <c r="E111" s="216" t="s">
        <v>1015</v>
      </c>
      <c r="F111" s="217" t="s">
        <v>1016</v>
      </c>
      <c r="G111" s="218" t="s">
        <v>216</v>
      </c>
      <c r="H111" s="219">
        <v>234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3265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1018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2" customFormat="1" ht="44.25" customHeight="1">
      <c r="A113" s="41"/>
      <c r="B113" s="42"/>
      <c r="C113" s="215" t="s">
        <v>159</v>
      </c>
      <c r="D113" s="215" t="s">
        <v>161</v>
      </c>
      <c r="E113" s="216" t="s">
        <v>1020</v>
      </c>
      <c r="F113" s="217" t="s">
        <v>1021</v>
      </c>
      <c r="G113" s="218" t="s">
        <v>216</v>
      </c>
      <c r="H113" s="219">
        <v>7.7999999999999998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3266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1023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2" customFormat="1" ht="22.8" customHeight="1">
      <c r="A115" s="12"/>
      <c r="B115" s="199"/>
      <c r="C115" s="200"/>
      <c r="D115" s="201" t="s">
        <v>71</v>
      </c>
      <c r="E115" s="213" t="s">
        <v>1024</v>
      </c>
      <c r="F115" s="213" t="s">
        <v>1025</v>
      </c>
      <c r="G115" s="200"/>
      <c r="H115" s="200"/>
      <c r="I115" s="203"/>
      <c r="J115" s="214">
        <f>BK115</f>
        <v>0</v>
      </c>
      <c r="K115" s="200"/>
      <c r="L115" s="205"/>
      <c r="M115" s="206"/>
      <c r="N115" s="207"/>
      <c r="O115" s="207"/>
      <c r="P115" s="208">
        <f>SUM(P116:P117)</f>
        <v>0</v>
      </c>
      <c r="Q115" s="207"/>
      <c r="R115" s="208">
        <f>SUM(R116:R117)</f>
        <v>0</v>
      </c>
      <c r="S115" s="207"/>
      <c r="T115" s="209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79</v>
      </c>
      <c r="AT115" s="211" t="s">
        <v>71</v>
      </c>
      <c r="AU115" s="211" t="s">
        <v>79</v>
      </c>
      <c r="AY115" s="210" t="s">
        <v>158</v>
      </c>
      <c r="BK115" s="212">
        <f>SUM(BK116:BK117)</f>
        <v>0</v>
      </c>
    </row>
    <row r="116" s="2" customFormat="1" ht="44.25" customHeight="1">
      <c r="A116" s="41"/>
      <c r="B116" s="42"/>
      <c r="C116" s="215" t="s">
        <v>220</v>
      </c>
      <c r="D116" s="215" t="s">
        <v>161</v>
      </c>
      <c r="E116" s="216" t="s">
        <v>3267</v>
      </c>
      <c r="F116" s="217" t="s">
        <v>3268</v>
      </c>
      <c r="G116" s="218" t="s">
        <v>216</v>
      </c>
      <c r="H116" s="219">
        <v>20.626999999999999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3269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3270</v>
      </c>
      <c r="G117" s="43"/>
      <c r="H117" s="43"/>
      <c r="I117" s="230"/>
      <c r="J117" s="43"/>
      <c r="K117" s="43"/>
      <c r="L117" s="47"/>
      <c r="M117" s="266"/>
      <c r="N117" s="267"/>
      <c r="O117" s="268"/>
      <c r="P117" s="268"/>
      <c r="Q117" s="268"/>
      <c r="R117" s="268"/>
      <c r="S117" s="268"/>
      <c r="T117" s="269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6.96" customHeight="1">
      <c r="A118" s="41"/>
      <c r="B118" s="62"/>
      <c r="C118" s="63"/>
      <c r="D118" s="63"/>
      <c r="E118" s="63"/>
      <c r="F118" s="63"/>
      <c r="G118" s="63"/>
      <c r="H118" s="63"/>
      <c r="I118" s="63"/>
      <c r="J118" s="63"/>
      <c r="K118" s="63"/>
      <c r="L118" s="47"/>
      <c r="M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</sheetData>
  <sheetProtection sheet="1" autoFilter="0" formatColumns="0" formatRows="0" objects="1" scenarios="1" spinCount="100000" saltValue="22lZjIEWOAhp5zbLxqTlcFtgHhFXISLehcTCQefZRE2g6cjPdh+C4ueMYH6ac1MxRCYUCBDrpIZyqiduAXzqXQ==" hashValue="E4rpTGJrxrTXWKBe9aELjQVpZIETRAJGmtlTmqIOd3ggYgxkLADMh4BR2anRqt1ORg3udBJsjhPRffBBBQpjwA==" algorithmName="SHA-512" password="CC35"/>
  <autoFilter ref="C90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113106023"/>
    <hyperlink ref="F98" r:id="rId2" display="https://podminky.urs.cz/item/CS_URS_2022_01/565131111"/>
    <hyperlink ref="F100" r:id="rId3" display="https://podminky.urs.cz/item/CS_URS_2022_01/566901121"/>
    <hyperlink ref="F103" r:id="rId4" display="https://podminky.urs.cz/item/CS_URS_2022_01/637211111"/>
    <hyperlink ref="F105" r:id="rId5" display="https://podminky.urs.cz/item/CS_URS_2022_01/637211122"/>
    <hyperlink ref="F108" r:id="rId6" display="https://podminky.urs.cz/item/CS_URS_2022_01/997013153"/>
    <hyperlink ref="F110" r:id="rId7" display="https://podminky.urs.cz/item/CS_URS_2022_01/997013501"/>
    <hyperlink ref="F112" r:id="rId8" display="https://podminky.urs.cz/item/CS_URS_2022_01/997013509"/>
    <hyperlink ref="F114" r:id="rId9" display="https://podminky.urs.cz/item/CS_URS_2022_01/997013631"/>
    <hyperlink ref="F117" r:id="rId10" display="https://podminky.urs.cz/item/CS_URS_2022_01/998229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3271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ROUND((SUM(BE94:BE167)),  2)</f>
        <v>0</v>
      </c>
      <c r="G35" s="41"/>
      <c r="H35" s="41"/>
      <c r="I35" s="160">
        <v>0.20999999999999999</v>
      </c>
      <c r="J35" s="159">
        <f>ROUND(((SUM(BE94:BE167))*I35),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ROUND((SUM(BF94:BF167)),  2)</f>
        <v>0</v>
      </c>
      <c r="G36" s="41"/>
      <c r="H36" s="41"/>
      <c r="I36" s="160">
        <v>0.14999999999999999</v>
      </c>
      <c r="J36" s="159">
        <f>ROUND(((SUM(BF94:BF167))*I36),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ROUND((SUM(BG94:BG167)),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ROUND((SUM(BH94:BH167)),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ROUND((SUM(BI94:BI167)),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01 - 07 - Mobiliář + stavební připravenost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3272</v>
      </c>
      <c r="E66" s="185"/>
      <c r="F66" s="185"/>
      <c r="G66" s="185"/>
      <c r="H66" s="185"/>
      <c r="I66" s="185"/>
      <c r="J66" s="186">
        <f>J97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3273</v>
      </c>
      <c r="E67" s="185"/>
      <c r="F67" s="185"/>
      <c r="G67" s="185"/>
      <c r="H67" s="185"/>
      <c r="I67" s="185"/>
      <c r="J67" s="186">
        <f>J119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3274</v>
      </c>
      <c r="E68" s="185"/>
      <c r="F68" s="185"/>
      <c r="G68" s="185"/>
      <c r="H68" s="185"/>
      <c r="I68" s="185"/>
      <c r="J68" s="186">
        <f>J128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437</v>
      </c>
      <c r="E69" s="185"/>
      <c r="F69" s="185"/>
      <c r="G69" s="185"/>
      <c r="H69" s="185"/>
      <c r="I69" s="185"/>
      <c r="J69" s="186">
        <f>J136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3275</v>
      </c>
      <c r="E70" s="185"/>
      <c r="F70" s="185"/>
      <c r="G70" s="185"/>
      <c r="H70" s="185"/>
      <c r="I70" s="185"/>
      <c r="J70" s="186">
        <f>J137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442</v>
      </c>
      <c r="E71" s="185"/>
      <c r="F71" s="185"/>
      <c r="G71" s="185"/>
      <c r="H71" s="185"/>
      <c r="I71" s="185"/>
      <c r="J71" s="186">
        <f>J155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3276</v>
      </c>
      <c r="E72" s="180"/>
      <c r="F72" s="180"/>
      <c r="G72" s="180"/>
      <c r="H72" s="180"/>
      <c r="I72" s="180"/>
      <c r="J72" s="181">
        <f>J158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143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Rekonstrukce výpravní budovy v žst. Ostružná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124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172" t="s">
        <v>125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126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SO 01 - 07 - Mobiliář + stavební připravenost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22</v>
      </c>
      <c r="D88" s="43"/>
      <c r="E88" s="43"/>
      <c r="F88" s="30" t="str">
        <f>F14</f>
        <v xml:space="preserve"> </v>
      </c>
      <c r="G88" s="43"/>
      <c r="H88" s="43"/>
      <c r="I88" s="35" t="s">
        <v>24</v>
      </c>
      <c r="J88" s="75" t="str">
        <f>IF(J14="","",J14)</f>
        <v>3. 5. 2022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26</v>
      </c>
      <c r="D90" s="43"/>
      <c r="E90" s="43"/>
      <c r="F90" s="30" t="str">
        <f>E17</f>
        <v xml:space="preserve"> </v>
      </c>
      <c r="G90" s="43"/>
      <c r="H90" s="43"/>
      <c r="I90" s="35" t="s">
        <v>33</v>
      </c>
      <c r="J90" s="39" t="str">
        <f>E23</f>
        <v xml:space="preserve"> 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31</v>
      </c>
      <c r="D91" s="43"/>
      <c r="E91" s="43"/>
      <c r="F91" s="30" t="str">
        <f>IF(E20="","",E20)</f>
        <v>Vyplň údaj</v>
      </c>
      <c r="G91" s="43"/>
      <c r="H91" s="43"/>
      <c r="I91" s="35" t="s">
        <v>35</v>
      </c>
      <c r="J91" s="39" t="str">
        <f>E26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144</v>
      </c>
      <c r="D93" s="191" t="s">
        <v>57</v>
      </c>
      <c r="E93" s="191" t="s">
        <v>53</v>
      </c>
      <c r="F93" s="191" t="s">
        <v>54</v>
      </c>
      <c r="G93" s="191" t="s">
        <v>145</v>
      </c>
      <c r="H93" s="191" t="s">
        <v>146</v>
      </c>
      <c r="I93" s="191" t="s">
        <v>147</v>
      </c>
      <c r="J93" s="191" t="s">
        <v>131</v>
      </c>
      <c r="K93" s="192" t="s">
        <v>148</v>
      </c>
      <c r="L93" s="193"/>
      <c r="M93" s="95" t="s">
        <v>28</v>
      </c>
      <c r="N93" s="96" t="s">
        <v>42</v>
      </c>
      <c r="O93" s="96" t="s">
        <v>149</v>
      </c>
      <c r="P93" s="96" t="s">
        <v>150</v>
      </c>
      <c r="Q93" s="96" t="s">
        <v>151</v>
      </c>
      <c r="R93" s="96" t="s">
        <v>152</v>
      </c>
      <c r="S93" s="96" t="s">
        <v>153</v>
      </c>
      <c r="T93" s="97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155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P95+P158</f>
        <v>0</v>
      </c>
      <c r="Q94" s="99"/>
      <c r="R94" s="196">
        <f>R95+R158</f>
        <v>4.3732687599999993</v>
      </c>
      <c r="S94" s="99"/>
      <c r="T94" s="197">
        <f>T95+T158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132</v>
      </c>
      <c r="BK94" s="198">
        <f>BK95+BK158</f>
        <v>0</v>
      </c>
    </row>
    <row r="95" s="12" customFormat="1" ht="25.92" customHeight="1">
      <c r="A95" s="12"/>
      <c r="B95" s="199"/>
      <c r="C95" s="200"/>
      <c r="D95" s="201" t="s">
        <v>71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P96+P136+P155</f>
        <v>0</v>
      </c>
      <c r="Q95" s="207"/>
      <c r="R95" s="208">
        <f>R96+R136+R155</f>
        <v>4.3732687599999993</v>
      </c>
      <c r="S95" s="207"/>
      <c r="T95" s="209">
        <f>T96+T136+T155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79</v>
      </c>
      <c r="AT95" s="211" t="s">
        <v>71</v>
      </c>
      <c r="AU95" s="211" t="s">
        <v>72</v>
      </c>
      <c r="AY95" s="210" t="s">
        <v>158</v>
      </c>
      <c r="BK95" s="212">
        <f>BK96+BK136+BK155</f>
        <v>0</v>
      </c>
    </row>
    <row r="96" s="12" customFormat="1" ht="22.8" customHeight="1">
      <c r="A96" s="12"/>
      <c r="B96" s="199"/>
      <c r="C96" s="200"/>
      <c r="D96" s="201" t="s">
        <v>71</v>
      </c>
      <c r="E96" s="213" t="s">
        <v>79</v>
      </c>
      <c r="F96" s="213" t="s">
        <v>451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P97+P119+P128</f>
        <v>0</v>
      </c>
      <c r="Q96" s="207"/>
      <c r="R96" s="208">
        <f>R97+R119+R128</f>
        <v>0</v>
      </c>
      <c r="S96" s="207"/>
      <c r="T96" s="209">
        <f>T97+T119+T128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158</v>
      </c>
      <c r="BK96" s="212">
        <f>BK97+BK119+BK128</f>
        <v>0</v>
      </c>
    </row>
    <row r="97" s="12" customFormat="1" ht="20.88" customHeight="1">
      <c r="A97" s="12"/>
      <c r="B97" s="199"/>
      <c r="C97" s="200"/>
      <c r="D97" s="201" t="s">
        <v>71</v>
      </c>
      <c r="E97" s="213" t="s">
        <v>237</v>
      </c>
      <c r="F97" s="213" t="s">
        <v>3277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SUM(P98:P118)</f>
        <v>0</v>
      </c>
      <c r="Q97" s="207"/>
      <c r="R97" s="208">
        <f>SUM(R98:R118)</f>
        <v>0</v>
      </c>
      <c r="S97" s="207"/>
      <c r="T97" s="209">
        <f>SUM(T98:T118)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81</v>
      </c>
      <c r="AY97" s="210" t="s">
        <v>158</v>
      </c>
      <c r="BK97" s="212">
        <f>SUM(BK98:BK118)</f>
        <v>0</v>
      </c>
    </row>
    <row r="98" s="2" customFormat="1" ht="24.15" customHeight="1">
      <c r="A98" s="41"/>
      <c r="B98" s="42"/>
      <c r="C98" s="215" t="s">
        <v>81</v>
      </c>
      <c r="D98" s="215" t="s">
        <v>161</v>
      </c>
      <c r="E98" s="216" t="s">
        <v>3278</v>
      </c>
      <c r="F98" s="217" t="s">
        <v>3279</v>
      </c>
      <c r="G98" s="218" t="s">
        <v>164</v>
      </c>
      <c r="H98" s="219">
        <v>1.508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174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3280</v>
      </c>
    </row>
    <row r="99" s="2" customFormat="1">
      <c r="A99" s="41"/>
      <c r="B99" s="42"/>
      <c r="C99" s="43"/>
      <c r="D99" s="228" t="s">
        <v>168</v>
      </c>
      <c r="E99" s="43"/>
      <c r="F99" s="229" t="s">
        <v>3281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174</v>
      </c>
    </row>
    <row r="100" s="13" customFormat="1">
      <c r="A100" s="13"/>
      <c r="B100" s="233"/>
      <c r="C100" s="234"/>
      <c r="D100" s="235" t="s">
        <v>179</v>
      </c>
      <c r="E100" s="236" t="s">
        <v>28</v>
      </c>
      <c r="F100" s="237" t="s">
        <v>3282</v>
      </c>
      <c r="G100" s="234"/>
      <c r="H100" s="236" t="s">
        <v>28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179</v>
      </c>
      <c r="AU100" s="243" t="s">
        <v>174</v>
      </c>
      <c r="AV100" s="13" t="s">
        <v>79</v>
      </c>
      <c r="AW100" s="13" t="s">
        <v>34</v>
      </c>
      <c r="AX100" s="13" t="s">
        <v>72</v>
      </c>
      <c r="AY100" s="243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3283</v>
      </c>
      <c r="G101" s="245"/>
      <c r="H101" s="248">
        <v>0.34300000000000003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174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6" customFormat="1">
      <c r="A102" s="16"/>
      <c r="B102" s="280"/>
      <c r="C102" s="281"/>
      <c r="D102" s="235" t="s">
        <v>179</v>
      </c>
      <c r="E102" s="282" t="s">
        <v>28</v>
      </c>
      <c r="F102" s="283" t="s">
        <v>789</v>
      </c>
      <c r="G102" s="281"/>
      <c r="H102" s="284">
        <v>0.34300000000000003</v>
      </c>
      <c r="I102" s="285"/>
      <c r="J102" s="281"/>
      <c r="K102" s="281"/>
      <c r="L102" s="286"/>
      <c r="M102" s="287"/>
      <c r="N102" s="288"/>
      <c r="O102" s="288"/>
      <c r="P102" s="288"/>
      <c r="Q102" s="288"/>
      <c r="R102" s="288"/>
      <c r="S102" s="288"/>
      <c r="T102" s="289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T102" s="290" t="s">
        <v>179</v>
      </c>
      <c r="AU102" s="290" t="s">
        <v>174</v>
      </c>
      <c r="AV102" s="16" t="s">
        <v>174</v>
      </c>
      <c r="AW102" s="16" t="s">
        <v>34</v>
      </c>
      <c r="AX102" s="16" t="s">
        <v>72</v>
      </c>
      <c r="AY102" s="290" t="s">
        <v>158</v>
      </c>
    </row>
    <row r="103" s="14" customFormat="1">
      <c r="A103" s="14"/>
      <c r="B103" s="244"/>
      <c r="C103" s="245"/>
      <c r="D103" s="235" t="s">
        <v>179</v>
      </c>
      <c r="E103" s="246" t="s">
        <v>28</v>
      </c>
      <c r="F103" s="247" t="s">
        <v>3284</v>
      </c>
      <c r="G103" s="245"/>
      <c r="H103" s="248">
        <v>0.20999999999999999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179</v>
      </c>
      <c r="AU103" s="254" t="s">
        <v>174</v>
      </c>
      <c r="AV103" s="14" t="s">
        <v>81</v>
      </c>
      <c r="AW103" s="14" t="s">
        <v>34</v>
      </c>
      <c r="AX103" s="14" t="s">
        <v>72</v>
      </c>
      <c r="AY103" s="254" t="s">
        <v>158</v>
      </c>
    </row>
    <row r="104" s="16" customFormat="1">
      <c r="A104" s="16"/>
      <c r="B104" s="280"/>
      <c r="C104" s="281"/>
      <c r="D104" s="235" t="s">
        <v>179</v>
      </c>
      <c r="E104" s="282" t="s">
        <v>28</v>
      </c>
      <c r="F104" s="283" t="s">
        <v>789</v>
      </c>
      <c r="G104" s="281"/>
      <c r="H104" s="284">
        <v>0.20999999999999999</v>
      </c>
      <c r="I104" s="285"/>
      <c r="J104" s="281"/>
      <c r="K104" s="281"/>
      <c r="L104" s="286"/>
      <c r="M104" s="287"/>
      <c r="N104" s="288"/>
      <c r="O104" s="288"/>
      <c r="P104" s="288"/>
      <c r="Q104" s="288"/>
      <c r="R104" s="288"/>
      <c r="S104" s="288"/>
      <c r="T104" s="289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90" t="s">
        <v>179</v>
      </c>
      <c r="AU104" s="290" t="s">
        <v>174</v>
      </c>
      <c r="AV104" s="16" t="s">
        <v>174</v>
      </c>
      <c r="AW104" s="16" t="s">
        <v>34</v>
      </c>
      <c r="AX104" s="16" t="s">
        <v>72</v>
      </c>
      <c r="AY104" s="290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3285</v>
      </c>
      <c r="G105" s="245"/>
      <c r="H105" s="248">
        <v>0.307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174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6" customFormat="1">
      <c r="A106" s="16"/>
      <c r="B106" s="280"/>
      <c r="C106" s="281"/>
      <c r="D106" s="235" t="s">
        <v>179</v>
      </c>
      <c r="E106" s="282" t="s">
        <v>28</v>
      </c>
      <c r="F106" s="283" t="s">
        <v>789</v>
      </c>
      <c r="G106" s="281"/>
      <c r="H106" s="284">
        <v>0.307</v>
      </c>
      <c r="I106" s="285"/>
      <c r="J106" s="281"/>
      <c r="K106" s="281"/>
      <c r="L106" s="286"/>
      <c r="M106" s="287"/>
      <c r="N106" s="288"/>
      <c r="O106" s="288"/>
      <c r="P106" s="288"/>
      <c r="Q106" s="288"/>
      <c r="R106" s="288"/>
      <c r="S106" s="288"/>
      <c r="T106" s="289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90" t="s">
        <v>179</v>
      </c>
      <c r="AU106" s="290" t="s">
        <v>174</v>
      </c>
      <c r="AV106" s="16" t="s">
        <v>174</v>
      </c>
      <c r="AW106" s="16" t="s">
        <v>34</v>
      </c>
      <c r="AX106" s="16" t="s">
        <v>72</v>
      </c>
      <c r="AY106" s="290" t="s">
        <v>158</v>
      </c>
    </row>
    <row r="107" s="13" customFormat="1">
      <c r="A107" s="13"/>
      <c r="B107" s="233"/>
      <c r="C107" s="234"/>
      <c r="D107" s="235" t="s">
        <v>179</v>
      </c>
      <c r="E107" s="236" t="s">
        <v>28</v>
      </c>
      <c r="F107" s="237" t="s">
        <v>3286</v>
      </c>
      <c r="G107" s="234"/>
      <c r="H107" s="236" t="s">
        <v>28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179</v>
      </c>
      <c r="AU107" s="243" t="s">
        <v>174</v>
      </c>
      <c r="AV107" s="13" t="s">
        <v>79</v>
      </c>
      <c r="AW107" s="13" t="s">
        <v>34</v>
      </c>
      <c r="AX107" s="13" t="s">
        <v>72</v>
      </c>
      <c r="AY107" s="243" t="s">
        <v>158</v>
      </c>
    </row>
    <row r="108" s="14" customFormat="1">
      <c r="A108" s="14"/>
      <c r="B108" s="244"/>
      <c r="C108" s="245"/>
      <c r="D108" s="235" t="s">
        <v>179</v>
      </c>
      <c r="E108" s="246" t="s">
        <v>28</v>
      </c>
      <c r="F108" s="247" t="s">
        <v>3287</v>
      </c>
      <c r="G108" s="245"/>
      <c r="H108" s="248">
        <v>0.64800000000000002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179</v>
      </c>
      <c r="AU108" s="254" t="s">
        <v>174</v>
      </c>
      <c r="AV108" s="14" t="s">
        <v>81</v>
      </c>
      <c r="AW108" s="14" t="s">
        <v>34</v>
      </c>
      <c r="AX108" s="14" t="s">
        <v>72</v>
      </c>
      <c r="AY108" s="254" t="s">
        <v>158</v>
      </c>
    </row>
    <row r="109" s="16" customFormat="1">
      <c r="A109" s="16"/>
      <c r="B109" s="280"/>
      <c r="C109" s="281"/>
      <c r="D109" s="235" t="s">
        <v>179</v>
      </c>
      <c r="E109" s="282" t="s">
        <v>28</v>
      </c>
      <c r="F109" s="283" t="s">
        <v>789</v>
      </c>
      <c r="G109" s="281"/>
      <c r="H109" s="284">
        <v>0.64800000000000002</v>
      </c>
      <c r="I109" s="285"/>
      <c r="J109" s="281"/>
      <c r="K109" s="281"/>
      <c r="L109" s="286"/>
      <c r="M109" s="287"/>
      <c r="N109" s="288"/>
      <c r="O109" s="288"/>
      <c r="P109" s="288"/>
      <c r="Q109" s="288"/>
      <c r="R109" s="288"/>
      <c r="S109" s="288"/>
      <c r="T109" s="289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90" t="s">
        <v>179</v>
      </c>
      <c r="AU109" s="290" t="s">
        <v>174</v>
      </c>
      <c r="AV109" s="16" t="s">
        <v>174</v>
      </c>
      <c r="AW109" s="16" t="s">
        <v>34</v>
      </c>
      <c r="AX109" s="16" t="s">
        <v>72</v>
      </c>
      <c r="AY109" s="290" t="s">
        <v>158</v>
      </c>
    </row>
    <row r="110" s="15" customFormat="1">
      <c r="A110" s="15"/>
      <c r="B110" s="255"/>
      <c r="C110" s="256"/>
      <c r="D110" s="235" t="s">
        <v>179</v>
      </c>
      <c r="E110" s="257" t="s">
        <v>28</v>
      </c>
      <c r="F110" s="258" t="s">
        <v>184</v>
      </c>
      <c r="G110" s="256"/>
      <c r="H110" s="259">
        <v>1.508</v>
      </c>
      <c r="I110" s="260"/>
      <c r="J110" s="256"/>
      <c r="K110" s="256"/>
      <c r="L110" s="261"/>
      <c r="M110" s="262"/>
      <c r="N110" s="263"/>
      <c r="O110" s="263"/>
      <c r="P110" s="263"/>
      <c r="Q110" s="263"/>
      <c r="R110" s="263"/>
      <c r="S110" s="263"/>
      <c r="T110" s="26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5" t="s">
        <v>179</v>
      </c>
      <c r="AU110" s="265" t="s">
        <v>174</v>
      </c>
      <c r="AV110" s="15" t="s">
        <v>166</v>
      </c>
      <c r="AW110" s="15" t="s">
        <v>34</v>
      </c>
      <c r="AX110" s="15" t="s">
        <v>79</v>
      </c>
      <c r="AY110" s="265" t="s">
        <v>158</v>
      </c>
    </row>
    <row r="111" s="2" customFormat="1" ht="24.15" customHeight="1">
      <c r="A111" s="41"/>
      <c r="B111" s="42"/>
      <c r="C111" s="215" t="s">
        <v>79</v>
      </c>
      <c r="D111" s="215" t="s">
        <v>161</v>
      </c>
      <c r="E111" s="216" t="s">
        <v>461</v>
      </c>
      <c r="F111" s="217" t="s">
        <v>462</v>
      </c>
      <c r="G111" s="218" t="s">
        <v>164</v>
      </c>
      <c r="H111" s="219">
        <v>0.29199999999999998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174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3288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464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174</v>
      </c>
    </row>
    <row r="113" s="13" customFormat="1">
      <c r="A113" s="13"/>
      <c r="B113" s="233"/>
      <c r="C113" s="234"/>
      <c r="D113" s="235" t="s">
        <v>179</v>
      </c>
      <c r="E113" s="236" t="s">
        <v>28</v>
      </c>
      <c r="F113" s="237" t="s">
        <v>3282</v>
      </c>
      <c r="G113" s="234"/>
      <c r="H113" s="236" t="s">
        <v>28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179</v>
      </c>
      <c r="AU113" s="243" t="s">
        <v>174</v>
      </c>
      <c r="AV113" s="13" t="s">
        <v>79</v>
      </c>
      <c r="AW113" s="13" t="s">
        <v>34</v>
      </c>
      <c r="AX113" s="13" t="s">
        <v>72</v>
      </c>
      <c r="AY113" s="243" t="s">
        <v>158</v>
      </c>
    </row>
    <row r="114" s="14" customFormat="1">
      <c r="A114" s="14"/>
      <c r="B114" s="244"/>
      <c r="C114" s="245"/>
      <c r="D114" s="235" t="s">
        <v>179</v>
      </c>
      <c r="E114" s="246" t="s">
        <v>28</v>
      </c>
      <c r="F114" s="247" t="s">
        <v>3289</v>
      </c>
      <c r="G114" s="245"/>
      <c r="H114" s="248">
        <v>0.17699999999999999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179</v>
      </c>
      <c r="AU114" s="254" t="s">
        <v>174</v>
      </c>
      <c r="AV114" s="14" t="s">
        <v>81</v>
      </c>
      <c r="AW114" s="14" t="s">
        <v>34</v>
      </c>
      <c r="AX114" s="14" t="s">
        <v>72</v>
      </c>
      <c r="AY114" s="254" t="s">
        <v>158</v>
      </c>
    </row>
    <row r="115" s="16" customFormat="1">
      <c r="A115" s="16"/>
      <c r="B115" s="280"/>
      <c r="C115" s="281"/>
      <c r="D115" s="235" t="s">
        <v>179</v>
      </c>
      <c r="E115" s="282" t="s">
        <v>28</v>
      </c>
      <c r="F115" s="283" t="s">
        <v>789</v>
      </c>
      <c r="G115" s="281"/>
      <c r="H115" s="284">
        <v>0.17699999999999999</v>
      </c>
      <c r="I115" s="285"/>
      <c r="J115" s="281"/>
      <c r="K115" s="281"/>
      <c r="L115" s="286"/>
      <c r="M115" s="287"/>
      <c r="N115" s="288"/>
      <c r="O115" s="288"/>
      <c r="P115" s="288"/>
      <c r="Q115" s="288"/>
      <c r="R115" s="288"/>
      <c r="S115" s="288"/>
      <c r="T115" s="289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T115" s="290" t="s">
        <v>179</v>
      </c>
      <c r="AU115" s="290" t="s">
        <v>174</v>
      </c>
      <c r="AV115" s="16" t="s">
        <v>174</v>
      </c>
      <c r="AW115" s="16" t="s">
        <v>34</v>
      </c>
      <c r="AX115" s="16" t="s">
        <v>72</v>
      </c>
      <c r="AY115" s="290" t="s">
        <v>158</v>
      </c>
    </row>
    <row r="116" s="14" customFormat="1">
      <c r="A116" s="14"/>
      <c r="B116" s="244"/>
      <c r="C116" s="245"/>
      <c r="D116" s="235" t="s">
        <v>179</v>
      </c>
      <c r="E116" s="246" t="s">
        <v>28</v>
      </c>
      <c r="F116" s="247" t="s">
        <v>3290</v>
      </c>
      <c r="G116" s="245"/>
      <c r="H116" s="248">
        <v>0.11500000000000001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179</v>
      </c>
      <c r="AU116" s="254" t="s">
        <v>174</v>
      </c>
      <c r="AV116" s="14" t="s">
        <v>81</v>
      </c>
      <c r="AW116" s="14" t="s">
        <v>34</v>
      </c>
      <c r="AX116" s="14" t="s">
        <v>72</v>
      </c>
      <c r="AY116" s="254" t="s">
        <v>158</v>
      </c>
    </row>
    <row r="117" s="16" customFormat="1">
      <c r="A117" s="16"/>
      <c r="B117" s="280"/>
      <c r="C117" s="281"/>
      <c r="D117" s="235" t="s">
        <v>179</v>
      </c>
      <c r="E117" s="282" t="s">
        <v>28</v>
      </c>
      <c r="F117" s="283" t="s">
        <v>789</v>
      </c>
      <c r="G117" s="281"/>
      <c r="H117" s="284">
        <v>0.11500000000000001</v>
      </c>
      <c r="I117" s="285"/>
      <c r="J117" s="281"/>
      <c r="K117" s="281"/>
      <c r="L117" s="286"/>
      <c r="M117" s="287"/>
      <c r="N117" s="288"/>
      <c r="O117" s="288"/>
      <c r="P117" s="288"/>
      <c r="Q117" s="288"/>
      <c r="R117" s="288"/>
      <c r="S117" s="288"/>
      <c r="T117" s="289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90" t="s">
        <v>179</v>
      </c>
      <c r="AU117" s="290" t="s">
        <v>174</v>
      </c>
      <c r="AV117" s="16" t="s">
        <v>174</v>
      </c>
      <c r="AW117" s="16" t="s">
        <v>34</v>
      </c>
      <c r="AX117" s="16" t="s">
        <v>72</v>
      </c>
      <c r="AY117" s="290" t="s">
        <v>158</v>
      </c>
    </row>
    <row r="118" s="15" customFormat="1">
      <c r="A118" s="15"/>
      <c r="B118" s="255"/>
      <c r="C118" s="256"/>
      <c r="D118" s="235" t="s">
        <v>179</v>
      </c>
      <c r="E118" s="257" t="s">
        <v>28</v>
      </c>
      <c r="F118" s="258" t="s">
        <v>184</v>
      </c>
      <c r="G118" s="256"/>
      <c r="H118" s="259">
        <v>0.29199999999999998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5" t="s">
        <v>179</v>
      </c>
      <c r="AU118" s="265" t="s">
        <v>174</v>
      </c>
      <c r="AV118" s="15" t="s">
        <v>166</v>
      </c>
      <c r="AW118" s="15" t="s">
        <v>34</v>
      </c>
      <c r="AX118" s="15" t="s">
        <v>79</v>
      </c>
      <c r="AY118" s="265" t="s">
        <v>158</v>
      </c>
    </row>
    <row r="119" s="12" customFormat="1" ht="20.88" customHeight="1">
      <c r="A119" s="12"/>
      <c r="B119" s="199"/>
      <c r="C119" s="200"/>
      <c r="D119" s="201" t="s">
        <v>71</v>
      </c>
      <c r="E119" s="213" t="s">
        <v>251</v>
      </c>
      <c r="F119" s="213" t="s">
        <v>3291</v>
      </c>
      <c r="G119" s="200"/>
      <c r="H119" s="200"/>
      <c r="I119" s="203"/>
      <c r="J119" s="214">
        <f>BK119</f>
        <v>0</v>
      </c>
      <c r="K119" s="200"/>
      <c r="L119" s="205"/>
      <c r="M119" s="206"/>
      <c r="N119" s="207"/>
      <c r="O119" s="207"/>
      <c r="P119" s="208">
        <f>SUM(P120:P127)</f>
        <v>0</v>
      </c>
      <c r="Q119" s="207"/>
      <c r="R119" s="208">
        <f>SUM(R120:R127)</f>
        <v>0</v>
      </c>
      <c r="S119" s="207"/>
      <c r="T119" s="209">
        <f>SUM(T120:T127)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79</v>
      </c>
      <c r="AT119" s="211" t="s">
        <v>71</v>
      </c>
      <c r="AU119" s="211" t="s">
        <v>81</v>
      </c>
      <c r="AY119" s="210" t="s">
        <v>158</v>
      </c>
      <c r="BK119" s="212">
        <f>SUM(BK120:BK127)</f>
        <v>0</v>
      </c>
    </row>
    <row r="120" s="2" customFormat="1" ht="62.7" customHeight="1">
      <c r="A120" s="41"/>
      <c r="B120" s="42"/>
      <c r="C120" s="215" t="s">
        <v>174</v>
      </c>
      <c r="D120" s="215" t="s">
        <v>161</v>
      </c>
      <c r="E120" s="216" t="s">
        <v>3292</v>
      </c>
      <c r="F120" s="217" t="s">
        <v>3293</v>
      </c>
      <c r="G120" s="218" t="s">
        <v>164</v>
      </c>
      <c r="H120" s="219">
        <v>1.8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251</v>
      </c>
      <c r="AT120" s="226" t="s">
        <v>161</v>
      </c>
      <c r="AU120" s="226" t="s">
        <v>174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251</v>
      </c>
      <c r="BM120" s="226" t="s">
        <v>3294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3295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174</v>
      </c>
    </row>
    <row r="122" s="14" customFormat="1">
      <c r="A122" s="14"/>
      <c r="B122" s="244"/>
      <c r="C122" s="245"/>
      <c r="D122" s="235" t="s">
        <v>179</v>
      </c>
      <c r="E122" s="246" t="s">
        <v>28</v>
      </c>
      <c r="F122" s="247" t="s">
        <v>3296</v>
      </c>
      <c r="G122" s="245"/>
      <c r="H122" s="248">
        <v>1.8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179</v>
      </c>
      <c r="AU122" s="254" t="s">
        <v>174</v>
      </c>
      <c r="AV122" s="14" t="s">
        <v>81</v>
      </c>
      <c r="AW122" s="14" t="s">
        <v>34</v>
      </c>
      <c r="AX122" s="14" t="s">
        <v>72</v>
      </c>
      <c r="AY122" s="254" t="s">
        <v>158</v>
      </c>
    </row>
    <row r="123" s="16" customFormat="1">
      <c r="A123" s="16"/>
      <c r="B123" s="280"/>
      <c r="C123" s="281"/>
      <c r="D123" s="235" t="s">
        <v>179</v>
      </c>
      <c r="E123" s="282" t="s">
        <v>28</v>
      </c>
      <c r="F123" s="283" t="s">
        <v>789</v>
      </c>
      <c r="G123" s="281"/>
      <c r="H123" s="284">
        <v>1.8</v>
      </c>
      <c r="I123" s="285"/>
      <c r="J123" s="281"/>
      <c r="K123" s="281"/>
      <c r="L123" s="286"/>
      <c r="M123" s="287"/>
      <c r="N123" s="288"/>
      <c r="O123" s="288"/>
      <c r="P123" s="288"/>
      <c r="Q123" s="288"/>
      <c r="R123" s="288"/>
      <c r="S123" s="288"/>
      <c r="T123" s="289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90" t="s">
        <v>179</v>
      </c>
      <c r="AU123" s="290" t="s">
        <v>174</v>
      </c>
      <c r="AV123" s="16" t="s">
        <v>174</v>
      </c>
      <c r="AW123" s="16" t="s">
        <v>34</v>
      </c>
      <c r="AX123" s="16" t="s">
        <v>79</v>
      </c>
      <c r="AY123" s="290" t="s">
        <v>158</v>
      </c>
    </row>
    <row r="124" s="2" customFormat="1" ht="66.75" customHeight="1">
      <c r="A124" s="41"/>
      <c r="B124" s="42"/>
      <c r="C124" s="215" t="s">
        <v>166</v>
      </c>
      <c r="D124" s="215" t="s">
        <v>161</v>
      </c>
      <c r="E124" s="216" t="s">
        <v>3297</v>
      </c>
      <c r="F124" s="217" t="s">
        <v>3298</v>
      </c>
      <c r="G124" s="218" t="s">
        <v>164</v>
      </c>
      <c r="H124" s="219">
        <v>18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174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3299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3300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174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3301</v>
      </c>
      <c r="G126" s="245"/>
      <c r="H126" s="248">
        <v>18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174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6" customFormat="1">
      <c r="A127" s="16"/>
      <c r="B127" s="280"/>
      <c r="C127" s="281"/>
      <c r="D127" s="235" t="s">
        <v>179</v>
      </c>
      <c r="E127" s="282" t="s">
        <v>28</v>
      </c>
      <c r="F127" s="283" t="s">
        <v>789</v>
      </c>
      <c r="G127" s="281"/>
      <c r="H127" s="284">
        <v>18</v>
      </c>
      <c r="I127" s="285"/>
      <c r="J127" s="281"/>
      <c r="K127" s="281"/>
      <c r="L127" s="286"/>
      <c r="M127" s="287"/>
      <c r="N127" s="288"/>
      <c r="O127" s="288"/>
      <c r="P127" s="288"/>
      <c r="Q127" s="288"/>
      <c r="R127" s="288"/>
      <c r="S127" s="288"/>
      <c r="T127" s="289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90" t="s">
        <v>179</v>
      </c>
      <c r="AU127" s="290" t="s">
        <v>174</v>
      </c>
      <c r="AV127" s="16" t="s">
        <v>174</v>
      </c>
      <c r="AW127" s="16" t="s">
        <v>34</v>
      </c>
      <c r="AX127" s="16" t="s">
        <v>79</v>
      </c>
      <c r="AY127" s="290" t="s">
        <v>158</v>
      </c>
    </row>
    <row r="128" s="12" customFormat="1" ht="20.88" customHeight="1">
      <c r="A128" s="12"/>
      <c r="B128" s="199"/>
      <c r="C128" s="200"/>
      <c r="D128" s="201" t="s">
        <v>71</v>
      </c>
      <c r="E128" s="213" t="s">
        <v>260</v>
      </c>
      <c r="F128" s="213" t="s">
        <v>3302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SUM(P129:P135)</f>
        <v>0</v>
      </c>
      <c r="Q128" s="207"/>
      <c r="R128" s="208">
        <f>SUM(R129:R135)</f>
        <v>0</v>
      </c>
      <c r="S128" s="207"/>
      <c r="T128" s="209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79</v>
      </c>
      <c r="AT128" s="211" t="s">
        <v>71</v>
      </c>
      <c r="AU128" s="211" t="s">
        <v>81</v>
      </c>
      <c r="AY128" s="210" t="s">
        <v>158</v>
      </c>
      <c r="BK128" s="212">
        <f>SUM(BK129:BK135)</f>
        <v>0</v>
      </c>
    </row>
    <row r="129" s="2" customFormat="1" ht="37.8" customHeight="1">
      <c r="A129" s="41"/>
      <c r="B129" s="42"/>
      <c r="C129" s="215" t="s">
        <v>190</v>
      </c>
      <c r="D129" s="215" t="s">
        <v>161</v>
      </c>
      <c r="E129" s="216" t="s">
        <v>3303</v>
      </c>
      <c r="F129" s="217" t="s">
        <v>478</v>
      </c>
      <c r="G129" s="218" t="s">
        <v>164</v>
      </c>
      <c r="H129" s="219">
        <v>1.8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174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3304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3305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174</v>
      </c>
    </row>
    <row r="131" s="14" customFormat="1">
      <c r="A131" s="14"/>
      <c r="B131" s="244"/>
      <c r="C131" s="245"/>
      <c r="D131" s="235" t="s">
        <v>179</v>
      </c>
      <c r="E131" s="246" t="s">
        <v>28</v>
      </c>
      <c r="F131" s="247" t="s">
        <v>3306</v>
      </c>
      <c r="G131" s="245"/>
      <c r="H131" s="248">
        <v>1.8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179</v>
      </c>
      <c r="AU131" s="254" t="s">
        <v>174</v>
      </c>
      <c r="AV131" s="14" t="s">
        <v>81</v>
      </c>
      <c r="AW131" s="14" t="s">
        <v>34</v>
      </c>
      <c r="AX131" s="14" t="s">
        <v>79</v>
      </c>
      <c r="AY131" s="254" t="s">
        <v>158</v>
      </c>
    </row>
    <row r="132" s="2" customFormat="1" ht="44.25" customHeight="1">
      <c r="A132" s="41"/>
      <c r="B132" s="42"/>
      <c r="C132" s="215" t="s">
        <v>197</v>
      </c>
      <c r="D132" s="215" t="s">
        <v>161</v>
      </c>
      <c r="E132" s="216" t="s">
        <v>473</v>
      </c>
      <c r="F132" s="217" t="s">
        <v>474</v>
      </c>
      <c r="G132" s="218" t="s">
        <v>216</v>
      </c>
      <c r="H132" s="219">
        <v>3.0600000000000001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174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3307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476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174</v>
      </c>
    </row>
    <row r="134" s="14" customFormat="1">
      <c r="A134" s="14"/>
      <c r="B134" s="244"/>
      <c r="C134" s="245"/>
      <c r="D134" s="235" t="s">
        <v>179</v>
      </c>
      <c r="E134" s="246" t="s">
        <v>28</v>
      </c>
      <c r="F134" s="247" t="s">
        <v>3308</v>
      </c>
      <c r="G134" s="245"/>
      <c r="H134" s="248">
        <v>3.0600000000000001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179</v>
      </c>
      <c r="AU134" s="254" t="s">
        <v>174</v>
      </c>
      <c r="AV134" s="14" t="s">
        <v>81</v>
      </c>
      <c r="AW134" s="14" t="s">
        <v>34</v>
      </c>
      <c r="AX134" s="14" t="s">
        <v>72</v>
      </c>
      <c r="AY134" s="254" t="s">
        <v>158</v>
      </c>
    </row>
    <row r="135" s="16" customFormat="1">
      <c r="A135" s="16"/>
      <c r="B135" s="280"/>
      <c r="C135" s="281"/>
      <c r="D135" s="235" t="s">
        <v>179</v>
      </c>
      <c r="E135" s="282" t="s">
        <v>28</v>
      </c>
      <c r="F135" s="283" t="s">
        <v>789</v>
      </c>
      <c r="G135" s="281"/>
      <c r="H135" s="284">
        <v>3.0600000000000001</v>
      </c>
      <c r="I135" s="285"/>
      <c r="J135" s="281"/>
      <c r="K135" s="281"/>
      <c r="L135" s="286"/>
      <c r="M135" s="287"/>
      <c r="N135" s="288"/>
      <c r="O135" s="288"/>
      <c r="P135" s="288"/>
      <c r="Q135" s="288"/>
      <c r="R135" s="288"/>
      <c r="S135" s="288"/>
      <c r="T135" s="289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90" t="s">
        <v>179</v>
      </c>
      <c r="AU135" s="290" t="s">
        <v>174</v>
      </c>
      <c r="AV135" s="16" t="s">
        <v>174</v>
      </c>
      <c r="AW135" s="16" t="s">
        <v>34</v>
      </c>
      <c r="AX135" s="16" t="s">
        <v>79</v>
      </c>
      <c r="AY135" s="290" t="s">
        <v>158</v>
      </c>
    </row>
    <row r="136" s="12" customFormat="1" ht="22.8" customHeight="1">
      <c r="A136" s="12"/>
      <c r="B136" s="199"/>
      <c r="C136" s="200"/>
      <c r="D136" s="201" t="s">
        <v>71</v>
      </c>
      <c r="E136" s="213" t="s">
        <v>81</v>
      </c>
      <c r="F136" s="213" t="s">
        <v>481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P137</f>
        <v>0</v>
      </c>
      <c r="Q136" s="207"/>
      <c r="R136" s="208">
        <f>R137</f>
        <v>4.3732687599999993</v>
      </c>
      <c r="S136" s="207"/>
      <c r="T136" s="209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79</v>
      </c>
      <c r="AT136" s="211" t="s">
        <v>71</v>
      </c>
      <c r="AU136" s="211" t="s">
        <v>79</v>
      </c>
      <c r="AY136" s="210" t="s">
        <v>158</v>
      </c>
      <c r="BK136" s="212">
        <f>BK137</f>
        <v>0</v>
      </c>
    </row>
    <row r="137" s="12" customFormat="1" ht="20.88" customHeight="1">
      <c r="A137" s="12"/>
      <c r="B137" s="199"/>
      <c r="C137" s="200"/>
      <c r="D137" s="201" t="s">
        <v>71</v>
      </c>
      <c r="E137" s="213" t="s">
        <v>313</v>
      </c>
      <c r="F137" s="213" t="s">
        <v>3309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SUM(P138:P154)</f>
        <v>0</v>
      </c>
      <c r="Q137" s="207"/>
      <c r="R137" s="208">
        <f>SUM(R138:R154)</f>
        <v>4.3732687599999993</v>
      </c>
      <c r="S137" s="207"/>
      <c r="T137" s="209">
        <f>SUM(T138:T154)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79</v>
      </c>
      <c r="AT137" s="211" t="s">
        <v>71</v>
      </c>
      <c r="AU137" s="211" t="s">
        <v>81</v>
      </c>
      <c r="AY137" s="210" t="s">
        <v>158</v>
      </c>
      <c r="BK137" s="212">
        <f>SUM(BK138:BK154)</f>
        <v>0</v>
      </c>
    </row>
    <row r="138" s="2" customFormat="1" ht="24.15" customHeight="1">
      <c r="A138" s="41"/>
      <c r="B138" s="42"/>
      <c r="C138" s="215" t="s">
        <v>203</v>
      </c>
      <c r="D138" s="215" t="s">
        <v>161</v>
      </c>
      <c r="E138" s="216" t="s">
        <v>3310</v>
      </c>
      <c r="F138" s="217" t="s">
        <v>3311</v>
      </c>
      <c r="G138" s="218" t="s">
        <v>164</v>
      </c>
      <c r="H138" s="219">
        <v>1.748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2.5018699999999998</v>
      </c>
      <c r="R138" s="224">
        <f>Q138*H138</f>
        <v>4.3732687599999993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174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3312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3313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174</v>
      </c>
    </row>
    <row r="140" s="13" customFormat="1">
      <c r="A140" s="13"/>
      <c r="B140" s="233"/>
      <c r="C140" s="234"/>
      <c r="D140" s="235" t="s">
        <v>179</v>
      </c>
      <c r="E140" s="236" t="s">
        <v>28</v>
      </c>
      <c r="F140" s="237" t="s">
        <v>3314</v>
      </c>
      <c r="G140" s="234"/>
      <c r="H140" s="236" t="s">
        <v>28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179</v>
      </c>
      <c r="AU140" s="243" t="s">
        <v>174</v>
      </c>
      <c r="AV140" s="13" t="s">
        <v>79</v>
      </c>
      <c r="AW140" s="13" t="s">
        <v>34</v>
      </c>
      <c r="AX140" s="13" t="s">
        <v>72</v>
      </c>
      <c r="AY140" s="243" t="s">
        <v>158</v>
      </c>
    </row>
    <row r="141" s="14" customFormat="1">
      <c r="A141" s="14"/>
      <c r="B141" s="244"/>
      <c r="C141" s="245"/>
      <c r="D141" s="235" t="s">
        <v>179</v>
      </c>
      <c r="E141" s="246" t="s">
        <v>28</v>
      </c>
      <c r="F141" s="247" t="s">
        <v>3283</v>
      </c>
      <c r="G141" s="245"/>
      <c r="H141" s="248">
        <v>0.34300000000000003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174</v>
      </c>
      <c r="AV141" s="14" t="s">
        <v>81</v>
      </c>
      <c r="AW141" s="14" t="s">
        <v>34</v>
      </c>
      <c r="AX141" s="14" t="s">
        <v>72</v>
      </c>
      <c r="AY141" s="254" t="s">
        <v>158</v>
      </c>
    </row>
    <row r="142" s="16" customFormat="1">
      <c r="A142" s="16"/>
      <c r="B142" s="280"/>
      <c r="C142" s="281"/>
      <c r="D142" s="235" t="s">
        <v>179</v>
      </c>
      <c r="E142" s="282" t="s">
        <v>28</v>
      </c>
      <c r="F142" s="283" t="s">
        <v>789</v>
      </c>
      <c r="G142" s="281"/>
      <c r="H142" s="284">
        <v>0.34300000000000003</v>
      </c>
      <c r="I142" s="285"/>
      <c r="J142" s="281"/>
      <c r="K142" s="281"/>
      <c r="L142" s="286"/>
      <c r="M142" s="287"/>
      <c r="N142" s="288"/>
      <c r="O142" s="288"/>
      <c r="P142" s="288"/>
      <c r="Q142" s="288"/>
      <c r="R142" s="288"/>
      <c r="S142" s="288"/>
      <c r="T142" s="289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90" t="s">
        <v>179</v>
      </c>
      <c r="AU142" s="290" t="s">
        <v>174</v>
      </c>
      <c r="AV142" s="16" t="s">
        <v>174</v>
      </c>
      <c r="AW142" s="16" t="s">
        <v>34</v>
      </c>
      <c r="AX142" s="16" t="s">
        <v>72</v>
      </c>
      <c r="AY142" s="290" t="s">
        <v>158</v>
      </c>
    </row>
    <row r="143" s="14" customFormat="1">
      <c r="A143" s="14"/>
      <c r="B143" s="244"/>
      <c r="C143" s="245"/>
      <c r="D143" s="235" t="s">
        <v>179</v>
      </c>
      <c r="E143" s="246" t="s">
        <v>28</v>
      </c>
      <c r="F143" s="247" t="s">
        <v>3315</v>
      </c>
      <c r="G143" s="245"/>
      <c r="H143" s="248">
        <v>0.158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174</v>
      </c>
      <c r="AV143" s="14" t="s">
        <v>81</v>
      </c>
      <c r="AW143" s="14" t="s">
        <v>34</v>
      </c>
      <c r="AX143" s="14" t="s">
        <v>72</v>
      </c>
      <c r="AY143" s="254" t="s">
        <v>158</v>
      </c>
    </row>
    <row r="144" s="16" customFormat="1">
      <c r="A144" s="16"/>
      <c r="B144" s="280"/>
      <c r="C144" s="281"/>
      <c r="D144" s="235" t="s">
        <v>179</v>
      </c>
      <c r="E144" s="282" t="s">
        <v>28</v>
      </c>
      <c r="F144" s="283" t="s">
        <v>789</v>
      </c>
      <c r="G144" s="281"/>
      <c r="H144" s="284">
        <v>0.158</v>
      </c>
      <c r="I144" s="285"/>
      <c r="J144" s="281"/>
      <c r="K144" s="281"/>
      <c r="L144" s="286"/>
      <c r="M144" s="287"/>
      <c r="N144" s="288"/>
      <c r="O144" s="288"/>
      <c r="P144" s="288"/>
      <c r="Q144" s="288"/>
      <c r="R144" s="288"/>
      <c r="S144" s="288"/>
      <c r="T144" s="289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90" t="s">
        <v>179</v>
      </c>
      <c r="AU144" s="290" t="s">
        <v>174</v>
      </c>
      <c r="AV144" s="16" t="s">
        <v>174</v>
      </c>
      <c r="AW144" s="16" t="s">
        <v>34</v>
      </c>
      <c r="AX144" s="16" t="s">
        <v>72</v>
      </c>
      <c r="AY144" s="290" t="s">
        <v>158</v>
      </c>
    </row>
    <row r="145" s="14" customFormat="1">
      <c r="A145" s="14"/>
      <c r="B145" s="244"/>
      <c r="C145" s="245"/>
      <c r="D145" s="235" t="s">
        <v>179</v>
      </c>
      <c r="E145" s="246" t="s">
        <v>28</v>
      </c>
      <c r="F145" s="247" t="s">
        <v>3289</v>
      </c>
      <c r="G145" s="245"/>
      <c r="H145" s="248">
        <v>0.17699999999999999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179</v>
      </c>
      <c r="AU145" s="254" t="s">
        <v>174</v>
      </c>
      <c r="AV145" s="14" t="s">
        <v>81</v>
      </c>
      <c r="AW145" s="14" t="s">
        <v>34</v>
      </c>
      <c r="AX145" s="14" t="s">
        <v>72</v>
      </c>
      <c r="AY145" s="254" t="s">
        <v>158</v>
      </c>
    </row>
    <row r="146" s="16" customFormat="1">
      <c r="A146" s="16"/>
      <c r="B146" s="280"/>
      <c r="C146" s="281"/>
      <c r="D146" s="235" t="s">
        <v>179</v>
      </c>
      <c r="E146" s="282" t="s">
        <v>28</v>
      </c>
      <c r="F146" s="283" t="s">
        <v>789</v>
      </c>
      <c r="G146" s="281"/>
      <c r="H146" s="284">
        <v>0.17699999999999999</v>
      </c>
      <c r="I146" s="285"/>
      <c r="J146" s="281"/>
      <c r="K146" s="281"/>
      <c r="L146" s="286"/>
      <c r="M146" s="287"/>
      <c r="N146" s="288"/>
      <c r="O146" s="288"/>
      <c r="P146" s="288"/>
      <c r="Q146" s="288"/>
      <c r="R146" s="288"/>
      <c r="S146" s="288"/>
      <c r="T146" s="289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90" t="s">
        <v>179</v>
      </c>
      <c r="AU146" s="290" t="s">
        <v>174</v>
      </c>
      <c r="AV146" s="16" t="s">
        <v>174</v>
      </c>
      <c r="AW146" s="16" t="s">
        <v>34</v>
      </c>
      <c r="AX146" s="16" t="s">
        <v>72</v>
      </c>
      <c r="AY146" s="290" t="s">
        <v>158</v>
      </c>
    </row>
    <row r="147" s="14" customFormat="1">
      <c r="A147" s="14"/>
      <c r="B147" s="244"/>
      <c r="C147" s="245"/>
      <c r="D147" s="235" t="s">
        <v>179</v>
      </c>
      <c r="E147" s="246" t="s">
        <v>28</v>
      </c>
      <c r="F147" s="247" t="s">
        <v>3285</v>
      </c>
      <c r="G147" s="245"/>
      <c r="H147" s="248">
        <v>0.307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179</v>
      </c>
      <c r="AU147" s="254" t="s">
        <v>174</v>
      </c>
      <c r="AV147" s="14" t="s">
        <v>81</v>
      </c>
      <c r="AW147" s="14" t="s">
        <v>34</v>
      </c>
      <c r="AX147" s="14" t="s">
        <v>72</v>
      </c>
      <c r="AY147" s="254" t="s">
        <v>158</v>
      </c>
    </row>
    <row r="148" s="16" customFormat="1">
      <c r="A148" s="16"/>
      <c r="B148" s="280"/>
      <c r="C148" s="281"/>
      <c r="D148" s="235" t="s">
        <v>179</v>
      </c>
      <c r="E148" s="282" t="s">
        <v>28</v>
      </c>
      <c r="F148" s="283" t="s">
        <v>789</v>
      </c>
      <c r="G148" s="281"/>
      <c r="H148" s="284">
        <v>0.307</v>
      </c>
      <c r="I148" s="285"/>
      <c r="J148" s="281"/>
      <c r="K148" s="281"/>
      <c r="L148" s="286"/>
      <c r="M148" s="287"/>
      <c r="N148" s="288"/>
      <c r="O148" s="288"/>
      <c r="P148" s="288"/>
      <c r="Q148" s="288"/>
      <c r="R148" s="288"/>
      <c r="S148" s="288"/>
      <c r="T148" s="289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90" t="s">
        <v>179</v>
      </c>
      <c r="AU148" s="290" t="s">
        <v>174</v>
      </c>
      <c r="AV148" s="16" t="s">
        <v>174</v>
      </c>
      <c r="AW148" s="16" t="s">
        <v>34</v>
      </c>
      <c r="AX148" s="16" t="s">
        <v>72</v>
      </c>
      <c r="AY148" s="290" t="s">
        <v>158</v>
      </c>
    </row>
    <row r="149" s="14" customFormat="1">
      <c r="A149" s="14"/>
      <c r="B149" s="244"/>
      <c r="C149" s="245"/>
      <c r="D149" s="235" t="s">
        <v>179</v>
      </c>
      <c r="E149" s="246" t="s">
        <v>28</v>
      </c>
      <c r="F149" s="247" t="s">
        <v>3290</v>
      </c>
      <c r="G149" s="245"/>
      <c r="H149" s="248">
        <v>0.11500000000000001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179</v>
      </c>
      <c r="AU149" s="254" t="s">
        <v>174</v>
      </c>
      <c r="AV149" s="14" t="s">
        <v>81</v>
      </c>
      <c r="AW149" s="14" t="s">
        <v>34</v>
      </c>
      <c r="AX149" s="14" t="s">
        <v>72</v>
      </c>
      <c r="AY149" s="254" t="s">
        <v>158</v>
      </c>
    </row>
    <row r="150" s="16" customFormat="1">
      <c r="A150" s="16"/>
      <c r="B150" s="280"/>
      <c r="C150" s="281"/>
      <c r="D150" s="235" t="s">
        <v>179</v>
      </c>
      <c r="E150" s="282" t="s">
        <v>28</v>
      </c>
      <c r="F150" s="283" t="s">
        <v>789</v>
      </c>
      <c r="G150" s="281"/>
      <c r="H150" s="284">
        <v>0.11500000000000001</v>
      </c>
      <c r="I150" s="285"/>
      <c r="J150" s="281"/>
      <c r="K150" s="281"/>
      <c r="L150" s="286"/>
      <c r="M150" s="287"/>
      <c r="N150" s="288"/>
      <c r="O150" s="288"/>
      <c r="P150" s="288"/>
      <c r="Q150" s="288"/>
      <c r="R150" s="288"/>
      <c r="S150" s="288"/>
      <c r="T150" s="289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0" t="s">
        <v>179</v>
      </c>
      <c r="AU150" s="290" t="s">
        <v>174</v>
      </c>
      <c r="AV150" s="16" t="s">
        <v>174</v>
      </c>
      <c r="AW150" s="16" t="s">
        <v>34</v>
      </c>
      <c r="AX150" s="16" t="s">
        <v>72</v>
      </c>
      <c r="AY150" s="290" t="s">
        <v>158</v>
      </c>
    </row>
    <row r="151" s="13" customFormat="1">
      <c r="A151" s="13"/>
      <c r="B151" s="233"/>
      <c r="C151" s="234"/>
      <c r="D151" s="235" t="s">
        <v>179</v>
      </c>
      <c r="E151" s="236" t="s">
        <v>28</v>
      </c>
      <c r="F151" s="237" t="s">
        <v>3286</v>
      </c>
      <c r="G151" s="234"/>
      <c r="H151" s="236" t="s">
        <v>28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179</v>
      </c>
      <c r="AU151" s="243" t="s">
        <v>174</v>
      </c>
      <c r="AV151" s="13" t="s">
        <v>79</v>
      </c>
      <c r="AW151" s="13" t="s">
        <v>34</v>
      </c>
      <c r="AX151" s="13" t="s">
        <v>72</v>
      </c>
      <c r="AY151" s="243" t="s">
        <v>158</v>
      </c>
    </row>
    <row r="152" s="14" customFormat="1">
      <c r="A152" s="14"/>
      <c r="B152" s="244"/>
      <c r="C152" s="245"/>
      <c r="D152" s="235" t="s">
        <v>179</v>
      </c>
      <c r="E152" s="246" t="s">
        <v>28</v>
      </c>
      <c r="F152" s="247" t="s">
        <v>3287</v>
      </c>
      <c r="G152" s="245"/>
      <c r="H152" s="248">
        <v>0.64800000000000002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179</v>
      </c>
      <c r="AU152" s="254" t="s">
        <v>174</v>
      </c>
      <c r="AV152" s="14" t="s">
        <v>81</v>
      </c>
      <c r="AW152" s="14" t="s">
        <v>34</v>
      </c>
      <c r="AX152" s="14" t="s">
        <v>72</v>
      </c>
      <c r="AY152" s="254" t="s">
        <v>158</v>
      </c>
    </row>
    <row r="153" s="16" customFormat="1">
      <c r="A153" s="16"/>
      <c r="B153" s="280"/>
      <c r="C153" s="281"/>
      <c r="D153" s="235" t="s">
        <v>179</v>
      </c>
      <c r="E153" s="282" t="s">
        <v>28</v>
      </c>
      <c r="F153" s="283" t="s">
        <v>789</v>
      </c>
      <c r="G153" s="281"/>
      <c r="H153" s="284">
        <v>0.64800000000000002</v>
      </c>
      <c r="I153" s="285"/>
      <c r="J153" s="281"/>
      <c r="K153" s="281"/>
      <c r="L153" s="286"/>
      <c r="M153" s="287"/>
      <c r="N153" s="288"/>
      <c r="O153" s="288"/>
      <c r="P153" s="288"/>
      <c r="Q153" s="288"/>
      <c r="R153" s="288"/>
      <c r="S153" s="288"/>
      <c r="T153" s="289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90" t="s">
        <v>179</v>
      </c>
      <c r="AU153" s="290" t="s">
        <v>174</v>
      </c>
      <c r="AV153" s="16" t="s">
        <v>174</v>
      </c>
      <c r="AW153" s="16" t="s">
        <v>34</v>
      </c>
      <c r="AX153" s="16" t="s">
        <v>72</v>
      </c>
      <c r="AY153" s="290" t="s">
        <v>158</v>
      </c>
    </row>
    <row r="154" s="15" customFormat="1">
      <c r="A154" s="15"/>
      <c r="B154" s="255"/>
      <c r="C154" s="256"/>
      <c r="D154" s="235" t="s">
        <v>179</v>
      </c>
      <c r="E154" s="257" t="s">
        <v>28</v>
      </c>
      <c r="F154" s="258" t="s">
        <v>184</v>
      </c>
      <c r="G154" s="256"/>
      <c r="H154" s="259">
        <v>1.7479999999999998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179</v>
      </c>
      <c r="AU154" s="265" t="s">
        <v>174</v>
      </c>
      <c r="AV154" s="15" t="s">
        <v>166</v>
      </c>
      <c r="AW154" s="15" t="s">
        <v>34</v>
      </c>
      <c r="AX154" s="15" t="s">
        <v>79</v>
      </c>
      <c r="AY154" s="265" t="s">
        <v>158</v>
      </c>
    </row>
    <row r="155" s="12" customFormat="1" ht="22.8" customHeight="1">
      <c r="A155" s="12"/>
      <c r="B155" s="199"/>
      <c r="C155" s="200"/>
      <c r="D155" s="201" t="s">
        <v>71</v>
      </c>
      <c r="E155" s="213" t="s">
        <v>1024</v>
      </c>
      <c r="F155" s="213" t="s">
        <v>1025</v>
      </c>
      <c r="G155" s="200"/>
      <c r="H155" s="200"/>
      <c r="I155" s="203"/>
      <c r="J155" s="214">
        <f>BK155</f>
        <v>0</v>
      </c>
      <c r="K155" s="200"/>
      <c r="L155" s="205"/>
      <c r="M155" s="206"/>
      <c r="N155" s="207"/>
      <c r="O155" s="207"/>
      <c r="P155" s="208">
        <f>SUM(P156:P157)</f>
        <v>0</v>
      </c>
      <c r="Q155" s="207"/>
      <c r="R155" s="208">
        <f>SUM(R156:R157)</f>
        <v>0</v>
      </c>
      <c r="S155" s="207"/>
      <c r="T155" s="209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0" t="s">
        <v>79</v>
      </c>
      <c r="AT155" s="211" t="s">
        <v>71</v>
      </c>
      <c r="AU155" s="211" t="s">
        <v>79</v>
      </c>
      <c r="AY155" s="210" t="s">
        <v>158</v>
      </c>
      <c r="BK155" s="212">
        <f>SUM(BK156:BK157)</f>
        <v>0</v>
      </c>
    </row>
    <row r="156" s="2" customFormat="1" ht="76.35" customHeight="1">
      <c r="A156" s="41"/>
      <c r="B156" s="42"/>
      <c r="C156" s="215" t="s">
        <v>208</v>
      </c>
      <c r="D156" s="215" t="s">
        <v>161</v>
      </c>
      <c r="E156" s="216" t="s">
        <v>3316</v>
      </c>
      <c r="F156" s="217" t="s">
        <v>3317</v>
      </c>
      <c r="G156" s="218" t="s">
        <v>216</v>
      </c>
      <c r="H156" s="219">
        <v>4.3730000000000002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3318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3319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12" customFormat="1" ht="25.92" customHeight="1">
      <c r="A158" s="12"/>
      <c r="B158" s="199"/>
      <c r="C158" s="200"/>
      <c r="D158" s="201" t="s">
        <v>71</v>
      </c>
      <c r="E158" s="202" t="s">
        <v>3320</v>
      </c>
      <c r="F158" s="202" t="s">
        <v>3321</v>
      </c>
      <c r="G158" s="200"/>
      <c r="H158" s="200"/>
      <c r="I158" s="203"/>
      <c r="J158" s="204">
        <f>BK158</f>
        <v>0</v>
      </c>
      <c r="K158" s="200"/>
      <c r="L158" s="205"/>
      <c r="M158" s="206"/>
      <c r="N158" s="207"/>
      <c r="O158" s="207"/>
      <c r="P158" s="208">
        <f>SUM(P159:P167)</f>
        <v>0</v>
      </c>
      <c r="Q158" s="207"/>
      <c r="R158" s="208">
        <f>SUM(R159:R167)</f>
        <v>0</v>
      </c>
      <c r="S158" s="207"/>
      <c r="T158" s="209">
        <f>SUM(T159:T167)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166</v>
      </c>
      <c r="AT158" s="211" t="s">
        <v>71</v>
      </c>
      <c r="AU158" s="211" t="s">
        <v>72</v>
      </c>
      <c r="AY158" s="210" t="s">
        <v>158</v>
      </c>
      <c r="BK158" s="212">
        <f>SUM(BK159:BK167)</f>
        <v>0</v>
      </c>
    </row>
    <row r="159" s="2" customFormat="1" ht="49.05" customHeight="1">
      <c r="A159" s="41"/>
      <c r="B159" s="42"/>
      <c r="C159" s="215" t="s">
        <v>159</v>
      </c>
      <c r="D159" s="215" t="s">
        <v>161</v>
      </c>
      <c r="E159" s="216" t="s">
        <v>3322</v>
      </c>
      <c r="F159" s="217" t="s">
        <v>3323</v>
      </c>
      <c r="G159" s="218" t="s">
        <v>3324</v>
      </c>
      <c r="H159" s="219">
        <v>2</v>
      </c>
      <c r="I159" s="220"/>
      <c r="J159" s="221">
        <f>ROUND(I159*H159,2)</f>
        <v>0</v>
      </c>
      <c r="K159" s="217" t="s">
        <v>3325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2573</v>
      </c>
      <c r="AT159" s="226" t="s">
        <v>161</v>
      </c>
      <c r="AU159" s="226" t="s">
        <v>79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2573</v>
      </c>
      <c r="BM159" s="226" t="s">
        <v>3326</v>
      </c>
    </row>
    <row r="160" s="14" customFormat="1">
      <c r="A160" s="14"/>
      <c r="B160" s="244"/>
      <c r="C160" s="245"/>
      <c r="D160" s="235" t="s">
        <v>179</v>
      </c>
      <c r="E160" s="246" t="s">
        <v>28</v>
      </c>
      <c r="F160" s="247" t="s">
        <v>3327</v>
      </c>
      <c r="G160" s="245"/>
      <c r="H160" s="248">
        <v>1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179</v>
      </c>
      <c r="AU160" s="254" t="s">
        <v>79</v>
      </c>
      <c r="AV160" s="14" t="s">
        <v>81</v>
      </c>
      <c r="AW160" s="14" t="s">
        <v>34</v>
      </c>
      <c r="AX160" s="14" t="s">
        <v>72</v>
      </c>
      <c r="AY160" s="254" t="s">
        <v>158</v>
      </c>
    </row>
    <row r="161" s="16" customFormat="1">
      <c r="A161" s="16"/>
      <c r="B161" s="280"/>
      <c r="C161" s="281"/>
      <c r="D161" s="235" t="s">
        <v>179</v>
      </c>
      <c r="E161" s="282" t="s">
        <v>28</v>
      </c>
      <c r="F161" s="283" t="s">
        <v>789</v>
      </c>
      <c r="G161" s="281"/>
      <c r="H161" s="284">
        <v>1</v>
      </c>
      <c r="I161" s="285"/>
      <c r="J161" s="281"/>
      <c r="K161" s="281"/>
      <c r="L161" s="286"/>
      <c r="M161" s="287"/>
      <c r="N161" s="288"/>
      <c r="O161" s="288"/>
      <c r="P161" s="288"/>
      <c r="Q161" s="288"/>
      <c r="R161" s="288"/>
      <c r="S161" s="288"/>
      <c r="T161" s="289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90" t="s">
        <v>179</v>
      </c>
      <c r="AU161" s="290" t="s">
        <v>79</v>
      </c>
      <c r="AV161" s="16" t="s">
        <v>174</v>
      </c>
      <c r="AW161" s="16" t="s">
        <v>34</v>
      </c>
      <c r="AX161" s="16" t="s">
        <v>72</v>
      </c>
      <c r="AY161" s="290" t="s">
        <v>158</v>
      </c>
    </row>
    <row r="162" s="14" customFormat="1">
      <c r="A162" s="14"/>
      <c r="B162" s="244"/>
      <c r="C162" s="245"/>
      <c r="D162" s="235" t="s">
        <v>179</v>
      </c>
      <c r="E162" s="246" t="s">
        <v>28</v>
      </c>
      <c r="F162" s="247" t="s">
        <v>3328</v>
      </c>
      <c r="G162" s="245"/>
      <c r="H162" s="248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179</v>
      </c>
      <c r="AU162" s="254" t="s">
        <v>79</v>
      </c>
      <c r="AV162" s="14" t="s">
        <v>81</v>
      </c>
      <c r="AW162" s="14" t="s">
        <v>34</v>
      </c>
      <c r="AX162" s="14" t="s">
        <v>72</v>
      </c>
      <c r="AY162" s="254" t="s">
        <v>158</v>
      </c>
    </row>
    <row r="163" s="16" customFormat="1">
      <c r="A163" s="16"/>
      <c r="B163" s="280"/>
      <c r="C163" s="281"/>
      <c r="D163" s="235" t="s">
        <v>179</v>
      </c>
      <c r="E163" s="282" t="s">
        <v>28</v>
      </c>
      <c r="F163" s="283" t="s">
        <v>789</v>
      </c>
      <c r="G163" s="281"/>
      <c r="H163" s="284">
        <v>1</v>
      </c>
      <c r="I163" s="285"/>
      <c r="J163" s="281"/>
      <c r="K163" s="281"/>
      <c r="L163" s="286"/>
      <c r="M163" s="287"/>
      <c r="N163" s="288"/>
      <c r="O163" s="288"/>
      <c r="P163" s="288"/>
      <c r="Q163" s="288"/>
      <c r="R163" s="288"/>
      <c r="S163" s="288"/>
      <c r="T163" s="289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90" t="s">
        <v>179</v>
      </c>
      <c r="AU163" s="290" t="s">
        <v>79</v>
      </c>
      <c r="AV163" s="16" t="s">
        <v>174</v>
      </c>
      <c r="AW163" s="16" t="s">
        <v>34</v>
      </c>
      <c r="AX163" s="16" t="s">
        <v>72</v>
      </c>
      <c r="AY163" s="290" t="s">
        <v>158</v>
      </c>
    </row>
    <row r="164" s="15" customFormat="1">
      <c r="A164" s="15"/>
      <c r="B164" s="255"/>
      <c r="C164" s="256"/>
      <c r="D164" s="235" t="s">
        <v>179</v>
      </c>
      <c r="E164" s="257" t="s">
        <v>28</v>
      </c>
      <c r="F164" s="258" t="s">
        <v>184</v>
      </c>
      <c r="G164" s="256"/>
      <c r="H164" s="259">
        <v>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179</v>
      </c>
      <c r="AU164" s="265" t="s">
        <v>79</v>
      </c>
      <c r="AV164" s="15" t="s">
        <v>166</v>
      </c>
      <c r="AW164" s="15" t="s">
        <v>34</v>
      </c>
      <c r="AX164" s="15" t="s">
        <v>79</v>
      </c>
      <c r="AY164" s="265" t="s">
        <v>158</v>
      </c>
    </row>
    <row r="165" s="2" customFormat="1" ht="55.5" customHeight="1">
      <c r="A165" s="41"/>
      <c r="B165" s="42"/>
      <c r="C165" s="215" t="s">
        <v>227</v>
      </c>
      <c r="D165" s="215" t="s">
        <v>161</v>
      </c>
      <c r="E165" s="216" t="s">
        <v>3329</v>
      </c>
      <c r="F165" s="217" t="s">
        <v>3330</v>
      </c>
      <c r="G165" s="218" t="s">
        <v>3324</v>
      </c>
      <c r="H165" s="219">
        <v>2</v>
      </c>
      <c r="I165" s="220"/>
      <c r="J165" s="221">
        <f>ROUND(I165*H165,2)</f>
        <v>0</v>
      </c>
      <c r="K165" s="217" t="s">
        <v>3325</v>
      </c>
      <c r="L165" s="47"/>
      <c r="M165" s="222" t="s">
        <v>28</v>
      </c>
      <c r="N165" s="223" t="s">
        <v>43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2573</v>
      </c>
      <c r="AT165" s="226" t="s">
        <v>161</v>
      </c>
      <c r="AU165" s="226" t="s">
        <v>79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2573</v>
      </c>
      <c r="BM165" s="226" t="s">
        <v>3331</v>
      </c>
    </row>
    <row r="166" s="14" customFormat="1">
      <c r="A166" s="14"/>
      <c r="B166" s="244"/>
      <c r="C166" s="245"/>
      <c r="D166" s="235" t="s">
        <v>179</v>
      </c>
      <c r="E166" s="246" t="s">
        <v>28</v>
      </c>
      <c r="F166" s="247" t="s">
        <v>81</v>
      </c>
      <c r="G166" s="245"/>
      <c r="H166" s="248">
        <v>2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179</v>
      </c>
      <c r="AU166" s="254" t="s">
        <v>79</v>
      </c>
      <c r="AV166" s="14" t="s">
        <v>81</v>
      </c>
      <c r="AW166" s="14" t="s">
        <v>34</v>
      </c>
      <c r="AX166" s="14" t="s">
        <v>72</v>
      </c>
      <c r="AY166" s="254" t="s">
        <v>158</v>
      </c>
    </row>
    <row r="167" s="16" customFormat="1">
      <c r="A167" s="16"/>
      <c r="B167" s="280"/>
      <c r="C167" s="281"/>
      <c r="D167" s="235" t="s">
        <v>179</v>
      </c>
      <c r="E167" s="282" t="s">
        <v>28</v>
      </c>
      <c r="F167" s="283" t="s">
        <v>789</v>
      </c>
      <c r="G167" s="281"/>
      <c r="H167" s="284">
        <v>2</v>
      </c>
      <c r="I167" s="285"/>
      <c r="J167" s="281"/>
      <c r="K167" s="281"/>
      <c r="L167" s="286"/>
      <c r="M167" s="315"/>
      <c r="N167" s="316"/>
      <c r="O167" s="316"/>
      <c r="P167" s="316"/>
      <c r="Q167" s="316"/>
      <c r="R167" s="316"/>
      <c r="S167" s="316"/>
      <c r="T167" s="317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90" t="s">
        <v>179</v>
      </c>
      <c r="AU167" s="290" t="s">
        <v>79</v>
      </c>
      <c r="AV167" s="16" t="s">
        <v>174</v>
      </c>
      <c r="AW167" s="16" t="s">
        <v>34</v>
      </c>
      <c r="AX167" s="16" t="s">
        <v>79</v>
      </c>
      <c r="AY167" s="290" t="s">
        <v>158</v>
      </c>
    </row>
    <row r="168" s="2" customFormat="1" ht="6.96" customHeight="1">
      <c r="A168" s="41"/>
      <c r="B168" s="62"/>
      <c r="C168" s="63"/>
      <c r="D168" s="63"/>
      <c r="E168" s="63"/>
      <c r="F168" s="63"/>
      <c r="G168" s="63"/>
      <c r="H168" s="63"/>
      <c r="I168" s="63"/>
      <c r="J168" s="63"/>
      <c r="K168" s="63"/>
      <c r="L168" s="47"/>
      <c r="M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</row>
  </sheetData>
  <sheetProtection sheet="1" autoFilter="0" formatColumns="0" formatRows="0" objects="1" scenarios="1" spinCount="100000" saltValue="coWwnEN3F1FSa6mjJNgUSsKjGPTesVSqJJhNulNi50HHujjKvfj1eduC4soU2z/dr2Nik2nGaH6vPVCHCUPCHw==" hashValue="gdA9jYPgKWSUa5BcA327J5/yvLnUbuZeY0Uml4Q+aTuA6rbJ9OIu9bNsF5uHWzJwiTEn0efhanNG1BMxYTNSLQ==" algorithmName="SHA-512" password="CC35"/>
  <autoFilter ref="C93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2_01/133151101"/>
    <hyperlink ref="F112" r:id="rId2" display="https://podminky.urs.cz/item/CS_URS_2022_01/139751101"/>
    <hyperlink ref="F121" r:id="rId3" display="https://podminky.urs.cz/item/CS_URS_2022_01/162751117"/>
    <hyperlink ref="F125" r:id="rId4" display="https://podminky.urs.cz/item/CS_URS_2022_01/162751119"/>
    <hyperlink ref="F130" r:id="rId5" display="https://podminky.urs.cz/item/CS_URS_2022_01/171201201"/>
    <hyperlink ref="F133" r:id="rId6" display="https://podminky.urs.cz/item/CS_URS_2022_01/171201221"/>
    <hyperlink ref="F139" r:id="rId7" display="https://podminky.urs.cz/item/CS_URS_2022_01/275313711"/>
    <hyperlink ref="F157" r:id="rId8" display="https://podminky.urs.cz/item/CS_URS_2022_01/998012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3332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Správa železnic, s.o.</v>
      </c>
      <c r="F17" s="41"/>
      <c r="G17" s="41"/>
      <c r="H17" s="41"/>
      <c r="I17" s="145" t="s">
        <v>30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Správa železnic, s.o.</v>
      </c>
      <c r="F23" s="41"/>
      <c r="G23" s="41"/>
      <c r="H23" s="41"/>
      <c r="I23" s="145" t="s">
        <v>30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Správa železnic, s.o.</v>
      </c>
      <c r="F26" s="41"/>
      <c r="G26" s="41"/>
      <c r="H26" s="41"/>
      <c r="I26" s="145" t="s">
        <v>30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ROUND((SUM(BE87:BE129)),  2)</f>
        <v>0</v>
      </c>
      <c r="G35" s="41"/>
      <c r="H35" s="41"/>
      <c r="I35" s="160">
        <v>0.20999999999999999</v>
      </c>
      <c r="J35" s="159">
        <f>ROUND(((SUM(BE87:BE129))*I35),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ROUND((SUM(BF87:BF129)),  2)</f>
        <v>0</v>
      </c>
      <c r="G36" s="41"/>
      <c r="H36" s="41"/>
      <c r="I36" s="160">
        <v>0.14999999999999999</v>
      </c>
      <c r="J36" s="159">
        <f>ROUND(((SUM(BF87:BF129))*I36),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ROUND((SUM(BG87:BG129)),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ROUND((SUM(BH87:BH129)),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ROUND((SUM(BI87:BI129)),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01 - 08 - Orientační a informační systém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Správa železnic, s.o.</v>
      </c>
      <c r="G58" s="43"/>
      <c r="H58" s="43"/>
      <c r="I58" s="35" t="s">
        <v>33</v>
      </c>
      <c r="J58" s="39" t="str">
        <f>E23</f>
        <v xml:space="preserve"> Správa železnic, s.o.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Správa železnic, s.o.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135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3333</v>
      </c>
      <c r="E65" s="185"/>
      <c r="F65" s="185"/>
      <c r="G65" s="185"/>
      <c r="H65" s="185"/>
      <c r="I65" s="185"/>
      <c r="J65" s="186">
        <f>J89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143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2" t="str">
        <f>E7</f>
        <v>Rekonstrukce výpravní budovy v žst. Ostružná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124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2" t="s">
        <v>125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126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SO 01 - 08 - Orientační a informační systém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22</v>
      </c>
      <c r="D81" s="43"/>
      <c r="E81" s="43"/>
      <c r="F81" s="30" t="str">
        <f>F14</f>
        <v xml:space="preserve"> </v>
      </c>
      <c r="G81" s="43"/>
      <c r="H81" s="43"/>
      <c r="I81" s="35" t="s">
        <v>24</v>
      </c>
      <c r="J81" s="75" t="str">
        <f>IF(J14="","",J14)</f>
        <v>3. 5. 2022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26</v>
      </c>
      <c r="D83" s="43"/>
      <c r="E83" s="43"/>
      <c r="F83" s="30" t="str">
        <f>E17</f>
        <v xml:space="preserve"> Správa železnic, s.o.</v>
      </c>
      <c r="G83" s="43"/>
      <c r="H83" s="43"/>
      <c r="I83" s="35" t="s">
        <v>33</v>
      </c>
      <c r="J83" s="39" t="str">
        <f>E23</f>
        <v xml:space="preserve"> Správa železnic, s.o.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31</v>
      </c>
      <c r="D84" s="43"/>
      <c r="E84" s="43"/>
      <c r="F84" s="30" t="str">
        <f>IF(E20="","",E20)</f>
        <v>Vyplň údaj</v>
      </c>
      <c r="G84" s="43"/>
      <c r="H84" s="43"/>
      <c r="I84" s="35" t="s">
        <v>35</v>
      </c>
      <c r="J84" s="39" t="str">
        <f>E26</f>
        <v xml:space="preserve"> Správa železnic, s.o.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144</v>
      </c>
      <c r="D86" s="191" t="s">
        <v>57</v>
      </c>
      <c r="E86" s="191" t="s">
        <v>53</v>
      </c>
      <c r="F86" s="191" t="s">
        <v>54</v>
      </c>
      <c r="G86" s="191" t="s">
        <v>145</v>
      </c>
      <c r="H86" s="191" t="s">
        <v>146</v>
      </c>
      <c r="I86" s="191" t="s">
        <v>147</v>
      </c>
      <c r="J86" s="191" t="s">
        <v>131</v>
      </c>
      <c r="K86" s="192" t="s">
        <v>148</v>
      </c>
      <c r="L86" s="193"/>
      <c r="M86" s="95" t="s">
        <v>28</v>
      </c>
      <c r="N86" s="96" t="s">
        <v>42</v>
      </c>
      <c r="O86" s="96" t="s">
        <v>149</v>
      </c>
      <c r="P86" s="96" t="s">
        <v>150</v>
      </c>
      <c r="Q86" s="96" t="s">
        <v>151</v>
      </c>
      <c r="R86" s="96" t="s">
        <v>152</v>
      </c>
      <c r="S86" s="96" t="s">
        <v>153</v>
      </c>
      <c r="T86" s="97" t="s">
        <v>154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155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0</v>
      </c>
      <c r="S87" s="99"/>
      <c r="T87" s="197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71</v>
      </c>
      <c r="AU87" s="20" t="s">
        <v>132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71</v>
      </c>
      <c r="E88" s="202" t="s">
        <v>338</v>
      </c>
      <c r="F88" s="202" t="s">
        <v>339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81</v>
      </c>
      <c r="AT88" s="211" t="s">
        <v>71</v>
      </c>
      <c r="AU88" s="211" t="s">
        <v>72</v>
      </c>
      <c r="AY88" s="210" t="s">
        <v>158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71</v>
      </c>
      <c r="E89" s="213" t="s">
        <v>3334</v>
      </c>
      <c r="F89" s="213" t="s">
        <v>3335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SUM(P90:P129)</f>
        <v>0</v>
      </c>
      <c r="Q89" s="207"/>
      <c r="R89" s="208">
        <f>SUM(R90:R129)</f>
        <v>0</v>
      </c>
      <c r="S89" s="207"/>
      <c r="T89" s="209">
        <f>SUM(T90:T129)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81</v>
      </c>
      <c r="AT89" s="211" t="s">
        <v>71</v>
      </c>
      <c r="AU89" s="211" t="s">
        <v>79</v>
      </c>
      <c r="AY89" s="210" t="s">
        <v>158</v>
      </c>
      <c r="BK89" s="212">
        <f>SUM(BK90:BK129)</f>
        <v>0</v>
      </c>
    </row>
    <row r="90" s="2" customFormat="1" ht="21.75" customHeight="1">
      <c r="A90" s="41"/>
      <c r="B90" s="42"/>
      <c r="C90" s="215" t="s">
        <v>79</v>
      </c>
      <c r="D90" s="215" t="s">
        <v>161</v>
      </c>
      <c r="E90" s="216" t="s">
        <v>3336</v>
      </c>
      <c r="F90" s="217" t="s">
        <v>3337</v>
      </c>
      <c r="G90" s="218" t="s">
        <v>2218</v>
      </c>
      <c r="H90" s="219">
        <v>1</v>
      </c>
      <c r="I90" s="220"/>
      <c r="J90" s="221">
        <f>ROUND(I90*H90,2)</f>
        <v>0</v>
      </c>
      <c r="K90" s="217" t="s">
        <v>28</v>
      </c>
      <c r="L90" s="47"/>
      <c r="M90" s="222" t="s">
        <v>28</v>
      </c>
      <c r="N90" s="223" t="s">
        <v>43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251</v>
      </c>
      <c r="AT90" s="226" t="s">
        <v>161</v>
      </c>
      <c r="AU90" s="226" t="s">
        <v>81</v>
      </c>
      <c r="AY90" s="20" t="s">
        <v>158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79</v>
      </c>
      <c r="BK90" s="227">
        <f>ROUND(I90*H90,2)</f>
        <v>0</v>
      </c>
      <c r="BL90" s="20" t="s">
        <v>251</v>
      </c>
      <c r="BM90" s="226" t="s">
        <v>3338</v>
      </c>
    </row>
    <row r="91" s="2" customFormat="1" ht="21.75" customHeight="1">
      <c r="A91" s="41"/>
      <c r="B91" s="42"/>
      <c r="C91" s="215" t="s">
        <v>81</v>
      </c>
      <c r="D91" s="215" t="s">
        <v>161</v>
      </c>
      <c r="E91" s="216" t="s">
        <v>3339</v>
      </c>
      <c r="F91" s="217" t="s">
        <v>3340</v>
      </c>
      <c r="G91" s="218" t="s">
        <v>2218</v>
      </c>
      <c r="H91" s="219">
        <v>1</v>
      </c>
      <c r="I91" s="220"/>
      <c r="J91" s="221">
        <f>ROUND(I91*H91,2)</f>
        <v>0</v>
      </c>
      <c r="K91" s="217" t="s">
        <v>28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251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251</v>
      </c>
      <c r="BM91" s="226" t="s">
        <v>3341</v>
      </c>
    </row>
    <row r="92" s="2" customFormat="1" ht="21.75" customHeight="1">
      <c r="A92" s="41"/>
      <c r="B92" s="42"/>
      <c r="C92" s="270" t="s">
        <v>174</v>
      </c>
      <c r="D92" s="270" t="s">
        <v>490</v>
      </c>
      <c r="E92" s="271" t="s">
        <v>3342</v>
      </c>
      <c r="F92" s="272" t="s">
        <v>3343</v>
      </c>
      <c r="G92" s="273" t="s">
        <v>300</v>
      </c>
      <c r="H92" s="274">
        <v>1</v>
      </c>
      <c r="I92" s="275"/>
      <c r="J92" s="276">
        <f>ROUND(I92*H92,2)</f>
        <v>0</v>
      </c>
      <c r="K92" s="272" t="s">
        <v>28</v>
      </c>
      <c r="L92" s="277"/>
      <c r="M92" s="278" t="s">
        <v>28</v>
      </c>
      <c r="N92" s="279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609</v>
      </c>
      <c r="AT92" s="226" t="s">
        <v>490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251</v>
      </c>
      <c r="BM92" s="226" t="s">
        <v>3344</v>
      </c>
    </row>
    <row r="93" s="2" customFormat="1">
      <c r="A93" s="41"/>
      <c r="B93" s="42"/>
      <c r="C93" s="43"/>
      <c r="D93" s="235" t="s">
        <v>3345</v>
      </c>
      <c r="E93" s="43"/>
      <c r="F93" s="318" t="s">
        <v>3346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3345</v>
      </c>
      <c r="AU93" s="20" t="s">
        <v>81</v>
      </c>
    </row>
    <row r="94" s="2" customFormat="1" ht="24.15" customHeight="1">
      <c r="A94" s="41"/>
      <c r="B94" s="42"/>
      <c r="C94" s="270" t="s">
        <v>166</v>
      </c>
      <c r="D94" s="270" t="s">
        <v>490</v>
      </c>
      <c r="E94" s="271" t="s">
        <v>3347</v>
      </c>
      <c r="F94" s="272" t="s">
        <v>3348</v>
      </c>
      <c r="G94" s="273" t="s">
        <v>300</v>
      </c>
      <c r="H94" s="274">
        <v>1</v>
      </c>
      <c r="I94" s="275"/>
      <c r="J94" s="276">
        <f>ROUND(I94*H94,2)</f>
        <v>0</v>
      </c>
      <c r="K94" s="272" t="s">
        <v>28</v>
      </c>
      <c r="L94" s="277"/>
      <c r="M94" s="278" t="s">
        <v>28</v>
      </c>
      <c r="N94" s="279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609</v>
      </c>
      <c r="AT94" s="226" t="s">
        <v>490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251</v>
      </c>
      <c r="BM94" s="226" t="s">
        <v>3349</v>
      </c>
    </row>
    <row r="95" s="2" customFormat="1">
      <c r="A95" s="41"/>
      <c r="B95" s="42"/>
      <c r="C95" s="43"/>
      <c r="D95" s="235" t="s">
        <v>3345</v>
      </c>
      <c r="E95" s="43"/>
      <c r="F95" s="318" t="s">
        <v>3346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3345</v>
      </c>
      <c r="AU95" s="20" t="s">
        <v>81</v>
      </c>
    </row>
    <row r="96" s="2" customFormat="1" ht="24.15" customHeight="1">
      <c r="A96" s="41"/>
      <c r="B96" s="42"/>
      <c r="C96" s="270" t="s">
        <v>190</v>
      </c>
      <c r="D96" s="270" t="s">
        <v>490</v>
      </c>
      <c r="E96" s="271" t="s">
        <v>3350</v>
      </c>
      <c r="F96" s="272" t="s">
        <v>3351</v>
      </c>
      <c r="G96" s="273" t="s">
        <v>300</v>
      </c>
      <c r="H96" s="274">
        <v>1</v>
      </c>
      <c r="I96" s="275"/>
      <c r="J96" s="276">
        <f>ROUND(I96*H96,2)</f>
        <v>0</v>
      </c>
      <c r="K96" s="272" t="s">
        <v>28</v>
      </c>
      <c r="L96" s="277"/>
      <c r="M96" s="278" t="s">
        <v>28</v>
      </c>
      <c r="N96" s="279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609</v>
      </c>
      <c r="AT96" s="226" t="s">
        <v>490</v>
      </c>
      <c r="AU96" s="226" t="s">
        <v>81</v>
      </c>
      <c r="AY96" s="20" t="s">
        <v>158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251</v>
      </c>
      <c r="BM96" s="226" t="s">
        <v>3352</v>
      </c>
    </row>
    <row r="97" s="2" customFormat="1">
      <c r="A97" s="41"/>
      <c r="B97" s="42"/>
      <c r="C97" s="43"/>
      <c r="D97" s="235" t="s">
        <v>3345</v>
      </c>
      <c r="E97" s="43"/>
      <c r="F97" s="318" t="s">
        <v>3346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3345</v>
      </c>
      <c r="AU97" s="20" t="s">
        <v>81</v>
      </c>
    </row>
    <row r="98" s="2" customFormat="1" ht="16.5" customHeight="1">
      <c r="A98" s="41"/>
      <c r="B98" s="42"/>
      <c r="C98" s="270" t="s">
        <v>197</v>
      </c>
      <c r="D98" s="270" t="s">
        <v>490</v>
      </c>
      <c r="E98" s="271" t="s">
        <v>3353</v>
      </c>
      <c r="F98" s="272" t="s">
        <v>3354</v>
      </c>
      <c r="G98" s="273" t="s">
        <v>300</v>
      </c>
      <c r="H98" s="274">
        <v>1</v>
      </c>
      <c r="I98" s="275"/>
      <c r="J98" s="276">
        <f>ROUND(I98*H98,2)</f>
        <v>0</v>
      </c>
      <c r="K98" s="272" t="s">
        <v>28</v>
      </c>
      <c r="L98" s="277"/>
      <c r="M98" s="278" t="s">
        <v>28</v>
      </c>
      <c r="N98" s="279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609</v>
      </c>
      <c r="AT98" s="226" t="s">
        <v>490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251</v>
      </c>
      <c r="BM98" s="226" t="s">
        <v>3355</v>
      </c>
    </row>
    <row r="99" s="2" customFormat="1">
      <c r="A99" s="41"/>
      <c r="B99" s="42"/>
      <c r="C99" s="43"/>
      <c r="D99" s="235" t="s">
        <v>3345</v>
      </c>
      <c r="E99" s="43"/>
      <c r="F99" s="318" t="s">
        <v>3356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3345</v>
      </c>
      <c r="AU99" s="20" t="s">
        <v>81</v>
      </c>
    </row>
    <row r="100" s="2" customFormat="1" ht="16.5" customHeight="1">
      <c r="A100" s="41"/>
      <c r="B100" s="42"/>
      <c r="C100" s="270" t="s">
        <v>203</v>
      </c>
      <c r="D100" s="270" t="s">
        <v>490</v>
      </c>
      <c r="E100" s="271" t="s">
        <v>3357</v>
      </c>
      <c r="F100" s="272" t="s">
        <v>3358</v>
      </c>
      <c r="G100" s="273" t="s">
        <v>300</v>
      </c>
      <c r="H100" s="274">
        <v>1</v>
      </c>
      <c r="I100" s="275"/>
      <c r="J100" s="276">
        <f>ROUND(I100*H100,2)</f>
        <v>0</v>
      </c>
      <c r="K100" s="272" t="s">
        <v>28</v>
      </c>
      <c r="L100" s="277"/>
      <c r="M100" s="278" t="s">
        <v>28</v>
      </c>
      <c r="N100" s="279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609</v>
      </c>
      <c r="AT100" s="226" t="s">
        <v>490</v>
      </c>
      <c r="AU100" s="226" t="s">
        <v>81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251</v>
      </c>
      <c r="BM100" s="226" t="s">
        <v>3359</v>
      </c>
    </row>
    <row r="101" s="2" customFormat="1">
      <c r="A101" s="41"/>
      <c r="B101" s="42"/>
      <c r="C101" s="43"/>
      <c r="D101" s="235" t="s">
        <v>3345</v>
      </c>
      <c r="E101" s="43"/>
      <c r="F101" s="318" t="s">
        <v>3356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3345</v>
      </c>
      <c r="AU101" s="20" t="s">
        <v>81</v>
      </c>
    </row>
    <row r="102" s="2" customFormat="1" ht="16.5" customHeight="1">
      <c r="A102" s="41"/>
      <c r="B102" s="42"/>
      <c r="C102" s="270" t="s">
        <v>208</v>
      </c>
      <c r="D102" s="270" t="s">
        <v>490</v>
      </c>
      <c r="E102" s="271" t="s">
        <v>3360</v>
      </c>
      <c r="F102" s="272" t="s">
        <v>3361</v>
      </c>
      <c r="G102" s="273" t="s">
        <v>300</v>
      </c>
      <c r="H102" s="274">
        <v>1</v>
      </c>
      <c r="I102" s="275"/>
      <c r="J102" s="276">
        <f>ROUND(I102*H102,2)</f>
        <v>0</v>
      </c>
      <c r="K102" s="272" t="s">
        <v>28</v>
      </c>
      <c r="L102" s="277"/>
      <c r="M102" s="278" t="s">
        <v>28</v>
      </c>
      <c r="N102" s="279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609</v>
      </c>
      <c r="AT102" s="226" t="s">
        <v>490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251</v>
      </c>
      <c r="BM102" s="226" t="s">
        <v>3362</v>
      </c>
    </row>
    <row r="103" s="2" customFormat="1" ht="16.5" customHeight="1">
      <c r="A103" s="41"/>
      <c r="B103" s="42"/>
      <c r="C103" s="270" t="s">
        <v>159</v>
      </c>
      <c r="D103" s="270" t="s">
        <v>490</v>
      </c>
      <c r="E103" s="271" t="s">
        <v>3363</v>
      </c>
      <c r="F103" s="272" t="s">
        <v>3364</v>
      </c>
      <c r="G103" s="273" t="s">
        <v>300</v>
      </c>
      <c r="H103" s="274">
        <v>1</v>
      </c>
      <c r="I103" s="275"/>
      <c r="J103" s="276">
        <f>ROUND(I103*H103,2)</f>
        <v>0</v>
      </c>
      <c r="K103" s="272" t="s">
        <v>28</v>
      </c>
      <c r="L103" s="277"/>
      <c r="M103" s="278" t="s">
        <v>28</v>
      </c>
      <c r="N103" s="279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609</v>
      </c>
      <c r="AT103" s="226" t="s">
        <v>490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251</v>
      </c>
      <c r="BM103" s="226" t="s">
        <v>3365</v>
      </c>
    </row>
    <row r="104" s="2" customFormat="1">
      <c r="A104" s="41"/>
      <c r="B104" s="42"/>
      <c r="C104" s="43"/>
      <c r="D104" s="235" t="s">
        <v>3345</v>
      </c>
      <c r="E104" s="43"/>
      <c r="F104" s="318" t="s">
        <v>3356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3345</v>
      </c>
      <c r="AU104" s="20" t="s">
        <v>81</v>
      </c>
    </row>
    <row r="105" s="2" customFormat="1" ht="16.5" customHeight="1">
      <c r="A105" s="41"/>
      <c r="B105" s="42"/>
      <c r="C105" s="270" t="s">
        <v>220</v>
      </c>
      <c r="D105" s="270" t="s">
        <v>490</v>
      </c>
      <c r="E105" s="271" t="s">
        <v>3366</v>
      </c>
      <c r="F105" s="272" t="s">
        <v>3367</v>
      </c>
      <c r="G105" s="273" t="s">
        <v>300</v>
      </c>
      <c r="H105" s="274">
        <v>1</v>
      </c>
      <c r="I105" s="275"/>
      <c r="J105" s="276">
        <f>ROUND(I105*H105,2)</f>
        <v>0</v>
      </c>
      <c r="K105" s="272" t="s">
        <v>28</v>
      </c>
      <c r="L105" s="277"/>
      <c r="M105" s="278" t="s">
        <v>28</v>
      </c>
      <c r="N105" s="279" t="s">
        <v>43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609</v>
      </c>
      <c r="AT105" s="226" t="s">
        <v>490</v>
      </c>
      <c r="AU105" s="226" t="s">
        <v>81</v>
      </c>
      <c r="AY105" s="20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251</v>
      </c>
      <c r="BM105" s="226" t="s">
        <v>3368</v>
      </c>
    </row>
    <row r="106" s="2" customFormat="1">
      <c r="A106" s="41"/>
      <c r="B106" s="42"/>
      <c r="C106" s="43"/>
      <c r="D106" s="235" t="s">
        <v>3345</v>
      </c>
      <c r="E106" s="43"/>
      <c r="F106" s="318" t="s">
        <v>3356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3345</v>
      </c>
      <c r="AU106" s="20" t="s">
        <v>81</v>
      </c>
    </row>
    <row r="107" s="2" customFormat="1" ht="16.5" customHeight="1">
      <c r="A107" s="41"/>
      <c r="B107" s="42"/>
      <c r="C107" s="270" t="s">
        <v>227</v>
      </c>
      <c r="D107" s="270" t="s">
        <v>490</v>
      </c>
      <c r="E107" s="271" t="s">
        <v>3369</v>
      </c>
      <c r="F107" s="272" t="s">
        <v>3370</v>
      </c>
      <c r="G107" s="273" t="s">
        <v>300</v>
      </c>
      <c r="H107" s="274">
        <v>1</v>
      </c>
      <c r="I107" s="275"/>
      <c r="J107" s="276">
        <f>ROUND(I107*H107,2)</f>
        <v>0</v>
      </c>
      <c r="K107" s="272" t="s">
        <v>28</v>
      </c>
      <c r="L107" s="277"/>
      <c r="M107" s="278" t="s">
        <v>28</v>
      </c>
      <c r="N107" s="279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609</v>
      </c>
      <c r="AT107" s="226" t="s">
        <v>490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251</v>
      </c>
      <c r="BM107" s="226" t="s">
        <v>3371</v>
      </c>
    </row>
    <row r="108" s="2" customFormat="1">
      <c r="A108" s="41"/>
      <c r="B108" s="42"/>
      <c r="C108" s="43"/>
      <c r="D108" s="235" t="s">
        <v>3345</v>
      </c>
      <c r="E108" s="43"/>
      <c r="F108" s="318" t="s">
        <v>3356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3345</v>
      </c>
      <c r="AU108" s="20" t="s">
        <v>81</v>
      </c>
    </row>
    <row r="109" s="2" customFormat="1" ht="16.5" customHeight="1">
      <c r="A109" s="41"/>
      <c r="B109" s="42"/>
      <c r="C109" s="270" t="s">
        <v>232</v>
      </c>
      <c r="D109" s="270" t="s">
        <v>490</v>
      </c>
      <c r="E109" s="271" t="s">
        <v>3372</v>
      </c>
      <c r="F109" s="272" t="s">
        <v>3373</v>
      </c>
      <c r="G109" s="273" t="s">
        <v>300</v>
      </c>
      <c r="H109" s="274">
        <v>1</v>
      </c>
      <c r="I109" s="275"/>
      <c r="J109" s="276">
        <f>ROUND(I109*H109,2)</f>
        <v>0</v>
      </c>
      <c r="K109" s="272" t="s">
        <v>28</v>
      </c>
      <c r="L109" s="277"/>
      <c r="M109" s="278" t="s">
        <v>28</v>
      </c>
      <c r="N109" s="279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609</v>
      </c>
      <c r="AT109" s="226" t="s">
        <v>490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251</v>
      </c>
      <c r="BM109" s="226" t="s">
        <v>3374</v>
      </c>
    </row>
    <row r="110" s="2" customFormat="1">
      <c r="A110" s="41"/>
      <c r="B110" s="42"/>
      <c r="C110" s="43"/>
      <c r="D110" s="235" t="s">
        <v>3345</v>
      </c>
      <c r="E110" s="43"/>
      <c r="F110" s="318" t="s">
        <v>3356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3345</v>
      </c>
      <c r="AU110" s="20" t="s">
        <v>81</v>
      </c>
    </row>
    <row r="111" s="2" customFormat="1" ht="16.5" customHeight="1">
      <c r="A111" s="41"/>
      <c r="B111" s="42"/>
      <c r="C111" s="270" t="s">
        <v>237</v>
      </c>
      <c r="D111" s="270" t="s">
        <v>490</v>
      </c>
      <c r="E111" s="271" t="s">
        <v>3375</v>
      </c>
      <c r="F111" s="272" t="s">
        <v>3376</v>
      </c>
      <c r="G111" s="273" t="s">
        <v>300</v>
      </c>
      <c r="H111" s="274">
        <v>1</v>
      </c>
      <c r="I111" s="275"/>
      <c r="J111" s="276">
        <f>ROUND(I111*H111,2)</f>
        <v>0</v>
      </c>
      <c r="K111" s="272" t="s">
        <v>28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609</v>
      </c>
      <c r="AT111" s="226" t="s">
        <v>490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251</v>
      </c>
      <c r="BM111" s="226" t="s">
        <v>3377</v>
      </c>
    </row>
    <row r="112" s="2" customFormat="1">
      <c r="A112" s="41"/>
      <c r="B112" s="42"/>
      <c r="C112" s="43"/>
      <c r="D112" s="235" t="s">
        <v>3345</v>
      </c>
      <c r="E112" s="43"/>
      <c r="F112" s="318" t="s">
        <v>3356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3345</v>
      </c>
      <c r="AU112" s="20" t="s">
        <v>81</v>
      </c>
    </row>
    <row r="113" s="2" customFormat="1" ht="16.5" customHeight="1">
      <c r="A113" s="41"/>
      <c r="B113" s="42"/>
      <c r="C113" s="270" t="s">
        <v>242</v>
      </c>
      <c r="D113" s="270" t="s">
        <v>490</v>
      </c>
      <c r="E113" s="271" t="s">
        <v>3378</v>
      </c>
      <c r="F113" s="272" t="s">
        <v>3379</v>
      </c>
      <c r="G113" s="273" t="s">
        <v>300</v>
      </c>
      <c r="H113" s="274">
        <v>1</v>
      </c>
      <c r="I113" s="275"/>
      <c r="J113" s="276">
        <f>ROUND(I113*H113,2)</f>
        <v>0</v>
      </c>
      <c r="K113" s="272" t="s">
        <v>28</v>
      </c>
      <c r="L113" s="277"/>
      <c r="M113" s="278" t="s">
        <v>28</v>
      </c>
      <c r="N113" s="279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609</v>
      </c>
      <c r="AT113" s="226" t="s">
        <v>490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251</v>
      </c>
      <c r="BM113" s="226" t="s">
        <v>3380</v>
      </c>
    </row>
    <row r="114" s="2" customFormat="1">
      <c r="A114" s="41"/>
      <c r="B114" s="42"/>
      <c r="C114" s="43"/>
      <c r="D114" s="235" t="s">
        <v>3345</v>
      </c>
      <c r="E114" s="43"/>
      <c r="F114" s="318" t="s">
        <v>3356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3345</v>
      </c>
      <c r="AU114" s="20" t="s">
        <v>81</v>
      </c>
    </row>
    <row r="115" s="2" customFormat="1" ht="16.5" customHeight="1">
      <c r="A115" s="41"/>
      <c r="B115" s="42"/>
      <c r="C115" s="270" t="s">
        <v>8</v>
      </c>
      <c r="D115" s="270" t="s">
        <v>490</v>
      </c>
      <c r="E115" s="271" t="s">
        <v>3381</v>
      </c>
      <c r="F115" s="272" t="s">
        <v>3382</v>
      </c>
      <c r="G115" s="273" t="s">
        <v>300</v>
      </c>
      <c r="H115" s="274">
        <v>1</v>
      </c>
      <c r="I115" s="275"/>
      <c r="J115" s="276">
        <f>ROUND(I115*H115,2)</f>
        <v>0</v>
      </c>
      <c r="K115" s="272" t="s">
        <v>28</v>
      </c>
      <c r="L115" s="277"/>
      <c r="M115" s="278" t="s">
        <v>28</v>
      </c>
      <c r="N115" s="279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609</v>
      </c>
      <c r="AT115" s="226" t="s">
        <v>490</v>
      </c>
      <c r="AU115" s="226" t="s">
        <v>81</v>
      </c>
      <c r="AY115" s="20" t="s">
        <v>158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251</v>
      </c>
      <c r="BM115" s="226" t="s">
        <v>3383</v>
      </c>
    </row>
    <row r="116" s="2" customFormat="1">
      <c r="A116" s="41"/>
      <c r="B116" s="42"/>
      <c r="C116" s="43"/>
      <c r="D116" s="235" t="s">
        <v>3345</v>
      </c>
      <c r="E116" s="43"/>
      <c r="F116" s="318" t="s">
        <v>3356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3345</v>
      </c>
      <c r="AU116" s="20" t="s">
        <v>81</v>
      </c>
    </row>
    <row r="117" s="2" customFormat="1" ht="16.5" customHeight="1">
      <c r="A117" s="41"/>
      <c r="B117" s="42"/>
      <c r="C117" s="270" t="s">
        <v>251</v>
      </c>
      <c r="D117" s="270" t="s">
        <v>490</v>
      </c>
      <c r="E117" s="271" t="s">
        <v>3384</v>
      </c>
      <c r="F117" s="272" t="s">
        <v>3385</v>
      </c>
      <c r="G117" s="273" t="s">
        <v>300</v>
      </c>
      <c r="H117" s="274">
        <v>1</v>
      </c>
      <c r="I117" s="275"/>
      <c r="J117" s="276">
        <f>ROUND(I117*H117,2)</f>
        <v>0</v>
      </c>
      <c r="K117" s="272" t="s">
        <v>28</v>
      </c>
      <c r="L117" s="277"/>
      <c r="M117" s="278" t="s">
        <v>28</v>
      </c>
      <c r="N117" s="279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609</v>
      </c>
      <c r="AT117" s="226" t="s">
        <v>490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251</v>
      </c>
      <c r="BM117" s="226" t="s">
        <v>3386</v>
      </c>
    </row>
    <row r="118" s="2" customFormat="1">
      <c r="A118" s="41"/>
      <c r="B118" s="42"/>
      <c r="C118" s="43"/>
      <c r="D118" s="235" t="s">
        <v>3345</v>
      </c>
      <c r="E118" s="43"/>
      <c r="F118" s="318" t="s">
        <v>3387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3345</v>
      </c>
      <c r="AU118" s="20" t="s">
        <v>81</v>
      </c>
    </row>
    <row r="119" s="2" customFormat="1" ht="16.5" customHeight="1">
      <c r="A119" s="41"/>
      <c r="B119" s="42"/>
      <c r="C119" s="270" t="s">
        <v>260</v>
      </c>
      <c r="D119" s="270" t="s">
        <v>490</v>
      </c>
      <c r="E119" s="271" t="s">
        <v>3388</v>
      </c>
      <c r="F119" s="272" t="s">
        <v>3389</v>
      </c>
      <c r="G119" s="273" t="s">
        <v>300</v>
      </c>
      <c r="H119" s="274">
        <v>1</v>
      </c>
      <c r="I119" s="275"/>
      <c r="J119" s="276">
        <f>ROUND(I119*H119,2)</f>
        <v>0</v>
      </c>
      <c r="K119" s="272" t="s">
        <v>28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609</v>
      </c>
      <c r="AT119" s="226" t="s">
        <v>490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3390</v>
      </c>
    </row>
    <row r="120" s="2" customFormat="1">
      <c r="A120" s="41"/>
      <c r="B120" s="42"/>
      <c r="C120" s="43"/>
      <c r="D120" s="235" t="s">
        <v>3345</v>
      </c>
      <c r="E120" s="43"/>
      <c r="F120" s="318" t="s">
        <v>3391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3345</v>
      </c>
      <c r="AU120" s="20" t="s">
        <v>81</v>
      </c>
    </row>
    <row r="121" s="2" customFormat="1" ht="16.5" customHeight="1">
      <c r="A121" s="41"/>
      <c r="B121" s="42"/>
      <c r="C121" s="270" t="s">
        <v>265</v>
      </c>
      <c r="D121" s="270" t="s">
        <v>490</v>
      </c>
      <c r="E121" s="271" t="s">
        <v>3392</v>
      </c>
      <c r="F121" s="272" t="s">
        <v>3393</v>
      </c>
      <c r="G121" s="273" t="s">
        <v>300</v>
      </c>
      <c r="H121" s="274">
        <v>1</v>
      </c>
      <c r="I121" s="275"/>
      <c r="J121" s="276">
        <f>ROUND(I121*H121,2)</f>
        <v>0</v>
      </c>
      <c r="K121" s="272" t="s">
        <v>28</v>
      </c>
      <c r="L121" s="277"/>
      <c r="M121" s="278" t="s">
        <v>28</v>
      </c>
      <c r="N121" s="279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609</v>
      </c>
      <c r="AT121" s="226" t="s">
        <v>490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251</v>
      </c>
      <c r="BM121" s="226" t="s">
        <v>3394</v>
      </c>
    </row>
    <row r="122" s="2" customFormat="1">
      <c r="A122" s="41"/>
      <c r="B122" s="42"/>
      <c r="C122" s="43"/>
      <c r="D122" s="235" t="s">
        <v>3345</v>
      </c>
      <c r="E122" s="43"/>
      <c r="F122" s="318" t="s">
        <v>3395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3345</v>
      </c>
      <c r="AU122" s="20" t="s">
        <v>81</v>
      </c>
    </row>
    <row r="123" s="2" customFormat="1" ht="24.15" customHeight="1">
      <c r="A123" s="41"/>
      <c r="B123" s="42"/>
      <c r="C123" s="215" t="s">
        <v>270</v>
      </c>
      <c r="D123" s="215" t="s">
        <v>161</v>
      </c>
      <c r="E123" s="216" t="s">
        <v>3396</v>
      </c>
      <c r="F123" s="217" t="s">
        <v>3397</v>
      </c>
      <c r="G123" s="218" t="s">
        <v>2218</v>
      </c>
      <c r="H123" s="219">
        <v>1</v>
      </c>
      <c r="I123" s="220"/>
      <c r="J123" s="221">
        <f>ROUND(I123*H123,2)</f>
        <v>0</v>
      </c>
      <c r="K123" s="217" t="s">
        <v>28</v>
      </c>
      <c r="L123" s="47"/>
      <c r="M123" s="222" t="s">
        <v>28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251</v>
      </c>
      <c r="AT123" s="226" t="s">
        <v>161</v>
      </c>
      <c r="AU123" s="226" t="s">
        <v>81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251</v>
      </c>
      <c r="BM123" s="226" t="s">
        <v>3398</v>
      </c>
    </row>
    <row r="124" s="2" customFormat="1" ht="24.15" customHeight="1">
      <c r="A124" s="41"/>
      <c r="B124" s="42"/>
      <c r="C124" s="270" t="s">
        <v>275</v>
      </c>
      <c r="D124" s="270" t="s">
        <v>490</v>
      </c>
      <c r="E124" s="271" t="s">
        <v>3399</v>
      </c>
      <c r="F124" s="272" t="s">
        <v>3400</v>
      </c>
      <c r="G124" s="273" t="s">
        <v>2218</v>
      </c>
      <c r="H124" s="274">
        <v>1</v>
      </c>
      <c r="I124" s="275"/>
      <c r="J124" s="276">
        <f>ROUND(I124*H124,2)</f>
        <v>0</v>
      </c>
      <c r="K124" s="272" t="s">
        <v>28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609</v>
      </c>
      <c r="AT124" s="226" t="s">
        <v>490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251</v>
      </c>
      <c r="BM124" s="226" t="s">
        <v>3401</v>
      </c>
    </row>
    <row r="125" s="2" customFormat="1" ht="24.15" customHeight="1">
      <c r="A125" s="41"/>
      <c r="B125" s="42"/>
      <c r="C125" s="215" t="s">
        <v>7</v>
      </c>
      <c r="D125" s="215" t="s">
        <v>161</v>
      </c>
      <c r="E125" s="216" t="s">
        <v>3402</v>
      </c>
      <c r="F125" s="217" t="s">
        <v>3397</v>
      </c>
      <c r="G125" s="218" t="s">
        <v>2218</v>
      </c>
      <c r="H125" s="219">
        <v>2</v>
      </c>
      <c r="I125" s="220"/>
      <c r="J125" s="221">
        <f>ROUND(I125*H125,2)</f>
        <v>0</v>
      </c>
      <c r="K125" s="217" t="s">
        <v>28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251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251</v>
      </c>
      <c r="BM125" s="226" t="s">
        <v>3403</v>
      </c>
    </row>
    <row r="126" s="2" customFormat="1" ht="24.15" customHeight="1">
      <c r="A126" s="41"/>
      <c r="B126" s="42"/>
      <c r="C126" s="270" t="s">
        <v>285</v>
      </c>
      <c r="D126" s="270" t="s">
        <v>490</v>
      </c>
      <c r="E126" s="271" t="s">
        <v>3404</v>
      </c>
      <c r="F126" s="272" t="s">
        <v>3405</v>
      </c>
      <c r="G126" s="273" t="s">
        <v>300</v>
      </c>
      <c r="H126" s="274">
        <v>1</v>
      </c>
      <c r="I126" s="275"/>
      <c r="J126" s="276">
        <f>ROUND(I126*H126,2)</f>
        <v>0</v>
      </c>
      <c r="K126" s="272" t="s">
        <v>28</v>
      </c>
      <c r="L126" s="277"/>
      <c r="M126" s="278" t="s">
        <v>28</v>
      </c>
      <c r="N126" s="279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609</v>
      </c>
      <c r="AT126" s="226" t="s">
        <v>490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251</v>
      </c>
      <c r="BM126" s="226" t="s">
        <v>3406</v>
      </c>
    </row>
    <row r="127" s="2" customFormat="1" ht="24.15" customHeight="1">
      <c r="A127" s="41"/>
      <c r="B127" s="42"/>
      <c r="C127" s="270" t="s">
        <v>291</v>
      </c>
      <c r="D127" s="270" t="s">
        <v>490</v>
      </c>
      <c r="E127" s="271" t="s">
        <v>3407</v>
      </c>
      <c r="F127" s="272" t="s">
        <v>3408</v>
      </c>
      <c r="G127" s="273" t="s">
        <v>300</v>
      </c>
      <c r="H127" s="274">
        <v>1</v>
      </c>
      <c r="I127" s="275"/>
      <c r="J127" s="276">
        <f>ROUND(I127*H127,2)</f>
        <v>0</v>
      </c>
      <c r="K127" s="272" t="s">
        <v>28</v>
      </c>
      <c r="L127" s="277"/>
      <c r="M127" s="278" t="s">
        <v>28</v>
      </c>
      <c r="N127" s="279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609</v>
      </c>
      <c r="AT127" s="226" t="s">
        <v>490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251</v>
      </c>
      <c r="BM127" s="226" t="s">
        <v>3409</v>
      </c>
    </row>
    <row r="128" s="2" customFormat="1" ht="16.5" customHeight="1">
      <c r="A128" s="41"/>
      <c r="B128" s="42"/>
      <c r="C128" s="215" t="s">
        <v>297</v>
      </c>
      <c r="D128" s="215" t="s">
        <v>161</v>
      </c>
      <c r="E128" s="216" t="s">
        <v>3410</v>
      </c>
      <c r="F128" s="217" t="s">
        <v>3411</v>
      </c>
      <c r="G128" s="218" t="s">
        <v>300</v>
      </c>
      <c r="H128" s="219">
        <v>1</v>
      </c>
      <c r="I128" s="220"/>
      <c r="J128" s="221">
        <f>ROUND(I128*H128,2)</f>
        <v>0</v>
      </c>
      <c r="K128" s="217" t="s">
        <v>28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251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251</v>
      </c>
      <c r="BM128" s="226" t="s">
        <v>3412</v>
      </c>
    </row>
    <row r="129" s="2" customFormat="1" ht="16.5" customHeight="1">
      <c r="A129" s="41"/>
      <c r="B129" s="42"/>
      <c r="C129" s="270" t="s">
        <v>303</v>
      </c>
      <c r="D129" s="270" t="s">
        <v>490</v>
      </c>
      <c r="E129" s="271" t="s">
        <v>3413</v>
      </c>
      <c r="F129" s="272" t="s">
        <v>3414</v>
      </c>
      <c r="G129" s="273" t="s">
        <v>300</v>
      </c>
      <c r="H129" s="274">
        <v>1</v>
      </c>
      <c r="I129" s="275"/>
      <c r="J129" s="276">
        <f>ROUND(I129*H129,2)</f>
        <v>0</v>
      </c>
      <c r="K129" s="272" t="s">
        <v>28</v>
      </c>
      <c r="L129" s="277"/>
      <c r="M129" s="319" t="s">
        <v>28</v>
      </c>
      <c r="N129" s="320" t="s">
        <v>43</v>
      </c>
      <c r="O129" s="268"/>
      <c r="P129" s="313">
        <f>O129*H129</f>
        <v>0</v>
      </c>
      <c r="Q129" s="313">
        <v>0</v>
      </c>
      <c r="R129" s="313">
        <f>Q129*H129</f>
        <v>0</v>
      </c>
      <c r="S129" s="313">
        <v>0</v>
      </c>
      <c r="T129" s="314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609</v>
      </c>
      <c r="AT129" s="226" t="s">
        <v>490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251</v>
      </c>
      <c r="BM129" s="226" t="s">
        <v>3415</v>
      </c>
    </row>
    <row r="130" s="2" customFormat="1" ht="6.96" customHeight="1">
      <c r="A130" s="41"/>
      <c r="B130" s="62"/>
      <c r="C130" s="63"/>
      <c r="D130" s="63"/>
      <c r="E130" s="63"/>
      <c r="F130" s="63"/>
      <c r="G130" s="63"/>
      <c r="H130" s="63"/>
      <c r="I130" s="63"/>
      <c r="J130" s="63"/>
      <c r="K130" s="63"/>
      <c r="L130" s="47"/>
      <c r="M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</sheetData>
  <sheetProtection sheet="1" autoFilter="0" formatColumns="0" formatRows="0" objects="1" scenarios="1" spinCount="100000" saltValue="gYj7Ze5WVBxUYKVctQqM9jAJ5sEMq4JAjQbYtVPbUSiNo8feuRqmM7dYWFKKqj5XPo9esTsmJMSWMXuhxp7Spg==" hashValue="3KdMlOBU9KEmnTWU9Hr/WZdLyoye6ABA/P9ad3n66++TfZbU/cIOMCMhX7Cr4oT5SkysD2Hb/mZVnWmBUi5SSw==" algorithmName="SHA-512" password="CC35"/>
  <autoFilter ref="C86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Studený Marek, Ing. et Ing.</dc:creator>
  <cp:lastModifiedBy>Studený Marek, Ing. et Ing.</cp:lastModifiedBy>
  <dcterms:created xsi:type="dcterms:W3CDTF">2022-06-07T08:58:26Z</dcterms:created>
  <dcterms:modified xsi:type="dcterms:W3CDTF">2022-06-07T08:58:47Z</dcterms:modified>
</cp:coreProperties>
</file>