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Demolice" sheetId="2" r:id="rId2"/>
    <sheet name="SO 02 - Stavební úpravy o..." sheetId="3" r:id="rId3"/>
    <sheet name="SO 02.1 - ELEKTROINSTALACE" sheetId="4" r:id="rId4"/>
    <sheet name="SO 02.2 - BLESKOSVOD" sheetId="5" r:id="rId5"/>
    <sheet name="SO 03 - Zpevněné plochy" sheetId="6" r:id="rId6"/>
    <sheet name="SO 04 - Vybavení objektu" sheetId="7" r:id="rId7"/>
  </sheets>
  <definedNames>
    <definedName name="_xlnm.Print_Area" localSheetId="0">'Rekapitulace stavby'!$D$4:$AO$76,'Rekapitulace stavby'!$C$82:$AQ$101</definedName>
    <definedName name="_xlnm._FilterDatabase" localSheetId="1" hidden="1">'SO 01 - Demolice'!$C$123:$K$272</definedName>
    <definedName name="_xlnm.Print_Area" localSheetId="1">'SO 01 - Demolice'!$C$4:$J$76,'SO 01 - Demolice'!$C$82:$J$105,'SO 01 - Demolice'!$C$111:$K$272</definedName>
    <definedName name="_xlnm._FilterDatabase" localSheetId="2" hidden="1">'SO 02 - Stavební úpravy o...'!$C$131:$K$644</definedName>
    <definedName name="_xlnm.Print_Area" localSheetId="2">'SO 02 - Stavební úpravy o...'!$C$4:$J$76,'SO 02 - Stavební úpravy o...'!$C$82:$J$113,'SO 02 - Stavební úpravy o...'!$C$119:$K$644</definedName>
    <definedName name="_xlnm._FilterDatabase" localSheetId="3" hidden="1">'SO 02.1 - ELEKTROINSTALACE'!$C$115:$K$153</definedName>
    <definedName name="_xlnm.Print_Area" localSheetId="3">'SO 02.1 - ELEKTROINSTALACE'!$C$4:$J$76,'SO 02.1 - ELEKTROINSTALACE'!$C$82:$J$97,'SO 02.1 - ELEKTROINSTALACE'!$C$103:$K$153</definedName>
    <definedName name="_xlnm._FilterDatabase" localSheetId="4" hidden="1">'SO 02.2 - BLESKOSVOD'!$C$115:$K$136</definedName>
    <definedName name="_xlnm.Print_Area" localSheetId="4">'SO 02.2 - BLESKOSVOD'!$C$4:$J$76,'SO 02.2 - BLESKOSVOD'!$C$82:$J$97,'SO 02.2 - BLESKOSVOD'!$C$103:$K$136</definedName>
    <definedName name="_xlnm._FilterDatabase" localSheetId="5" hidden="1">'SO 03 - Zpevněné plochy'!$C$127:$K$313</definedName>
    <definedName name="_xlnm.Print_Area" localSheetId="5">'SO 03 - Zpevněné plochy'!$C$4:$J$76,'SO 03 - Zpevněné plochy'!$C$82:$J$109,'SO 03 - Zpevněné plochy'!$C$115:$K$313</definedName>
    <definedName name="_xlnm._FilterDatabase" localSheetId="6" hidden="1">'SO 04 - Vybavení objektu'!$C$117:$K$150</definedName>
    <definedName name="_xlnm.Print_Area" localSheetId="6">'SO 04 - Vybavení objektu'!$C$4:$J$76,'SO 04 - Vybavení objektu'!$C$82:$J$99,'SO 04 - Vybavení objektu'!$C$105:$K$150</definedName>
    <definedName name="_xlnm.Print_Titles" localSheetId="0">'Rekapitulace stavby'!$92:$92</definedName>
    <definedName name="_xlnm.Print_Titles" localSheetId="1">'SO 01 - Demolice'!$123:$123</definedName>
    <definedName name="_xlnm.Print_Titles" localSheetId="2">'SO 02 - Stavební úpravy o...'!$131:$131</definedName>
    <definedName name="_xlnm.Print_Titles" localSheetId="3">'SO 02.1 - ELEKTROINSTALACE'!$115:$115</definedName>
    <definedName name="_xlnm.Print_Titles" localSheetId="4">'SO 02.2 - BLESKOSVOD'!$115:$115</definedName>
    <definedName name="_xlnm.Print_Titles" localSheetId="5">'SO 03 - Zpevněné plochy'!$127:$127</definedName>
    <definedName name="_xlnm.Print_Titles" localSheetId="6">'SO 04 - Vybavení objektu'!$117:$117</definedName>
  </definedNames>
  <calcPr fullCalcOnLoad="1"/>
</workbook>
</file>

<file path=xl/sharedStrings.xml><?xml version="1.0" encoding="utf-8"?>
<sst xmlns="http://schemas.openxmlformats.org/spreadsheetml/2006/main" count="8678" uniqueCount="1306">
  <si>
    <t>Export Komplet</t>
  </si>
  <si>
    <t/>
  </si>
  <si>
    <t>2.0</t>
  </si>
  <si>
    <t>ZAMOK</t>
  </si>
  <si>
    <t>False</t>
  </si>
  <si>
    <t>{92e067e4-9bd3-4abd-89f7-7c3676460d20}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</si>
  <si>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</si>
  <si>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</si>
  <si>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</si>
  <si>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</si>
  <si>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</si>
  <si>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</si>
  <si>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</si>
  <si>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</si>
  <si>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2022_05_18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</si>
  <si>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</si>
  <si>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</si>
  <si>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Skřivany ON - oprava - PD</t>
  </si>
  <si>
    <t>KSO:</t>
  </si>
  <si>
    <t>CC-CZ:</t>
  </si>
  <si>
    <t>Místo:</t>
  </si>
  <si>
    <t xml:space="preserve"> </t>
  </si>
  <si>
    <t>Datum:</t>
  </si>
  <si>
    <t>3. 2. 2022</t>
  </si>
  <si>
    <t>Zadavatel:</t>
  </si>
  <si>
    <t>IČ:</t>
  </si>
  <si>
    <t>Správa železnic, státní organizace, Praha</t>
  </si>
  <si>
    <t>DIČ:</t>
  </si>
  <si>
    <t>Uchazeč:</t>
  </si>
  <si>
    <t>Vyplň údaj</t>
  </si>
  <si>
    <t>Projektant:</t>
  </si>
  <si>
    <t>28814878</t>
  </si>
  <si>
    <t>SINC s.r.o., Na Spravedlnosti 1533, Pardubice</t>
  </si>
  <si>
    <t>CZ28814878</t>
  </si>
  <si>
    <t>True</t>
  </si>
  <si>
    <t>Zpracovatel:</t>
  </si>
  <si>
    <t xml:space="preserve">ing. Jaroslav Dvořák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</si>
  <si>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</si>
  <si>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</si>
  <si>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</si>
  <si>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</si>
  <si>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</si>
  <si>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</si>
  <si>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</si>
  <si>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</si>
  <si>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</si>
  <si>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</si>
  <si>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</si>
  <si>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</si>
  <si>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</si>
  <si>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</si>
  <si>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</si>
  <si>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</si>
  <si>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</si>
  <si>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</si>
  <si>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</si>
  <si>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</si>
  <si>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</si>
  <si>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</si>
  <si>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</si>
  <si>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</si>
  <si>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</si>
  <si>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</si>
  <si>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</si>
  <si>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</si>
  <si>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</si>
  <si>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</si>
  <si>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</si>
  <si>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</si>
  <si>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</si>
  <si>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</si>
  <si>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</si>
  <si>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</si>
  <si>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</si>
  <si>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</si>
  <si>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</si>
  <si>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</si>
  <si>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</si>
  <si>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</si>
  <si>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</si>
  <si>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</si>
  <si>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</si>
  <si>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</si>
  <si>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</si>
  <si>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Demolice</t>
  </si>
  <si>
    <t>STA</t>
  </si>
  <si>
    <t>1</t>
  </si>
  <si>
    <t>{be8a7854-1ced-495e-ae74-be9d9777f46a}</t>
  </si>
  <si>
    <t>2</t>
  </si>
  <si>
    <t>SO 02</t>
  </si>
  <si>
    <t>Stavební úpravy o...</t>
  </si>
  <si>
    <t>{b44308a8-44f6-4e6e-8653-413ac18d127f}</t>
  </si>
  <si>
    <t>SO 02.1</t>
  </si>
  <si>
    <t>ELEKTROINSTALACE</t>
  </si>
  <si>
    <t>{ecb04b04-33f7-455a-ad5f-3a3a5538adb9}</t>
  </si>
  <si>
    <t>SO 02.2</t>
  </si>
  <si>
    <t>BLESKOSVOD</t>
  </si>
  <si>
    <t>{2e6a3e88-fe0f-4b10-864b-2eb7bbebe85e}</t>
  </si>
  <si>
    <t>SO 03</t>
  </si>
  <si>
    <t>Zpevněné plochy</t>
  </si>
  <si>
    <t>{9183af55-126d-4de4-87af-2cbfc50d90eb}</t>
  </si>
  <si>
    <t>SO 04</t>
  </si>
  <si>
    <t>Vybavení objektu</t>
  </si>
  <si>
    <t>{d4e13486-03b1-42a0-8c0b-2413b0028e6f}</t>
  </si>
  <si>
    <t>KRYCÍ LIST SOUPISU PRACÍ</t>
  </si>
  <si>
    <t>Objekt:</t>
  </si>
  <si>
    <t>SO 01 - Demolice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</si>
  <si>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</si>
  <si>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</si>
  <si>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</si>
  <si>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</si>
  <si>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</si>
  <si>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</si>
  <si>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</si>
  <si>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</si>
  <si>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</si>
  <si>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</si>
  <si>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765 - Krytina skládaná</t>
  </si>
  <si>
    <t xml:space="preserve">    766 - Konstrukce truhlářské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</si>
  <si>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</si>
  <si>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</si>
  <si>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</si>
  <si>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</si>
  <si>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</si>
  <si>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</si>
  <si>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</si>
  <si>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</si>
  <si>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</si>
  <si>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</si>
  <si>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</si>
  <si>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</si>
  <si>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</si>
  <si>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</si>
  <si>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</si>
  <si>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</si>
  <si>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</si>
  <si>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</si>
  <si>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</si>
  <si>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</si>
  <si>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ze zámkových dlaždic komunikací pro pěší strojně pl do 50 m2</t>
  </si>
  <si>
    <t>m2</t>
  </si>
  <si>
    <t>CS ÚRS 2022 01</t>
  </si>
  <si>
    <t>4</t>
  </si>
  <si>
    <t>-315425418</t>
  </si>
  <si>
    <t>PP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</si>
  <si>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</si>
  <si>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Online PSC</t>
  </si>
  <si>
    <t>https://podminky.urs.cz/item/CS_URS_2022_01/113106134</t>
  </si>
  <si>
    <t>113107322</t>
  </si>
  <si>
    <t>Odstranění podkladu z kameniva drceného tl přes 100 do 200 mm strojně pl do 50 m2</t>
  </si>
  <si>
    <t>1209011581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</si>
  <si>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</si>
  <si>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https://podminky.urs.cz/item/CS_URS_2022_01/113107322</t>
  </si>
  <si>
    <t>3</t>
  </si>
  <si>
    <t>113202111</t>
  </si>
  <si>
    <t>Vytrhání obrub krajníků obrubníků stojatých</t>
  </si>
  <si>
    <t>m</t>
  </si>
  <si>
    <t>-88296164</t>
  </si>
  <si>
    <t>Vytrhání obrub  s vybouráním lože, s přemístěním hmot na skládku na vzdálenost do 3 m nebo s naložením na dopravní prostředek z krajníků nebo obrubníků stojatých</t>
  </si>
  <si>
    <t>https://podminky.urs.cz/item/CS_URS_2022_01/113202111</t>
  </si>
  <si>
    <t>129951113</t>
  </si>
  <si>
    <t>Bourání zdiva kamenného v odkopávkách nebo prokopávkách na MC strojně</t>
  </si>
  <si>
    <t>m3</t>
  </si>
  <si>
    <t>-1955227431</t>
  </si>
  <si>
    <t>Bourání konstrukcí v odkopávkách a prokopávkách strojně s přemístěním suti na hromady na vzdálenost do 20 m nebo s naložením na dopravní prostředek ze zdiva kamenného, pro jakýkoliv druh kamene na maltu cementovou</t>
  </si>
  <si>
    <t>https://podminky.urs.cz/item/CS_URS_2022_01/129951113</t>
  </si>
  <si>
    <t>5</t>
  </si>
  <si>
    <t>174151102</t>
  </si>
  <si>
    <t>Zásyp v uzavřených prostorech sypaninou se zhutněním</t>
  </si>
  <si>
    <t>-1123292952</t>
  </si>
  <si>
    <t>Zásyp sypaninou z jakékoliv horniny strojně s uložením výkopku ve vrstvách se zhutněním v uzavřených prostorách s urovnáním povrchu zásypu</t>
  </si>
  <si>
    <t>https://podminky.urs.cz/item/CS_URS_2022_01/174151102</t>
  </si>
  <si>
    <t>9</t>
  </si>
  <si>
    <t>Ostatní konstrukce a práce, bourání</t>
  </si>
  <si>
    <t>6</t>
  </si>
  <si>
    <t>129951103</t>
  </si>
  <si>
    <t>Bourání zdiva cihelného nebo smíšeného v odkopávkách nebo prokopávkách na MC strojně</t>
  </si>
  <si>
    <t>324750231</t>
  </si>
  <si>
    <t>Bourání konstrukcí v odkopávkách a prokopávkách strojně s přemístěním suti na hromady na vzdálenost do 20 m nebo s naložením na dopravní prostředek ze zdiva cihelného nebo smíšeného na maltu cementovou</t>
  </si>
  <si>
    <t>https://podminky.urs.cz/item/CS_URS_2022_01/129951103</t>
  </si>
  <si>
    <t>VV</t>
  </si>
  <si>
    <t>"sekce A"5,5*3,25*2,2</t>
  </si>
  <si>
    <t>"sekce B"3,6*5,6*,2+0,8*1,95*2,2</t>
  </si>
  <si>
    <t>Součet</t>
  </si>
  <si>
    <t>7</t>
  </si>
  <si>
    <t>129951115</t>
  </si>
  <si>
    <t>Odpojení objektu od inženýrských sítí</t>
  </si>
  <si>
    <t>soubor</t>
  </si>
  <si>
    <t>-860140449</t>
  </si>
  <si>
    <t>8</t>
  </si>
  <si>
    <t>966049831</t>
  </si>
  <si>
    <t>Rozebrání prefabrikovaných plotových desek betonových</t>
  </si>
  <si>
    <t>kus</t>
  </si>
  <si>
    <t>264103472</t>
  </si>
  <si>
    <t>https://podminky.urs.cz/item/CS_URS_2022_01/966049831</t>
  </si>
  <si>
    <t>966052121</t>
  </si>
  <si>
    <t>Bourání sloupků a vzpěr ŽB plotových s betonovou patkou</t>
  </si>
  <si>
    <t>-662134572</t>
  </si>
  <si>
    <t>Bourání plotových sloupků a vzpěr železobetonových výšky do 2,5 m s betonovou patkou</t>
  </si>
  <si>
    <t>https://podminky.urs.cz/item/CS_URS_2022_01/966052121</t>
  </si>
  <si>
    <t>10</t>
  </si>
  <si>
    <t>968062244</t>
  </si>
  <si>
    <t>Vybourání dřevěných rámů oken jednoduchých včetně křídel pl do 1 m2</t>
  </si>
  <si>
    <t>695475475</t>
  </si>
  <si>
    <t>Vybourání dřevěných rámů oken s křídly, dveřních zárubní, vrat, stěn, ostění nebo obkladů  rámů oken s křídly jednoduchých, plochy do 1 m2</t>
  </si>
  <si>
    <t>https://podminky.urs.cz/item/CS_URS_2022_01/968062244</t>
  </si>
  <si>
    <t>2*0,65</t>
  </si>
  <si>
    <t>0,65*1,1</t>
  </si>
  <si>
    <t>11</t>
  </si>
  <si>
    <t>968062245</t>
  </si>
  <si>
    <t>Vybourání dřevěných rámů oken jednoduchých včetně křídel pl do 2 m2</t>
  </si>
  <si>
    <t>-1326210426</t>
  </si>
  <si>
    <t>Vybourání dřevěných rámů oken s křídly, dveřních zárubní, vrat, stěn, ostění nebo obkladů  rámů oken s křídly jednoduchých, plochy do 2 m2</t>
  </si>
  <si>
    <t>https://podminky.urs.cz/item/CS_URS_2022_01/968062245</t>
  </si>
  <si>
    <t>1,05*1,36</t>
  </si>
  <si>
    <t>1,25*1,45</t>
  </si>
  <si>
    <t>2*1,1*1,46</t>
  </si>
  <si>
    <t>1,3*1,46</t>
  </si>
  <si>
    <t>12</t>
  </si>
  <si>
    <t>968062247</t>
  </si>
  <si>
    <t>Vybourání dřevěných rámů oken jednoduchých včetně křídel pl přes 4 m2</t>
  </si>
  <si>
    <t>1191719912</t>
  </si>
  <si>
    <t>Vybourání dřevěných rámů oken s křídly, dveřních zárubní, vrat, stěn, ostění nebo obkladů  rámů oken s křídly jednoduchých, plochy přes 4 m2</t>
  </si>
  <si>
    <t>https://podminky.urs.cz/item/CS_URS_2022_01/968062247</t>
  </si>
  <si>
    <t>1,8*1,5</t>
  </si>
  <si>
    <t>2*1,9*1,5</t>
  </si>
  <si>
    <t>13</t>
  </si>
  <si>
    <t>968072455</t>
  </si>
  <si>
    <t>Vybourání kovových dveřních zárubní pl do 2 m2</t>
  </si>
  <si>
    <t>290653103</t>
  </si>
  <si>
    <t>Vybourání kovových rámů oken s křídly, dveřních zárubní, vrat, stěn, ostění nebo obkladů  dveřních zárubní, plochy do 2 m2</t>
  </si>
  <si>
    <t>https://podminky.urs.cz/item/CS_URS_2022_01/968072455</t>
  </si>
  <si>
    <t>2*1*2,41</t>
  </si>
  <si>
    <t>1*2,1</t>
  </si>
  <si>
    <t>0,95*2,55</t>
  </si>
  <si>
    <t>1*1,89</t>
  </si>
  <si>
    <t>0,8*1,97</t>
  </si>
  <si>
    <t>0,9*1,97</t>
  </si>
  <si>
    <t>5*0,8*1,97</t>
  </si>
  <si>
    <t>3*0,7*1,97</t>
  </si>
  <si>
    <t>14</t>
  </si>
  <si>
    <t>968072456</t>
  </si>
  <si>
    <t>Vybourání kovových dveřních zárubní pl přes 2 m2</t>
  </si>
  <si>
    <t>-1777691182</t>
  </si>
  <si>
    <t>Vybourání kovových rámů oken s křídly, dveřních zárubní, vrat, stěn, ostění nebo obkladů  dveřních zárubní, plochy přes 2 m2</t>
  </si>
  <si>
    <t>https://podminky.urs.cz/item/CS_URS_2022_01/968072456</t>
  </si>
  <si>
    <t>1,6*2,15</t>
  </si>
  <si>
    <t>978015391</t>
  </si>
  <si>
    <t>Otlučení (osekání) vnější vápenné nebo vápenocementové omítky stupně členitosti 1 a 2 v rozsahu přes 80 do 100 %</t>
  </si>
  <si>
    <t>-1950707540</t>
  </si>
  <si>
    <t>Otlučení vápenných nebo vápenocementových omítek vnějších ploch s vyškrabáním spar a s očištěním zdiva stupně členitosti 1 a 2, v rozsahu přes 80 do 100 %</t>
  </si>
  <si>
    <t>https://podminky.urs.cz/item/CS_URS_2022_01/978015391</t>
  </si>
  <si>
    <t>16</t>
  </si>
  <si>
    <t>981011313</t>
  </si>
  <si>
    <t>Demolice budov zděných na MVC podíl konstrukcí přes 15 do 20 % postupným rozebíráním</t>
  </si>
  <si>
    <t>912059095</t>
  </si>
  <si>
    <t>Demolice budov  postupným rozebíráním z cihel, kamene, smíšeného nebo hrázděného zdiva, tvárnic na maltu vápennou nebo vápenocementovou s podílem konstrukcí přes 15 do 20 %</t>
  </si>
  <si>
    <t>https://podminky.urs.cz/item/CS_URS_2022_01/981011313</t>
  </si>
  <si>
    <t>"sekce C"7,05*4,05*4,15+2,62*0,55*4,15+4,05*1,5/2*6,2</t>
  </si>
  <si>
    <t>"sekce D"2,4*1,15*2,3+4,1*1,15*2,3+1,15*0,95/2*6,5</t>
  </si>
  <si>
    <t>"sekce E"5,5*7,15*4,15+5,5*1,65/2*7,15+4,05*1,65/2*2,25+5,6*1,65/2*2,25</t>
  </si>
  <si>
    <t>"sekce F"10,05*5,6*4,15+5,6*1,65/2*10,05</t>
  </si>
  <si>
    <t>"sekce G"4,1*2,25*2,6+2,25*1,25/2*4,1</t>
  </si>
  <si>
    <t>"sekce H"5,35*8,6*4,15+5,35*1,65/2*8,6</t>
  </si>
  <si>
    <t>17</t>
  </si>
  <si>
    <t>985132111</t>
  </si>
  <si>
    <t>Očištění ploch líce kleneb a podhledů tlakovou vodou</t>
  </si>
  <si>
    <t>32482787</t>
  </si>
  <si>
    <t>https://podminky.urs.cz/item/CS_URS_2022_01/985132111</t>
  </si>
  <si>
    <t>18</t>
  </si>
  <si>
    <t>997006005</t>
  </si>
  <si>
    <t>Drcení stavebního odpadu ze zdiva z cihel a kamene s dopravou do 100 m a naložením</t>
  </si>
  <si>
    <t>t</t>
  </si>
  <si>
    <t>-1396285049</t>
  </si>
  <si>
    <t>Úprava stavebního odpadu drcení s dopravou na vzdálenost do 100 m a naložením do drtícího zařízení ze zdiva cihelného, kamenného a smíšeného</t>
  </si>
  <si>
    <t>https://podminky.urs.cz/item/CS_URS_2022_01/997006005</t>
  </si>
  <si>
    <t>140*1,4</t>
  </si>
  <si>
    <t>997</t>
  </si>
  <si>
    <t>Přesun sutě</t>
  </si>
  <si>
    <t>19</t>
  </si>
  <si>
    <t>997006512</t>
  </si>
  <si>
    <t>Vodorovné doprava suti s naložením a složením na skládku přes 100 m do 1 km</t>
  </si>
  <si>
    <t>1555564849</t>
  </si>
  <si>
    <t>Vodorovná doprava suti na skládku s naložením na dopravní prostředek a složením přes 100 m do 1 km</t>
  </si>
  <si>
    <t>https://podminky.urs.cz/item/CS_URS_2022_01/997006512</t>
  </si>
  <si>
    <t>21,37+0,874+0,943+103,982+2,856+124,687+2,9</t>
  </si>
  <si>
    <t>20</t>
  </si>
  <si>
    <t>997006519</t>
  </si>
  <si>
    <t>Příplatek k vodorovnému přemístění suti na skládku ZKD 1 km přes 1 km</t>
  </si>
  <si>
    <t>459111027</t>
  </si>
  <si>
    <t>Vodorovná doprava suti na skládku Příplatek k ceně -6512 za každý další i započatý 1 km</t>
  </si>
  <si>
    <t>https://podminky.urs.cz/item/CS_URS_2022_01/997006519</t>
  </si>
  <si>
    <t>257,612*13</t>
  </si>
  <si>
    <t>997006551</t>
  </si>
  <si>
    <t>Hrubé urovnání suti na skládce bez zhutnění</t>
  </si>
  <si>
    <t>1983664552</t>
  </si>
  <si>
    <t>Hrubé urovnání suti na skládce  bez zhutnění</t>
  </si>
  <si>
    <t>https://podminky.urs.cz/item/CS_URS_2022_01/997006551</t>
  </si>
  <si>
    <t>22</t>
  </si>
  <si>
    <t>997013151</t>
  </si>
  <si>
    <t>Vnitrostaveništní doprava suti a vybouraných hmot pro budovy v do 6 m s omezením mechanizace</t>
  </si>
  <si>
    <t>1785040780</t>
  </si>
  <si>
    <t>Vnitrostaveništní doprava suti a vybouraných hmot  vodorovně do 50 m svisle s omezením mechanizace pro budovy a haly výšky do 6 m</t>
  </si>
  <si>
    <t>https://podminky.urs.cz/item/CS_URS_2022_01/997013151</t>
  </si>
  <si>
    <t>23</t>
  </si>
  <si>
    <t>997013635</t>
  </si>
  <si>
    <t>Poplatek za uložení na skládce (skládkovné) komunálního odpadu kód odpadu 20 03 01</t>
  </si>
  <si>
    <t>1631205617</t>
  </si>
  <si>
    <t>Poplatek za uložení stavebního odpadu na skládce (skládkovné) komunálního zatříděného do Katalogu odpadů pod kódem 20 03 01</t>
  </si>
  <si>
    <t>https://podminky.urs.cz/item/CS_URS_2022_01/997013635</t>
  </si>
  <si>
    <t>24</t>
  </si>
  <si>
    <t>997013804</t>
  </si>
  <si>
    <t>Poplatek za uložení na skládce (skládkovné) stavebního odpadu ze skla kód odpadu 17 02 02</t>
  </si>
  <si>
    <t>-337308872</t>
  </si>
  <si>
    <t>Poplatek za uložení stavebního odpadu na skládce (skládkovné) ze skla zatříděného do Katalogu odpadů pod kódem 17 02 02</t>
  </si>
  <si>
    <t>https://podminky.urs.cz/item/CS_URS_2022_01/997013804</t>
  </si>
  <si>
    <t>25</t>
  </si>
  <si>
    <t>997013811</t>
  </si>
  <si>
    <t>Poplatek za uložení na skládce (skládkovné) stavebního odpadu dřevěného kód odpadu 17 02 01</t>
  </si>
  <si>
    <t>-2016102596</t>
  </si>
  <si>
    <t>Poplatek za uložení stavebního odpadu na skládce (skládkovné) dřevěného zatříděného do Katalogu odpadů pod kódem 17 02 01</t>
  </si>
  <si>
    <t>https://podminky.urs.cz/item/CS_URS_2022_01/997013811</t>
  </si>
  <si>
    <t>26</t>
  </si>
  <si>
    <t>997013861</t>
  </si>
  <si>
    <t>Poplatek za uložení stavebního odpadu na recyklační skládce (skládkovné) z prostého betonu kód odpadu 17 01 01</t>
  </si>
  <si>
    <t>1484912143</t>
  </si>
  <si>
    <t>Poplatek za uložení stavebního odpadu na recyklační skládce (skládkovné) z prostého betonu zatříděného do Katalogu odpadů pod kódem 17 01 01</t>
  </si>
  <si>
    <t>https://podminky.urs.cz/item/CS_URS_2022_01/997013861</t>
  </si>
  <si>
    <t>2,6+3,28+98,102</t>
  </si>
  <si>
    <t>27</t>
  </si>
  <si>
    <t>997013862</t>
  </si>
  <si>
    <t>Poplatek za uložení stavebního odpadu na recyklační skládce (skládkovné) z armovaného betonu kód odpadu  17 01 01</t>
  </si>
  <si>
    <t>972616585</t>
  </si>
  <si>
    <t>Poplatek za uložení stavebního odpadu na recyklační skládce (skládkovné) z armovaného betonu zatříděného do Katalogu odpadů pod kódem 17 01 01</t>
  </si>
  <si>
    <t>https://podminky.urs.cz/item/CS_URS_2022_01/997013862</t>
  </si>
  <si>
    <t>28</t>
  </si>
  <si>
    <t>997013871</t>
  </si>
  <si>
    <t>Poplatek za uložení stavebního odpadu na recyklační skládce (skládkovné) směsného stavebního a demoličního kód odpadu  17 09 04</t>
  </si>
  <si>
    <t>63054763</t>
  </si>
  <si>
    <t>Poplatek za uložení stavebního odpadu na recyklační skládce (skládkovné) směsného stavebního a demoličního zatříděného do Katalogu odpadů pod kódem 17 09 04</t>
  </si>
  <si>
    <t>https://podminky.urs.cz/item/CS_URS_2022_01/997013871</t>
  </si>
  <si>
    <t>29</t>
  </si>
  <si>
    <t>997013873</t>
  </si>
  <si>
    <t>Poplatek za uložení stavebního odpadu na recyklační skládce (skládkovné) zeminy a kamení zatříděného do Katalogu odpadů pod kódem 17 05 04</t>
  </si>
  <si>
    <t>-1143227458</t>
  </si>
  <si>
    <t>https://podminky.urs.cz/item/CS_URS_2022_01/997013873</t>
  </si>
  <si>
    <t>PSV</t>
  </si>
  <si>
    <t>Práce a dodávky PSV</t>
  </si>
  <si>
    <t>765</t>
  </si>
  <si>
    <t>Krytina skládaná</t>
  </si>
  <si>
    <t>30</t>
  </si>
  <si>
    <t>765111801</t>
  </si>
  <si>
    <t>Demontáž krytiny keramické drážkové sklonu do 30° na sucho do suti</t>
  </si>
  <si>
    <t>-1241746334</t>
  </si>
  <si>
    <t>Demontáž krytiny keramické  drážkové, sklonu do 30° na sucho do suti</t>
  </si>
  <si>
    <t>https://podminky.urs.cz/item/CS_URS_2022_01/765111801</t>
  </si>
  <si>
    <t>766</t>
  </si>
  <si>
    <t>Konstrukce truhlářské</t>
  </si>
  <si>
    <t>31</t>
  </si>
  <si>
    <t>766691914</t>
  </si>
  <si>
    <t>Vyvěšení nebo zavěšení dřevěných křídel dveří pl do 2 m2</t>
  </si>
  <si>
    <t>-1055419033</t>
  </si>
  <si>
    <t>Ostatní práce  vyvěšení nebo zavěšení křídel s případným uložením a opětovným zavěšením po provedení stavebních změn dřevěných dveřních, plochy do 2 m2</t>
  </si>
  <si>
    <t>https://podminky.urs.cz/item/CS_URS_2022_01/766691914</t>
  </si>
  <si>
    <t>15+2</t>
  </si>
  <si>
    <t>767</t>
  </si>
  <si>
    <t>Konstrukce zámečnické</t>
  </si>
  <si>
    <t>32</t>
  </si>
  <si>
    <t>767996706</t>
  </si>
  <si>
    <t>Demontáž zábradlí</t>
  </si>
  <si>
    <t>-1301068109</t>
  </si>
  <si>
    <t xml:space="preserve">"bet. sloupky 150x150x2000 mm - 14 ks, ocel. trubka  prům. 50 mm x 3000 mm - 26 kusů"78 </t>
  </si>
  <si>
    <t>SO 02 - Stavební úpravy o...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</si>
  <si>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</si>
  <si>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</si>
  <si>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</si>
  <si>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</si>
  <si>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</si>
  <si>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998 - Přesun hmot</t>
  </si>
  <si>
    <t xml:space="preserve">    711 - Izolace proti vodě, vlhkosti a plynům</t>
  </si>
  <si>
    <t xml:space="preserve">    764 - Konstrukce klempířské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</si>
  <si>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</si>
  <si>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</si>
  <si>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</si>
  <si>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122151102</t>
  </si>
  <si>
    <t>Odkopávky a prokopávky nezapažené v hornině třídy těžitelnosti I skupiny 1 a 2 objem do 50 m3 strojně</t>
  </si>
  <si>
    <t>1309162423</t>
  </si>
  <si>
    <t>Odkopávky a prokopávky nezapažené strojně v hornině třídy těžitelnosti I skupiny 1 a 2 přes 20 do 50 m3</t>
  </si>
  <si>
    <t>https://podminky.urs.cz/item/CS_URS_2022_01/122151102</t>
  </si>
  <si>
    <t>(7,9-1,3)*0,3*0,2</t>
  </si>
  <si>
    <t>132251101</t>
  </si>
  <si>
    <t>Hloubení rýh nezapažených š do 800 mm v hornině třídy těžitelnosti I skupiny 3 objem do 20 m3 strojně</t>
  </si>
  <si>
    <t>2023268822</t>
  </si>
  <si>
    <t>Hloubení nezapažených rýh šířky do 800 mm strojně s urovnáním dna do předepsaného profilu a spádu v hornině třídy těžitelnosti I skupiny 3 do 20 m3</t>
  </si>
  <si>
    <t>https://podminky.urs.cz/item/CS_URS_2022_01/132251101</t>
  </si>
  <si>
    <t>(2*5,15+4,65+2*3,25)*0,5*1,05</t>
  </si>
  <si>
    <t>(2*3,25-3,6)*0,5*1,05</t>
  </si>
  <si>
    <t>162751117</t>
  </si>
  <si>
    <t>Vodorovné přemístění přes 9 000 do 10000 m výkopku/sypaniny z horniny třídy těžitelnosti I skupiny 1 až 3</t>
  </si>
  <si>
    <t>254707613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</si>
  <si>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</si>
  <si>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https://podminky.urs.cz/item/CS_URS_2022_01/162751117</t>
  </si>
  <si>
    <t>0,396+12,784</t>
  </si>
  <si>
    <t>162751119</t>
  </si>
  <si>
    <t>Příplatek k vodorovnému přemístění výkopku/sypaniny z horniny třídy těžitelnosti I skupiny 1 až 3 ZKD 1000 m přes 10000 m</t>
  </si>
  <si>
    <t>-2036149942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</si>
  <si>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</si>
  <si>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https://podminky.urs.cz/item/CS_URS_2022_01/162751119</t>
  </si>
  <si>
    <t>13,18*5</t>
  </si>
  <si>
    <t>171201231</t>
  </si>
  <si>
    <t>Poplatek za uložení zeminy a kamení na recyklační skládce (skládkovné) kód odpadu 17 05 04</t>
  </si>
  <si>
    <t>922019268</t>
  </si>
  <si>
    <t>https://podminky.urs.cz/item/CS_URS_2022_01/171201231</t>
  </si>
  <si>
    <t>13,18*1,8</t>
  </si>
  <si>
    <t>171251201</t>
  </si>
  <si>
    <t>Uložení sypaniny na skládky nebo meziskládky</t>
  </si>
  <si>
    <t>-1574721394</t>
  </si>
  <si>
    <t>Uložení sypaniny na skládky nebo meziskládky bez hutnění s upravením uložené sypaniny do předepsaného tvaru</t>
  </si>
  <si>
    <t>https://podminky.urs.cz/item/CS_URS_2022_01/171251201</t>
  </si>
  <si>
    <t>-499621796</t>
  </si>
  <si>
    <t>(4*4,7+2*3,3)*0,05*0,45</t>
  </si>
  <si>
    <t>(2*5,15+4,65+2*3,25)*0,3*0,5</t>
  </si>
  <si>
    <t>M</t>
  </si>
  <si>
    <t>58343872</t>
  </si>
  <si>
    <t>kamenivo drcené hrubé frakce 8/16</t>
  </si>
  <si>
    <t>2090958065</t>
  </si>
  <si>
    <t>0,518551307847082*2 "Přepočtené koeficientem množství</t>
  </si>
  <si>
    <t>Zakládání</t>
  </si>
  <si>
    <t>271532213</t>
  </si>
  <si>
    <t>Podsyp pod základové konstrukce se zhutněním z hrubého kameniva frakce 8 až 16 mm</t>
  </si>
  <si>
    <t>-666151879</t>
  </si>
  <si>
    <t>Podsyp pod základové konstrukce se zhutněním a urovnáním povrchu z kameniva hrubého, frakce 8 - 16 mm</t>
  </si>
  <si>
    <t>https://podminky.urs.cz/item/CS_URS_2022_01/271532213</t>
  </si>
  <si>
    <t>2*(3,35*4,7)*0,2</t>
  </si>
  <si>
    <t>273321411</t>
  </si>
  <si>
    <t>Základové desky ze ŽB bez zvýšených nároků na prostředí tř. C 20/25</t>
  </si>
  <si>
    <t>963292335</t>
  </si>
  <si>
    <t>Základy z betonu železového (bez výztuže) desky z betonu bez zvláštních nároků na prostředí tř. C 20/25</t>
  </si>
  <si>
    <t>https://podminky.urs.cz/item/CS_URS_2022_01/273321411</t>
  </si>
  <si>
    <t>7,9*5,1*0,12</t>
  </si>
  <si>
    <t>273362021</t>
  </si>
  <si>
    <t>Výztuž základových desek svařovanými sítěmi Kari</t>
  </si>
  <si>
    <t>467972911</t>
  </si>
  <si>
    <t>Výztuž základů desek ze svařovaných sítí z drátů typu KARI</t>
  </si>
  <si>
    <t>https://podminky.urs.cz/item/CS_URS_2022_01/273362021</t>
  </si>
  <si>
    <t>274313611</t>
  </si>
  <si>
    <t>Základové pásy z betonu tř. C 16/20</t>
  </si>
  <si>
    <t>448664540</t>
  </si>
  <si>
    <t>Základy z betonu prostého pasy betonu kamenem neprokládaného tř. C 16/20</t>
  </si>
  <si>
    <t>https://podminky.urs.cz/item/CS_URS_2022_01/274313611</t>
  </si>
  <si>
    <t>"C 16/20 XC2"(8+3*4,65)*0,5*0,4</t>
  </si>
  <si>
    <t>279113145</t>
  </si>
  <si>
    <t>Základová zeď tl přes 300 do 400 mm z tvárnic ztraceného bednění včetně výplně z betonu tř. C 20/25</t>
  </si>
  <si>
    <t>-1749582191</t>
  </si>
  <si>
    <t>Základové zdi z tvárnic ztraceného bednění včetně výplně z betonu  bez zvláštních nároků na vliv prostředí třídy C 20/25, tloušťky zdiva přes 300 do 400 mm</t>
  </si>
  <si>
    <t>https://podminky.urs.cz/item/CS_URS_2022_01/279113145</t>
  </si>
  <si>
    <t>"C 20/25 XC2"(3*5,15+8)*0,5</t>
  </si>
  <si>
    <t>279361321</t>
  </si>
  <si>
    <t>Výztuž základových zdí nosných betonářskou ocelí 11 375</t>
  </si>
  <si>
    <t>-1080547988</t>
  </si>
  <si>
    <t>Výztuž základových zdí nosných  svislých nebo odkloněných od svislice, rovinných nebo oblých, deskových nebo žebrových, včetně výztuže jejich žeber z betonářské oceli 11 375 (EZ)</t>
  </si>
  <si>
    <t>https://podminky.urs.cz/item/CS_URS_2022_01/279361321</t>
  </si>
  <si>
    <t>(3*5,15+8)*2*2*0,62/1000</t>
  </si>
  <si>
    <t>(3*5,15+8)*2*2*0,7*0,62/1000</t>
  </si>
  <si>
    <t>0,099*1,1 "Přepočtené koeficientem množství</t>
  </si>
  <si>
    <t>Svislé a kompletní konstrukce</t>
  </si>
  <si>
    <t>311231118</t>
  </si>
  <si>
    <t>Zdivo nosné z cihel dl 290 mm P7 až 15 na MC 15</t>
  </si>
  <si>
    <t>-1883371896</t>
  </si>
  <si>
    <t>Zdivo z cihel pálených nosné z cihel plných dl. 290 mm P 7 až 15, na maltu MC-15</t>
  </si>
  <si>
    <t>https://podminky.urs.cz/item/CS_URS_2022_01/311231118</t>
  </si>
  <si>
    <t>1,1*1,46*0,5+1*2,1*0,5</t>
  </si>
  <si>
    <t>311235161</t>
  </si>
  <si>
    <t>Zdivo jednovrstvé z cihel broušených přes P10 do P15 na tenkovrstvou maltu tl 300 mm</t>
  </si>
  <si>
    <t>-743602099</t>
  </si>
  <si>
    <t>Zdivo jednovrstvé z cihel děrovaných broušených na celoplošnou tenkovrstvou maltu, pevnost cihel přes P10 do P15, tl. zdiva 300 mm</t>
  </si>
  <si>
    <t>https://podminky.urs.cz/item/CS_URS_2022_01/311235161</t>
  </si>
  <si>
    <t>(2*5,1+4,8+7,9)*3,36</t>
  </si>
  <si>
    <t>-(3*2,5*1,5+2,5*2,85+3,5*2,85)</t>
  </si>
  <si>
    <t>7,9*0,25+(2*5,1)*(0,3+0,43)/2</t>
  </si>
  <si>
    <t>Mezisoučet</t>
  </si>
  <si>
    <t>317168059</t>
  </si>
  <si>
    <t>Překlad keramický vysoký v 238 mm dl 3000 mm</t>
  </si>
  <si>
    <t>478634054</t>
  </si>
  <si>
    <t>Překlady keramické vysoké osazené do maltového lože, šířky překladu 70 mm výšky 238 mm, délky 3000 mm</t>
  </si>
  <si>
    <t>https://podminky.urs.cz/item/CS_URS_2022_01/317168059</t>
  </si>
  <si>
    <t>3*3</t>
  </si>
  <si>
    <t>317998115</t>
  </si>
  <si>
    <t>Tepelná izolace mezi překlady v 24 cm z EPS tl 100 mm</t>
  </si>
  <si>
    <t>-408168565</t>
  </si>
  <si>
    <t>Izolace tepelná mezi překlady  z pěnového polystyrenu výšky 24 cm, tloušťky 100 mm</t>
  </si>
  <si>
    <t>https://podminky.urs.cz/item/CS_URS_2022_01/317998115</t>
  </si>
  <si>
    <t>3*2,8</t>
  </si>
  <si>
    <t>319201253</t>
  </si>
  <si>
    <t>Dodatečná izolace zdiva tl přes 300 do 600 mm zaražením nerezových plechů chrom-nikl</t>
  </si>
  <si>
    <t>-2100057667</t>
  </si>
  <si>
    <t>Dodatečná izolace zdiva zarážením nerezových chrom-niklových plechů do zdiva s průběžnou spárou, tloušťky přes 300 do 600 mm</t>
  </si>
  <si>
    <t>https://podminky.urs.cz/item/CS_URS_2022_01/319201253</t>
  </si>
  <si>
    <t>7,9*0,5</t>
  </si>
  <si>
    <t>389381001</t>
  </si>
  <si>
    <t>Dobetonování prefabrikovaných konstrukcí</t>
  </si>
  <si>
    <t>1580970842</t>
  </si>
  <si>
    <t>https://podminky.urs.cz/item/CS_URS_2022_01/389381001</t>
  </si>
  <si>
    <t>3*5,6*0,15*0,205+7,9*0,15*0,205+7,9*0,35*0,205</t>
  </si>
  <si>
    <t>Vodorovné konstrukce</t>
  </si>
  <si>
    <t>411121125</t>
  </si>
  <si>
    <t>Montáž prefabrikovaných ŽB stropů ze stropních panelů š 1200 mm dl přes 3800 do 7000 mm</t>
  </si>
  <si>
    <t>1230360758</t>
  </si>
  <si>
    <t>Montáž prefabrikovaných železobetonových stropů  se zalitím spár, včetně podpěrné konstrukce, na cementovou maltu ze stropních panelů šířky do 1200 mm a délky přes 3800 do 7000 mm</t>
  </si>
  <si>
    <t>https://podminky.urs.cz/item/CS_URS_2022_01/411121125</t>
  </si>
  <si>
    <t>593416331</t>
  </si>
  <si>
    <t>panel stropní dutinový PPD 5200x1200x205mm</t>
  </si>
  <si>
    <t>-693657888</t>
  </si>
  <si>
    <t>417321515</t>
  </si>
  <si>
    <t>Ztužující pásy a věnce ze ŽB tř. C 25/30</t>
  </si>
  <si>
    <t>-616017254</t>
  </si>
  <si>
    <t>Ztužující pásy a věnce z betonu železového (bez výztuže)  tř. C 25/30</t>
  </si>
  <si>
    <t>https://podminky.urs.cz/item/CS_URS_2022_01/417321515</t>
  </si>
  <si>
    <t>"V1"17,3*0,3*0,2</t>
  </si>
  <si>
    <t>"V2"7,9*0,5*0,2</t>
  </si>
  <si>
    <t>"P1,2"(3,2+4,2)*0,3*0,5</t>
  </si>
  <si>
    <t>417351115</t>
  </si>
  <si>
    <t>Zřízení bednění ztužujících věnců</t>
  </si>
  <si>
    <t>2071155590</t>
  </si>
  <si>
    <t>Bednění bočnic ztužujících pásů a věnců včetně vzpěr  zřízení</t>
  </si>
  <si>
    <t>https://podminky.urs.cz/item/CS_URS_2022_01/417351115</t>
  </si>
  <si>
    <t>"V1"2*17,3*0,2</t>
  </si>
  <si>
    <t>"V2"2*7,9*0,2</t>
  </si>
  <si>
    <t>"P1,2"2*(3,2+4,2)*0,5+(3,2+4,2)*0,3</t>
  </si>
  <si>
    <t>"atika"7,9*0,2+7,3*0,2+((2*5,3)+(2*5,6))*0,2</t>
  </si>
  <si>
    <t>417351116</t>
  </si>
  <si>
    <t>Odstranění bednění ztužujících věnců</t>
  </si>
  <si>
    <t>2000547874</t>
  </si>
  <si>
    <t>Bednění bočnic ztužujících pásů a věnců včetně vzpěr  odstranění</t>
  </si>
  <si>
    <t>https://podminky.urs.cz/item/CS_URS_2022_01/417351116</t>
  </si>
  <si>
    <t>417361221</t>
  </si>
  <si>
    <t>Výztuž ztužujících pásů a věnců betonářskou ocelí 10 216</t>
  </si>
  <si>
    <t>1725398906</t>
  </si>
  <si>
    <t>Výztuž ztužujících pásů a věnců  z betonářské oceli 10 216 (E)</t>
  </si>
  <si>
    <t>https://podminky.urs.cz/item/CS_URS_2022_01/417361221</t>
  </si>
  <si>
    <t>254,12*0,00105 "Přepočtené koeficientem množství</t>
  </si>
  <si>
    <t>Úpravy povrchů, podlahy a osazování výplní</t>
  </si>
  <si>
    <t>611131121</t>
  </si>
  <si>
    <t>Penetrační disperzní nátěr vnitřních stropů nanášený ručně</t>
  </si>
  <si>
    <t>442913716</t>
  </si>
  <si>
    <t>Podkladní a spojovací vrstva vnitřních omítaných ploch  penetrace disperzní nanášená ručně stropů</t>
  </si>
  <si>
    <t>https://podminky.urs.cz/item/CS_URS_2022_01/611131121</t>
  </si>
  <si>
    <t>2*3,5*4,8</t>
  </si>
  <si>
    <t>611311131</t>
  </si>
  <si>
    <t>Potažení vnitřních rovných stropů vápenným štukem tloušťky do 3 mm</t>
  </si>
  <si>
    <t>667679465</t>
  </si>
  <si>
    <t>Potažení vnitřních ploch vápenným štukem tloušťky do 3 mm vodorovných konstrukcí stropů rovných</t>
  </si>
  <si>
    <t>https://podminky.urs.cz/item/CS_URS_2022_01/611311131</t>
  </si>
  <si>
    <t>612131101</t>
  </si>
  <si>
    <t>Cementový postřik vnitřních stěn nanášený celoplošně ručně</t>
  </si>
  <si>
    <t>-1147405452</t>
  </si>
  <si>
    <t>Podkladní a spojovací vrstva vnitřních omítaných ploch  cementový postřik nanášený ručně celoplošně stěn</t>
  </si>
  <si>
    <t>https://podminky.urs.cz/item/CS_URS_2022_01/612131101</t>
  </si>
  <si>
    <t>1,3*1,46+1*2,1</t>
  </si>
  <si>
    <t>612131121</t>
  </si>
  <si>
    <t>Penetrační disperzní nátěr vnitřních stěn nanášený ručně</t>
  </si>
  <si>
    <t>-667129875</t>
  </si>
  <si>
    <t>Podkladní a spojovací vrstva vnitřních omítaných ploch  penetrace disperzní nanášená ručně stěn</t>
  </si>
  <si>
    <t>https://podminky.urs.cz/item/CS_URS_2022_01/612131121</t>
  </si>
  <si>
    <t>2*3,5*3,3</t>
  </si>
  <si>
    <t>4*4,8*(3,3+3,42)/2-4*2,5*1,5</t>
  </si>
  <si>
    <t>2*3,5*3,42-(2,5*2,85+3,5*2,85)</t>
  </si>
  <si>
    <t>4*(2*1,5+2,5)*0,11+(2*2,85+3,5)*0,11</t>
  </si>
  <si>
    <t>612135001</t>
  </si>
  <si>
    <t>Vyrovnání podkladu vnitřních stěn maltou vápenocementovou tl do 10 mm</t>
  </si>
  <si>
    <t>-134848218</t>
  </si>
  <si>
    <t>Vyrovnání nerovností podkladu vnitřních omítaných ploch  maltou, tloušťky do 10 mm vápenocementovou stěn</t>
  </si>
  <si>
    <t>https://podminky.urs.cz/item/CS_URS_2022_01/612135001</t>
  </si>
  <si>
    <t>"zazděné otvory"1,3*1,46+1*2,1</t>
  </si>
  <si>
    <t>612321121</t>
  </si>
  <si>
    <t>Vápenocementová omítka hladká jednovrstvá vnitřních stěn nanášená ručně</t>
  </si>
  <si>
    <t>-925650662</t>
  </si>
  <si>
    <t>Omítka vápenocementová vnitřních ploch  nanášená ručně jednovrstvá, tloušťky do 10 mm hladká svislých konstrukcí stěn</t>
  </si>
  <si>
    <t>https://podminky.urs.cz/item/CS_URS_2022_01/612321121</t>
  </si>
  <si>
    <t>7,9*3,3</t>
  </si>
  <si>
    <t>4*4,8*(3,3+3,42)/2-"okna"4*2,5*1,5</t>
  </si>
  <si>
    <t>33</t>
  </si>
  <si>
    <t>612325301</t>
  </si>
  <si>
    <t>Vápenocementová hladká omítka ostění nebo nadpraží</t>
  </si>
  <si>
    <t>-217102557</t>
  </si>
  <si>
    <t>Vápenocementová omítka ostění nebo nadpraží hladká</t>
  </si>
  <si>
    <t>https://podminky.urs.cz/item/CS_URS_2022_01/612325301</t>
  </si>
  <si>
    <t>34</t>
  </si>
  <si>
    <t>621131121</t>
  </si>
  <si>
    <t>Penetrační nátěr vnějších podhledů nanášený ručně</t>
  </si>
  <si>
    <t>-1201625405</t>
  </si>
  <si>
    <t>Podkladní a spojovací vrstva vnějších omítaných ploch  penetrace nanášená ručně podhledů</t>
  </si>
  <si>
    <t>https://podminky.urs.cz/item/CS_URS_2022_01/621131121</t>
  </si>
  <si>
    <t>2*2,5*0,11+3,5*0,11+2,5*0,3</t>
  </si>
  <si>
    <t>35</t>
  </si>
  <si>
    <t>621142001</t>
  </si>
  <si>
    <t>Potažení vnějších podhledů sklovláknitým pletivem vtlačeným do tenkovrstvé hmoty</t>
  </si>
  <si>
    <t>-988978556</t>
  </si>
  <si>
    <t>Potažení vnějších ploch pletivem  v ploše nebo pruzích, na plném podkladu sklovláknitým vtlačením do tmelu podhledů</t>
  </si>
  <si>
    <t>https://podminky.urs.cz/item/CS_URS_2022_01/621142001</t>
  </si>
  <si>
    <t>36</t>
  </si>
  <si>
    <t>621531032</t>
  </si>
  <si>
    <t>Tenkovrstvá silikonová zrnitá omítka zrnitost 3,0 mm vnějších podhledů</t>
  </si>
  <si>
    <t>-409512656</t>
  </si>
  <si>
    <t>Omítka tenkovrstvá silikonová vnějších ploch  probarvená bez penetrace zatíraná (škrábaná), zrnitost 3,0 mm podhledů</t>
  </si>
  <si>
    <t>https://podminky.urs.cz/item/CS_URS_2022_01/621531032</t>
  </si>
  <si>
    <t>37</t>
  </si>
  <si>
    <t>622131101</t>
  </si>
  <si>
    <t>Cementový postřik vnějších stěn nanášený celoplošně ručně</t>
  </si>
  <si>
    <t>361861057</t>
  </si>
  <si>
    <t>Podkladní a spojovací vrstva vnějších omítaných ploch  cementový postřik nanášený ručně celoplošně stěn</t>
  </si>
  <si>
    <t>https://podminky.urs.cz/item/CS_URS_2022_01/622131101</t>
  </si>
  <si>
    <t>1,1*1,46+1*2,1</t>
  </si>
  <si>
    <t>38</t>
  </si>
  <si>
    <t>622131121</t>
  </si>
  <si>
    <t>Penetrační nátěr vnějších stěn nanášený ručně</t>
  </si>
  <si>
    <t>1327370295</t>
  </si>
  <si>
    <t>Podkladní a spojovací vrstva vnějších omítaných ploch  penetrace nanášená ručně stěn</t>
  </si>
  <si>
    <t>https://podminky.urs.cz/item/CS_URS_2022_01/622131121</t>
  </si>
  <si>
    <t>7,9*(3,57-0,45)</t>
  </si>
  <si>
    <t>7,9*(4-0,45)</t>
  </si>
  <si>
    <t>-(2,5*(2,85-0,45)+3,5*(2,85-0,45))</t>
  </si>
  <si>
    <t>2*5,6*(3,57+4)/2-2*(2,5*1,5)</t>
  </si>
  <si>
    <t>2*(2*1,5+2,5)*0,11+(2*2,5+3,5)*0,11+(2*2,85+2,5)*0,11</t>
  </si>
  <si>
    <t>39</t>
  </si>
  <si>
    <t>622135001</t>
  </si>
  <si>
    <t>Vyrovnání podkladu vnějších stěn maltou vápenocementovou tl do 10 mm</t>
  </si>
  <si>
    <t>-914634947</t>
  </si>
  <si>
    <t>Vyrovnání nerovností podkladu vnějších omítaných ploch  maltou, tloušťky do 10 mm vápenocementovou stěn</t>
  </si>
  <si>
    <t>https://podminky.urs.cz/item/CS_URS_2022_01/622135001</t>
  </si>
  <si>
    <t>40</t>
  </si>
  <si>
    <t>622142001</t>
  </si>
  <si>
    <t>Potažení vnějších stěn sklovláknitým pletivem vtlačeným do tenkovrstvé hmoty</t>
  </si>
  <si>
    <t>1340241919</t>
  </si>
  <si>
    <t>Potažení vnějších ploch pletivem  v ploše nebo pruzích, na plném podkladu sklovláknitým vtlačením do tmelu stěn</t>
  </si>
  <si>
    <t>https://podminky.urs.cz/item/CS_URS_2022_01/622142001</t>
  </si>
  <si>
    <t>41</t>
  </si>
  <si>
    <t>622143003</t>
  </si>
  <si>
    <t>Montáž omítkových plastových nebo pozinkovaných rohových profilů s tkaninou</t>
  </si>
  <si>
    <t>1208587308</t>
  </si>
  <si>
    <t>Montáž omítkových profilů  plastových, pozinkovaných nebo dřevěných upevněných vtlačením do podkladní vrstvy nebo přibitím rohových s tkaninou</t>
  </si>
  <si>
    <t>https://podminky.urs.cz/item/CS_URS_2022_01/622143003</t>
  </si>
  <si>
    <t>6*(2*1,5+2,5)+2*(2*2,85+2,5)+2*(2*2,85+3,5)</t>
  </si>
  <si>
    <t>42</t>
  </si>
  <si>
    <t>59051470</t>
  </si>
  <si>
    <t>profil rohový Al 90° 22x22mm pro suchou výstavbu a pórobeton</t>
  </si>
  <si>
    <t>-951470532</t>
  </si>
  <si>
    <t>67,8*1,1 "Přepočtené koeficientem množství</t>
  </si>
  <si>
    <t>43</t>
  </si>
  <si>
    <t>622151001</t>
  </si>
  <si>
    <t>Penetrační akrylátový nátěr vnějších pastovitých tenkovrstvých omítek stěn</t>
  </si>
  <si>
    <t>704915025</t>
  </si>
  <si>
    <t>Penetrační nátěr vnějších pastovitých tenkovrstvých omítek akrylátový univerzální stěn</t>
  </si>
  <si>
    <t>https://podminky.urs.cz/item/CS_URS_2022_01/622151001</t>
  </si>
  <si>
    <t>2*5,6*((4+3,57)/2-0,45)-2*2,5*1,5</t>
  </si>
  <si>
    <t>7,9*(4-0,45)-(2,5*(2,85-0,45)+3,5*(2,85-0,45))</t>
  </si>
  <si>
    <t>(2*(2,85-0,45)+3,5)*0,11+(2*(2,85-0,45)+2,5)*0,3</t>
  </si>
  <si>
    <t>44</t>
  </si>
  <si>
    <t>622151021</t>
  </si>
  <si>
    <t>Penetrační akrylátový nátěr vnějších mozaikových tenkovrstvých omítek stěn</t>
  </si>
  <si>
    <t>2120771467</t>
  </si>
  <si>
    <t>Penetrační nátěr vnějších pastovitých tenkovrstvých omítek mozaikových akrylátový stěn</t>
  </si>
  <si>
    <t>https://podminky.urs.cz/item/CS_URS_2022_01/622151021</t>
  </si>
  <si>
    <t>sokl</t>
  </si>
  <si>
    <t>7,9*0,45</t>
  </si>
  <si>
    <t>(2*5,6+7,9)*0,45-(2,5+3,5)*0,45</t>
  </si>
  <si>
    <t>2*0,45*0,11+2*0,45*0,3</t>
  </si>
  <si>
    <t>45</t>
  </si>
  <si>
    <t>622321121</t>
  </si>
  <si>
    <t>Vápenocementová omítka hladká jednovrstvá vnějších stěn nanášená ručně</t>
  </si>
  <si>
    <t>-279173288</t>
  </si>
  <si>
    <t>Omítka vápenocementová vnějších ploch  nanášená ručně jednovrstvá, tloušťky do 15 mm hladká stěn</t>
  </si>
  <si>
    <t>https://podminky.urs.cz/item/CS_URS_2022_01/622321121</t>
  </si>
  <si>
    <t>(7,9+2*5,1)*0,35</t>
  </si>
  <si>
    <t>46</t>
  </si>
  <si>
    <t>622321191</t>
  </si>
  <si>
    <t>Příplatek k vápenocementové omítce vnějších stěn za každých dalších 5 mm tloušťky ručně</t>
  </si>
  <si>
    <t>-1690664135</t>
  </si>
  <si>
    <t>Omítka vápenocementová vnějších ploch  nanášená ručně Příplatek k cenám za každých dalších i započatých 5 mm tloušťky omítky přes 15 mm stěn</t>
  </si>
  <si>
    <t>https://podminky.urs.cz/item/CS_URS_2022_01/622321191</t>
  </si>
  <si>
    <t>(2*5,6*((4+3,57)/2-0,45)-2*2,5*1,5)*3</t>
  </si>
  <si>
    <t>(7,9*(4-0,45)-(2,5*(2,85-0,45)+3,5*(2,85-0,45)))*3</t>
  </si>
  <si>
    <t>(7,9*(3,57-0,45))*3</t>
  </si>
  <si>
    <t>47</t>
  </si>
  <si>
    <t>622511112</t>
  </si>
  <si>
    <t>Tenkovrstvá akrylátová mozaiková střednězrnná omítka vnějších stěn</t>
  </si>
  <si>
    <t>974417401</t>
  </si>
  <si>
    <t>Omítka tenkovrstvá akrylátová vnějších ploch  probarvená bez penetrace mozaiková střednězrnná stěn</t>
  </si>
  <si>
    <t>https://podminky.urs.cz/item/CS_URS_2022_01/622511112</t>
  </si>
  <si>
    <t>48</t>
  </si>
  <si>
    <t>622521032</t>
  </si>
  <si>
    <t>Tenkovrstvá silikátová zatíraná omítka zrnitost 3,0 mm vnějších stěn</t>
  </si>
  <si>
    <t>-699962875</t>
  </si>
  <si>
    <t>Omítka tenkovrstvá silikátová vnějších ploch  probarvená bez penetrace zatíraná (škrábaná ), zrnitost 3,0 mm stěn</t>
  </si>
  <si>
    <t>https://podminky.urs.cz/item/CS_URS_2022_01/622521032</t>
  </si>
  <si>
    <t>49</t>
  </si>
  <si>
    <t>622531002</t>
  </si>
  <si>
    <t>Tenkovrstvá silikonová zrnitá omítka zrnitost 1,0 mm vnějších stěn</t>
  </si>
  <si>
    <t>-177821962</t>
  </si>
  <si>
    <t>Omítka tenkovrstvá silikonová vnějších ploch  probarvená bez penetrace zatíraná (škrábaná), zrnitost 1,0 mm stěn</t>
  </si>
  <si>
    <t>https://podminky.urs.cz/item/CS_URS_2022_01/622531002</t>
  </si>
  <si>
    <t>50</t>
  </si>
  <si>
    <t>631311115</t>
  </si>
  <si>
    <t>Mazanina tl přes 50 do 80 mm z betonu prostého bez zvýšených nároků na prostředí tř. C 20/25</t>
  </si>
  <si>
    <t>-1501676881</t>
  </si>
  <si>
    <t>Mazanina z betonu  prostého bez zvýšených nároků na prostředí tl. přes 50 do 80 mm tř. C 20/25</t>
  </si>
  <si>
    <t>https://podminky.urs.cz/item/CS_URS_2022_01/631311115</t>
  </si>
  <si>
    <t>5,6*7,9*0,06</t>
  </si>
  <si>
    <t>4*2,5*0,11*0,05</t>
  </si>
  <si>
    <t>51</t>
  </si>
  <si>
    <t>632451234</t>
  </si>
  <si>
    <t>Potěr cementový samonivelační litý C25 tl přes 45 do 50 mm</t>
  </si>
  <si>
    <t>-1197174481</t>
  </si>
  <si>
    <t>Potěr cementový samonivelační litý tř. C 25, tl. přes 45 do 50 mm</t>
  </si>
  <si>
    <t>https://podminky.urs.cz/item/CS_URS_2022_01/632451234</t>
  </si>
  <si>
    <t>2*3,5*4,8+(2,5+3,5)*0,3</t>
  </si>
  <si>
    <t>52</t>
  </si>
  <si>
    <t>632451292</t>
  </si>
  <si>
    <t>Příplatek k cementovému samonivelačnímu litému potěru C25 ZKD 5 mm tl přes 50 mm</t>
  </si>
  <si>
    <t>1587331084</t>
  </si>
  <si>
    <t>Potěr cementový samonivelační litý Příplatek k cenám za každých dalších i započatých 5 mm tloušťky přes 50 mm tř. C 25</t>
  </si>
  <si>
    <t>https://podminky.urs.cz/item/CS_URS_2022_01/632451292</t>
  </si>
  <si>
    <t>35,4*2</t>
  </si>
  <si>
    <t>53</t>
  </si>
  <si>
    <t>632481213</t>
  </si>
  <si>
    <t>Separační vrstva z PE fólie</t>
  </si>
  <si>
    <t>1110408581</t>
  </si>
  <si>
    <t>Separační vrstva k oddělení podlahových vrstev  z polyetylénové fólie</t>
  </si>
  <si>
    <t>https://podminky.urs.cz/item/CS_URS_2022_01/632481213</t>
  </si>
  <si>
    <t>"LDPE fólie  185 g/m2"2*3,5*4,8+6*0,3</t>
  </si>
  <si>
    <t>54</t>
  </si>
  <si>
    <t>634111114</t>
  </si>
  <si>
    <t>Obvodová dilatace pružnou těsnicí páskou mezi stěnou a mazaninou nebo potěrem v 100 mm</t>
  </si>
  <si>
    <t>-1107058491</t>
  </si>
  <si>
    <t>Obvodová dilatace mezi stěnou a mazaninou nebo potěrem pružnou těsnicí páskou na bázi syntetického kaučuku výšky 100 mm</t>
  </si>
  <si>
    <t>https://podminky.urs.cz/item/CS_URS_2022_01/634111114</t>
  </si>
  <si>
    <t>2*(2*(3,5+4,8))-6+4*0,3</t>
  </si>
  <si>
    <t>Trubní vedení</t>
  </si>
  <si>
    <t>55</t>
  </si>
  <si>
    <t>871315211</t>
  </si>
  <si>
    <t>Kanalizační potrubí z tvrdého PVC jednovrstvé tuhost třídy SN4 DN 160</t>
  </si>
  <si>
    <t>-823712689</t>
  </si>
  <si>
    <t>Kanalizační potrubí z tvrdého PVC v otevřeném výkopu ve sklonu do 20 %, hladkého plnostěnného jednovrstvého, tuhost třídy SN 4 DN 160</t>
  </si>
  <si>
    <t>https://podminky.urs.cz/item/CS_URS_2022_01/871315211</t>
  </si>
  <si>
    <t>2*0,5</t>
  </si>
  <si>
    <t>56</t>
  </si>
  <si>
    <t>941311111</t>
  </si>
  <si>
    <t>Montáž lešení řadového modulového lehkého zatížení do 200 kg/m2 š přes 0,6 do 0,9 m v do 10 m</t>
  </si>
  <si>
    <t>1402638478</t>
  </si>
  <si>
    <t>Montáž lešení řadového modulového lehkého pracovního s podlahami  s provozním zatížením tř. 3 do 200 kg/m2 šířky tř. SW06 přes 0,6 do 0,9 m, výšky do 10 m</t>
  </si>
  <si>
    <t>https://podminky.urs.cz/item/CS_URS_2022_01/941311111</t>
  </si>
  <si>
    <t>2*((7,9+2*0,7)+(5,6+2*0,7))*4</t>
  </si>
  <si>
    <t>57</t>
  </si>
  <si>
    <t>941311211</t>
  </si>
  <si>
    <t>Příplatek k lešení řadovému modulovému lehkému š 0,9 m v přes 10 do 25 m za první a ZKD den použití</t>
  </si>
  <si>
    <t>-1036738788</t>
  </si>
  <si>
    <t>Montáž lešení řadového modulového lehkého pracovního s podlahami  s provozním zatížením tř. 3 do 200 kg/m2 Příplatek za první a každý další den použití lešení k ceně -1111 nebo -1112</t>
  </si>
  <si>
    <t>https://podminky.urs.cz/item/CS_URS_2022_01/941311211</t>
  </si>
  <si>
    <t>130,4*20</t>
  </si>
  <si>
    <t>58</t>
  </si>
  <si>
    <t>941311811</t>
  </si>
  <si>
    <t>Demontáž lešení řadového modulového lehkého zatížení do 200 kg/m2 š přes 0,6 do 0,9 m v do 10 m</t>
  </si>
  <si>
    <t>-1627234310</t>
  </si>
  <si>
    <t>Demontáž lešení řadového modulového lehkého pracovního s podlahami  s provozním zatížením tř. 3 do 200 kg/m2 šířky SW06 přes 0,6 do 0,9 m, výšky do 10 m</t>
  </si>
  <si>
    <t>https://podminky.urs.cz/item/CS_URS_2022_01/941311811</t>
  </si>
  <si>
    <t>59</t>
  </si>
  <si>
    <t>949101111</t>
  </si>
  <si>
    <t>Lešení pomocné pro objekty pozemních staveb s lešeňovou podlahou v do 1,9 m zatížení do 150 kg/m2</t>
  </si>
  <si>
    <t>-1224903177</t>
  </si>
  <si>
    <t>Lešení pomocné pracovní pro objekty pozemních staveb  pro zatížení do 150 kg/m2, o výšce lešeňové podlahy do 1,9 m</t>
  </si>
  <si>
    <t>https://podminky.urs.cz/item/CS_URS_2022_01/949101111</t>
  </si>
  <si>
    <t>2*4,8*3,5</t>
  </si>
  <si>
    <t>60</t>
  </si>
  <si>
    <t>973031325</t>
  </si>
  <si>
    <t>Vysekání kapes ve zdivu cihelném na MV nebo MVC pl do 0,10 m2 hl do 300 mm</t>
  </si>
  <si>
    <t>-2015317069</t>
  </si>
  <si>
    <t>Vysekání výklenků nebo kapes ve zdivu z cihel  na maltu vápennou nebo vápenocementovou kapes, plochy do 0,10 m2, hl. do 300 mm</t>
  </si>
  <si>
    <t>https://podminky.urs.cz/item/CS_URS_2022_01/973031325</t>
  </si>
  <si>
    <t>3*7</t>
  </si>
  <si>
    <t>4*2+3*2</t>
  </si>
  <si>
    <t>61</t>
  </si>
  <si>
    <t>977131110</t>
  </si>
  <si>
    <t>Vrty příklepovými vrtáky D do 16 mm do cihelného zdiva nebo prostého betonu</t>
  </si>
  <si>
    <t>-1797586136</t>
  </si>
  <si>
    <t>Vrty příklepovými vrtáky do cihelného zdiva nebo prostého betonu průměru do 16 mm</t>
  </si>
  <si>
    <t>https://podminky.urs.cz/item/CS_URS_2022_01/977131110</t>
  </si>
  <si>
    <t>3*8*0,6</t>
  </si>
  <si>
    <t>62</t>
  </si>
  <si>
    <t>977131292</t>
  </si>
  <si>
    <t>Zalití výztuže cementovou maltou</t>
  </si>
  <si>
    <t>-1561101149</t>
  </si>
  <si>
    <t>3*8*0,3</t>
  </si>
  <si>
    <t>63</t>
  </si>
  <si>
    <t>977151124</t>
  </si>
  <si>
    <t>Jádrové vrty diamantovými korunkami do stavebních materiálů D přes 150 do 180 mm</t>
  </si>
  <si>
    <t>816522126</t>
  </si>
  <si>
    <t>Jádrové vrty diamantovými korunkami do stavebních materiálů (železobetonu, betonu, cihel, obkladů, dlažeb, kamene) průměru přes 150 do 180 mm</t>
  </si>
  <si>
    <t>https://podminky.urs.cz/item/CS_URS_2022_01/977151124</t>
  </si>
  <si>
    <t>64</t>
  </si>
  <si>
    <t>985131111</t>
  </si>
  <si>
    <t>Očištění ploch stěn, rubu kleneb a podlah tlakovou vodou</t>
  </si>
  <si>
    <t>1955649720</t>
  </si>
  <si>
    <t>https://podminky.urs.cz/item/CS_URS_2022_01/985131111</t>
  </si>
  <si>
    <t>7,9*3,12+0,46*0,32*2+3,58*0,5*2</t>
  </si>
  <si>
    <t>998</t>
  </si>
  <si>
    <t>Přesun hmot</t>
  </si>
  <si>
    <t>65</t>
  </si>
  <si>
    <t>998011001</t>
  </si>
  <si>
    <t>Přesun hmot pro budovy zděné v do 6 m</t>
  </si>
  <si>
    <t>-10288563</t>
  </si>
  <si>
    <t>Přesun hmot pro budovy občanské výstavby, bydlení, výrobu a služby  s nosnou svislou konstrukcí zděnou z cihel, tvárnic nebo kamene vodorovná dopravní vzdálenost do 100 m pro budovy výšky do 6 m</t>
  </si>
  <si>
    <t>https://podminky.urs.cz/item/CS_URS_2022_01/998011001</t>
  </si>
  <si>
    <t>711</t>
  </si>
  <si>
    <t>Izolace proti vodě, vlhkosti a plynům</t>
  </si>
  <si>
    <t>66</t>
  </si>
  <si>
    <t>711111001</t>
  </si>
  <si>
    <t>Provedení izolace proti zemní vlhkosti vodorovné za studena nátěrem penetračním</t>
  </si>
  <si>
    <t>-911043697</t>
  </si>
  <si>
    <t>Provedení izolace proti zemní vlhkosti natěradly a tmely za studena  na ploše vodorovné V nátěrem penetračním</t>
  </si>
  <si>
    <t>https://podminky.urs.cz/item/CS_URS_2022_01/711111001</t>
  </si>
  <si>
    <t>7,9*5,1</t>
  </si>
  <si>
    <t>7,9*5,6</t>
  </si>
  <si>
    <t>67</t>
  </si>
  <si>
    <t>11163150</t>
  </si>
  <si>
    <t>lak penetrační asfaltový</t>
  </si>
  <si>
    <t>-1574896062</t>
  </si>
  <si>
    <t>P</t>
  </si>
  <si>
    <t>Poznámka k položce:
Spotřeba 0,3-0,4kg/m2</t>
  </si>
  <si>
    <t>68</t>
  </si>
  <si>
    <t>711112001</t>
  </si>
  <si>
    <t>Provedení izolace proti zemní vlhkosti svislé za studena nátěrem penetračním</t>
  </si>
  <si>
    <t>1888543657</t>
  </si>
  <si>
    <t>Provedení izolace proti zemní vlhkosti natěradly a tmely za studena  na ploše svislé S nátěrem penetračním</t>
  </si>
  <si>
    <t>https://podminky.urs.cz/item/CS_URS_2022_01/711112001</t>
  </si>
  <si>
    <t>(2*5,6+7,9)*0,3</t>
  </si>
  <si>
    <t>7,3*0,3+2*5,3*(0,3+0,43)/2</t>
  </si>
  <si>
    <t>69</t>
  </si>
  <si>
    <t>711113127</t>
  </si>
  <si>
    <t>Izolace proti vlhkosti svislá za studena těsnicí stěrkou jednosložkovou na bázi cementu</t>
  </si>
  <si>
    <t>-1544522410</t>
  </si>
  <si>
    <t>Izolace proti zemní vlhkosti natěradly a tmely za studena na ploše svislé S těsnicí stěrkou jednosložkovu na bázi cementu</t>
  </si>
  <si>
    <t>https://podminky.urs.cz/item/CS_URS_2022_01/711113127</t>
  </si>
  <si>
    <t>70</t>
  </si>
  <si>
    <t>711141559</t>
  </si>
  <si>
    <t>Provedení izolace proti zemní vlhkosti pásy přitavením vodorovné NAIP</t>
  </si>
  <si>
    <t>2117383638</t>
  </si>
  <si>
    <t>Provedení izolace proti zemní vlhkosti pásy přitavením  NAIP na ploše vodorovné V</t>
  </si>
  <si>
    <t>https://podminky.urs.cz/item/CS_URS_2022_01/711141559</t>
  </si>
  <si>
    <t>2*7,9*5,1</t>
  </si>
  <si>
    <t>2*7,9*5,6</t>
  </si>
  <si>
    <t>71</t>
  </si>
  <si>
    <t>62853004</t>
  </si>
  <si>
    <t>pás asfaltový natavitelný modifikovaný SBS tl 4,0mm s vložkou ze skleněné tkaniny a spalitelnou PE fólií nebo jemnozrnným minerálním posypem na horním povrchu</t>
  </si>
  <si>
    <t>-377143471</t>
  </si>
  <si>
    <t>84,53*1,05 "Přepočtené koeficientem množství</t>
  </si>
  <si>
    <t>72</t>
  </si>
  <si>
    <t>62855001</t>
  </si>
  <si>
    <t>pás asfaltový natavitelný modifikovaný SBS tl 4,0mm s vložkou z polyesterové rohože a spalitelnou PE fólií nebo jemnozrnným minerálním posypem na horním povrchu</t>
  </si>
  <si>
    <t>-646526393</t>
  </si>
  <si>
    <t>73</t>
  </si>
  <si>
    <t>711142559</t>
  </si>
  <si>
    <t>Provedení izolace proti zemní vlhkosti pásy přitavením svislé NAIP</t>
  </si>
  <si>
    <t>-651360904</t>
  </si>
  <si>
    <t>Provedení izolace proti zemní vlhkosti pásy přitavením  NAIP na ploše svislé S</t>
  </si>
  <si>
    <t>https://podminky.urs.cz/item/CS_URS_2022_01/711142559</t>
  </si>
  <si>
    <t>2*(7,3*0,3+2*5,3*(0,3+0,43)/2)</t>
  </si>
  <si>
    <t>74</t>
  </si>
  <si>
    <t>141099017</t>
  </si>
  <si>
    <t>75</t>
  </si>
  <si>
    <t>-2065032328</t>
  </si>
  <si>
    <t>76</t>
  </si>
  <si>
    <t>711161215</t>
  </si>
  <si>
    <t>Izolace proti zemní vlhkosti nopovou fólií svislá, nopek v 20,0 mm, tl do 1,0 mm</t>
  </si>
  <si>
    <t>-1453585970</t>
  </si>
  <si>
    <t>Izolace proti zemní vlhkosti a beztlakové vodě nopovými fóliemi na ploše svislé S vrstva ochranná, odvětrávací a drenážní výška nopku 20,0 mm, tl. fólie do 1,0 mm</t>
  </si>
  <si>
    <t>https://podminky.urs.cz/item/CS_URS_2022_01/711161215</t>
  </si>
  <si>
    <t>2*(7,9+5,6)*0,5</t>
  </si>
  <si>
    <t>77</t>
  </si>
  <si>
    <t>711161383</t>
  </si>
  <si>
    <t>Izolace proti zemní vlhkosti nopovou fólií ukončení horní lištou</t>
  </si>
  <si>
    <t>-427369840</t>
  </si>
  <si>
    <t>Izolace proti zemní vlhkosti a beztlakové vodě nopovými fóliemi ostatní ukončení izolace lištou</t>
  </si>
  <si>
    <t>https://podminky.urs.cz/item/CS_URS_2022_01/711161383</t>
  </si>
  <si>
    <t>2*(7,9+5,6)</t>
  </si>
  <si>
    <t>78</t>
  </si>
  <si>
    <t>998711201</t>
  </si>
  <si>
    <t>Přesun hmot procentní pro izolace proti vodě, vlhkosti a plynům v objektech v do 6 m</t>
  </si>
  <si>
    <t>%</t>
  </si>
  <si>
    <t>-776066037</t>
  </si>
  <si>
    <t>Přesun hmot pro izolace proti vodě, vlhkosti a plynům  stanovený procentní sazbou (%) z ceny vodorovná dopravní vzdálenost do 50 m v objektech výšky do 6 m</t>
  </si>
  <si>
    <t>https://podminky.urs.cz/item/CS_URS_2022_01/998711201</t>
  </si>
  <si>
    <t>764</t>
  </si>
  <si>
    <t>Konstrukce klempířské</t>
  </si>
  <si>
    <t>79</t>
  </si>
  <si>
    <t>764212667</t>
  </si>
  <si>
    <t>Oplechování rovné okapové hrany z Pz s povrchovou úpravou rš 670 mm</t>
  </si>
  <si>
    <t>1186561047</t>
  </si>
  <si>
    <t>Oplechování střešních prvků z pozinkovaného plechu s povrchovou úpravou okapu střechy rovné okapovým plechem rš 670 mm</t>
  </si>
  <si>
    <t>https://podminky.urs.cz/item/CS_URS_2022_01/764212667</t>
  </si>
  <si>
    <t>80</t>
  </si>
  <si>
    <t>764214606</t>
  </si>
  <si>
    <t>Oplechování horních ploch a atik bez rohů z Pz s povrch úpravou mechanicky kotvené rš 500 mm</t>
  </si>
  <si>
    <t>-698652885</t>
  </si>
  <si>
    <t>Oplechování horních ploch zdí a nadezdívek (atik) z pozinkovaného plechu s povrchovou úpravou mechanicky kotvené rš 500 mm</t>
  </si>
  <si>
    <t>https://podminky.urs.cz/item/CS_URS_2022_01/764214606</t>
  </si>
  <si>
    <t>81</t>
  </si>
  <si>
    <t>764215646</t>
  </si>
  <si>
    <t>Příplatek za zvýšenou pracnost při oplechování rohů nadezdívek(atik)z Pz s povrch úprav rš přes 400 mm</t>
  </si>
  <si>
    <t>-1359087150</t>
  </si>
  <si>
    <t>Oplechování horních ploch zdí a nadezdívek (atik) z pozinkovaného plechu s povrchovou úpravou Příplatek k cenám za zvýšenou pracnost při provedení rohu nebo koutu přes rš 400 mm</t>
  </si>
  <si>
    <t>https://podminky.urs.cz/item/CS_URS_2022_01/764215646</t>
  </si>
  <si>
    <t>82</t>
  </si>
  <si>
    <t>764216601</t>
  </si>
  <si>
    <t>Oplechování rovných parapetů mechanicky kotvené z Pz s povrchovou úpravou rš 150 mm</t>
  </si>
  <si>
    <t>-1174008474</t>
  </si>
  <si>
    <t>Oplechování parapetů z pozinkovaného plechu s povrchovou úpravou rovných mechanicky kotvené, bez rohů rš 160 mm</t>
  </si>
  <si>
    <t>https://podminky.urs.cz/item/CS_URS_2022_01/764216601</t>
  </si>
  <si>
    <t>2*2,5</t>
  </si>
  <si>
    <t>83</t>
  </si>
  <si>
    <t>764511602</t>
  </si>
  <si>
    <t>Žlab podokapní půlkruhový z Pz s povrchovou úpravou rš 330 mm</t>
  </si>
  <si>
    <t>1089583841</t>
  </si>
  <si>
    <t>Žlab podokapní z pozinkovaného plechu s povrchovou úpravou včetně háků a čel půlkruhový rš 330 mm</t>
  </si>
  <si>
    <t>https://podminky.urs.cz/item/CS_URS_2022_01/764511602</t>
  </si>
  <si>
    <t>84</t>
  </si>
  <si>
    <t>764511643</t>
  </si>
  <si>
    <t>Kotlík oválný (trychtýřový) pro podokapní žlaby z Pz s povrchovou úpravou 330/120 mm</t>
  </si>
  <si>
    <t>-1260772389</t>
  </si>
  <si>
    <t>Žlab podokapní z pozinkovaného plechu s povrchovou úpravou včetně háků a čel kotlík oválný (trychtýřový), rš žlabu/průměr svodu 330/120 mm</t>
  </si>
  <si>
    <t>https://podminky.urs.cz/item/CS_URS_2022_01/764511643</t>
  </si>
  <si>
    <t>85</t>
  </si>
  <si>
    <t>764518623</t>
  </si>
  <si>
    <t>Svody kruhové včetně objímek, kolen, odskoků z Pz s povrchovou úpravou průměru 120 mm</t>
  </si>
  <si>
    <t>-248089481</t>
  </si>
  <si>
    <t>Svod z pozinkovaného plechu s upraveným povrchem včetně objímek, kolen a odskoků kruhový, průměru 120 mm</t>
  </si>
  <si>
    <t>https://podminky.urs.cz/item/CS_URS_2022_01/764518623</t>
  </si>
  <si>
    <t>86</t>
  </si>
  <si>
    <t>998764201</t>
  </si>
  <si>
    <t>Přesun hmot procentní pro konstrukce klempířské v objektech v do 6 m</t>
  </si>
  <si>
    <t>-1097824021</t>
  </si>
  <si>
    <t>Přesun hmot pro konstrukce klempířské stanovený procentní sazbou (%) z ceny vodorovná dopravní vzdálenost do 50 m v objektech výšky do 6 m</t>
  </si>
  <si>
    <t>https://podminky.urs.cz/item/CS_URS_2022_01/998764201</t>
  </si>
  <si>
    <t>87</t>
  </si>
  <si>
    <t>766622218</t>
  </si>
  <si>
    <t>D+M plastových výplní</t>
  </si>
  <si>
    <t>958319228</t>
  </si>
  <si>
    <t>88</t>
  </si>
  <si>
    <t>766622219</t>
  </si>
  <si>
    <t>D+M hliníkových výplní</t>
  </si>
  <si>
    <t>-920173619</t>
  </si>
  <si>
    <t>"P03"1,000</t>
  </si>
  <si>
    <t>771</t>
  </si>
  <si>
    <t>Podlahy z dlaždic</t>
  </si>
  <si>
    <t>89</t>
  </si>
  <si>
    <t>771151011</t>
  </si>
  <si>
    <t>Samonivelační stěrka podlah pevnosti 20 MPa tl 3 mm</t>
  </si>
  <si>
    <t>2002656658</t>
  </si>
  <si>
    <t>Příprava podkladu před provedením dlažby samonivelační stěrka min.pevnosti 20 MPa, tloušťky do 3 mm</t>
  </si>
  <si>
    <t>https://podminky.urs.cz/item/CS_URS_2022_01/771151011</t>
  </si>
  <si>
    <t>783</t>
  </si>
  <si>
    <t>Dokončovací práce - nátěry</t>
  </si>
  <si>
    <t>90</t>
  </si>
  <si>
    <t>783933161</t>
  </si>
  <si>
    <t>Penetrační epoxidový nátěr pórovitých betonových podlah</t>
  </si>
  <si>
    <t>1233630494</t>
  </si>
  <si>
    <t>Penetrační nátěr betonových podlah pórovitých ( např. z cihelné dlažby, betonu apod.) epoxidový</t>
  </si>
  <si>
    <t>https://podminky.urs.cz/item/CS_URS_2022_01/783933161</t>
  </si>
  <si>
    <t>2*3,5*4,8+2,5*0,3+3,5*0,3</t>
  </si>
  <si>
    <t>91</t>
  </si>
  <si>
    <t>783937161</t>
  </si>
  <si>
    <t>Krycí dvojnásobný epoxidový vodou ředitelný nátěr betonové podlahy</t>
  </si>
  <si>
    <t>-1527507013</t>
  </si>
  <si>
    <t>Krycí (uzavírací) nátěr betonových podlah dvojnásobný epoxidový vodou ředitelný</t>
  </si>
  <si>
    <t>https://podminky.urs.cz/item/CS_URS_2022_01/783937161</t>
  </si>
  <si>
    <t>784</t>
  </si>
  <si>
    <t>Dokončovací práce - malby a tapety</t>
  </si>
  <si>
    <t>92</t>
  </si>
  <si>
    <t>784181111</t>
  </si>
  <si>
    <t>Základní silikátová jednonásobná bezbarvá penetrace podkladu v místnostech v do 3,80 m</t>
  </si>
  <si>
    <t>-637977274</t>
  </si>
  <si>
    <t>Penetrace podkladu jednonásobná základní silikátová bezbarvá v místnostech výšky do 3,80 m</t>
  </si>
  <si>
    <t>https://podminky.urs.cz/item/CS_URS_2022_01/784181111</t>
  </si>
  <si>
    <t>4*(2*1,5+2,5)*0,11+(2,285+3,5)*0,11</t>
  </si>
  <si>
    <t>93</t>
  </si>
  <si>
    <t>784221101</t>
  </si>
  <si>
    <t>Dvojnásobné bílé malby ze směsí za sucha dobře otěruvzdorných v místnostech do 3,80 m</t>
  </si>
  <si>
    <t>-955155166</t>
  </si>
  <si>
    <t>Malby z malířských směsí otěruvzdorných za sucha dvojnásobné, bílé za sucha otěruvzdorné dobře v místnostech výšky do 3,80 m</t>
  </si>
  <si>
    <t>https://podminky.urs.cz/item/CS_URS_2022_01/784221101</t>
  </si>
  <si>
    <t>94</t>
  </si>
  <si>
    <t>784221157</t>
  </si>
  <si>
    <t>Příplatek k cenám 2x maleb za sucha otěruvzdorných za barevnou malbu v odstínu náročném</t>
  </si>
  <si>
    <t>588806548</t>
  </si>
  <si>
    <t>Malby z malířských směsí otěruvzdorných za sucha Příplatek k cenám dvojnásobných maleb na tónovacích automatech, v odstínu náročném</t>
  </si>
  <si>
    <t>https://podminky.urs.cz/item/CS_URS_2022_01/784221157</t>
  </si>
  <si>
    <t>SO 02.1 - ELEKTROINSTALACE</t>
  </si>
  <si>
    <t>650010635R00</t>
  </si>
  <si>
    <t>Montáž trubky ohebné plastové D 40 mm, ulož. volně</t>
  </si>
  <si>
    <t>475010483</t>
  </si>
  <si>
    <t>741321003</t>
  </si>
  <si>
    <t>Montáž proudových chráničů dvoupólových nn do 25 A ve skříni se zapojením vodičů</t>
  </si>
  <si>
    <t>1219426607</t>
  </si>
  <si>
    <t>Montáž proudových chráničů se zapojením vodičů dvoupólových nn do 25 A ve skříni</t>
  </si>
  <si>
    <t>https://podminky.urs.cz/item/CS_URS_2022_01/741321003</t>
  </si>
  <si>
    <t>35889206</t>
  </si>
  <si>
    <t>chránič proudový 4pólový 25A pracovního proudu 0,03A</t>
  </si>
  <si>
    <t>63087429</t>
  </si>
  <si>
    <t>RMat1</t>
  </si>
  <si>
    <t>Trubka plastová dvouplášťová pr.40mm</t>
  </si>
  <si>
    <t>510490095</t>
  </si>
  <si>
    <t>650101521R00</t>
  </si>
  <si>
    <t>Montáž LED svítidla stropního přisazeného</t>
  </si>
  <si>
    <t>-1759108684</t>
  </si>
  <si>
    <t>RMat2</t>
  </si>
  <si>
    <t>LED svítidlo přisazené, antivandal 35W, IP54 (A)</t>
  </si>
  <si>
    <t>-1403777684</t>
  </si>
  <si>
    <t>650041123R00</t>
  </si>
  <si>
    <t>Montáž svorkovnice jisticí</t>
  </si>
  <si>
    <t>249428073</t>
  </si>
  <si>
    <t>RMat3</t>
  </si>
  <si>
    <t>svorkovnice 2x6A</t>
  </si>
  <si>
    <t>1087141438</t>
  </si>
  <si>
    <t>Stožárová svorkovnice 2x6A</t>
  </si>
  <si>
    <t>650124641R00</t>
  </si>
  <si>
    <t>Uložení kabelu Cu 3 x 1,5 mm2 pod omítku</t>
  </si>
  <si>
    <t>-1444763930</t>
  </si>
  <si>
    <t>34111030R</t>
  </si>
  <si>
    <t>Kabel silový z Cu jádrem 750 V CYKY 3 x 1,5 mm2</t>
  </si>
  <si>
    <t>-830387271</t>
  </si>
  <si>
    <t>650141111R00</t>
  </si>
  <si>
    <t>Ukončení vodiče v rozvaděči + zapojení do 2,5 mm2</t>
  </si>
  <si>
    <t>1056275621</t>
  </si>
  <si>
    <t>205      R00</t>
  </si>
  <si>
    <t>Zednické výpomoci M 21 podle čl.13-5c</t>
  </si>
  <si>
    <t>-1519708462</t>
  </si>
  <si>
    <t>460200144R00</t>
  </si>
  <si>
    <t>Výkop rýhy 35/60 cm, hornina třídy 4</t>
  </si>
  <si>
    <t>-1553425304</t>
  </si>
  <si>
    <t>460420022R00</t>
  </si>
  <si>
    <t>Zřízení kabelového lože v rýze š.do 65 cm z písku</t>
  </si>
  <si>
    <t>2139503982</t>
  </si>
  <si>
    <t>460490012R00</t>
  </si>
  <si>
    <t>Fólie výstražná z PVC, šířka 33 cm</t>
  </si>
  <si>
    <t>2059190430</t>
  </si>
  <si>
    <t>460560144R00</t>
  </si>
  <si>
    <t>Zához rýhy 35/80 cm, hornina třídy 4</t>
  </si>
  <si>
    <t>902646205</t>
  </si>
  <si>
    <t>909      R00</t>
  </si>
  <si>
    <t>Hzs-nezmeritelne stavebni práce - úprava stávající skříně RV01</t>
  </si>
  <si>
    <t>h</t>
  </si>
  <si>
    <t>1641457218</t>
  </si>
  <si>
    <t>910      R00</t>
  </si>
  <si>
    <t>Hzs - predbezne obhlidky a revize</t>
  </si>
  <si>
    <t>-72017281</t>
  </si>
  <si>
    <t>SO 02.2 - BLESKOSVOD</t>
  </si>
  <si>
    <t>650111141R00</t>
  </si>
  <si>
    <t>Uložení uzem. pásku v zemi do 120 mm2</t>
  </si>
  <si>
    <t>1831439132</t>
  </si>
  <si>
    <t>650111146R00</t>
  </si>
  <si>
    <t>Uložení uzem. drátu v zemi FeZn do 10 mm</t>
  </si>
  <si>
    <t>356167661</t>
  </si>
  <si>
    <t>650111611R00</t>
  </si>
  <si>
    <t>Montáž svodového vodiče D do 10 mm včetně podpěr</t>
  </si>
  <si>
    <t>-1705695143</t>
  </si>
  <si>
    <t>650111711R00</t>
  </si>
  <si>
    <t>Montáž hromosvodové svorky do 2 šroubů</t>
  </si>
  <si>
    <t>-1839356319</t>
  </si>
  <si>
    <t>650111713R00</t>
  </si>
  <si>
    <t>Montáž hromosvodové svorky nad 2 šrouby</t>
  </si>
  <si>
    <t>-1639131575</t>
  </si>
  <si>
    <t>650111761R00</t>
  </si>
  <si>
    <t>Montáž ochran. úhelníku / trubky s držáky do zdiva</t>
  </si>
  <si>
    <t>759898362</t>
  </si>
  <si>
    <t>650111781R00</t>
  </si>
  <si>
    <t>Označení svodu štítkem</t>
  </si>
  <si>
    <t>-1680194078</t>
  </si>
  <si>
    <t>650112011R00</t>
  </si>
  <si>
    <t>Vytvarování pomocného jímače ze svodového vodiče</t>
  </si>
  <si>
    <t>1878431571</t>
  </si>
  <si>
    <t>204      R00</t>
  </si>
  <si>
    <t>Zednické výpomoci M 21 podle čl.13-5b</t>
  </si>
  <si>
    <t>-2104571356</t>
  </si>
  <si>
    <t>1938960864</t>
  </si>
  <si>
    <t>SO 03 - Zpevněné plochy</t>
  </si>
  <si>
    <t xml:space="preserve">    5 - Komunikace pozemní</t>
  </si>
  <si>
    <t>VRN - Vedlejší rozpočtové náklady</t>
  </si>
  <si>
    <t xml:space="preserve">    VRN1 - Průzkumné, geodetické a projektové práce</t>
  </si>
  <si>
    <t xml:space="preserve">    DVRN1 - Průzkumné, geodetické a projektové práce</t>
  </si>
  <si>
    <t xml:space="preserve">    VRN3 - Zařízení staveniště</t>
  </si>
  <si>
    <t>113106123</t>
  </si>
  <si>
    <t>Rozebrání dlažeb ze zámkových dlaždic komunikací pro pěší ručně</t>
  </si>
  <si>
    <t>-1225277269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</si>
  <si>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</si>
  <si>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https://podminky.urs.cz/item/CS_URS_2022_01/113106123</t>
  </si>
  <si>
    <t>"předláždění"1</t>
  </si>
  <si>
    <t>-1282757870</t>
  </si>
  <si>
    <t>7,2*3,774*(0,15+0,03+0,06)</t>
  </si>
  <si>
    <t>131213101</t>
  </si>
  <si>
    <t>Hloubení jam v soudržných horninách třídy těžitelnosti I, skupiny 3 ručně</t>
  </si>
  <si>
    <t>CS ÚRS 2021 02</t>
  </si>
  <si>
    <t>927523732</t>
  </si>
  <si>
    <t>https://podminky.urs.cz/item/CS_URS_2021_02/131213101</t>
  </si>
  <si>
    <t>"vsakoací prostor"1*2*0,9</t>
  </si>
  <si>
    <t>-535818953</t>
  </si>
  <si>
    <t>5,5*0,3*0,3</t>
  </si>
  <si>
    <t>1783665193</t>
  </si>
  <si>
    <t>6,521+0,495+1,8-0,219</t>
  </si>
  <si>
    <t>-723670109</t>
  </si>
  <si>
    <t>8,597*5</t>
  </si>
  <si>
    <t>1277984908</t>
  </si>
  <si>
    <t>8,597*1,8</t>
  </si>
  <si>
    <t>729729641</t>
  </si>
  <si>
    <t>174101101</t>
  </si>
  <si>
    <t>Zásyp jam, šachet rýh nebo kolem objektů sypaninou se zhutněním</t>
  </si>
  <si>
    <t>-1505684608</t>
  </si>
  <si>
    <t>Zásyp sypaninou z jakékoliv horniny strojně s uložením výkopku ve vrstvách se zhutněním jam, šachet, rýh nebo kolem objektů v těchto vykopávkách</t>
  </si>
  <si>
    <t>https://podminky.urs.cz/item/CS_URS_2022_01/174101101</t>
  </si>
  <si>
    <t>7,3*0,2*0,15</t>
  </si>
  <si>
    <t>175111101</t>
  </si>
  <si>
    <t>Obsypání potrubí ručně sypaninou bez prohození, uloženou do 3 m</t>
  </si>
  <si>
    <t>-1347573546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</si>
  <si>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</si>
  <si>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https://podminky.urs.cz/item/CS_URS_2022_01/175111101</t>
  </si>
  <si>
    <t>5,5*0,3*0,2</t>
  </si>
  <si>
    <t>58344171</t>
  </si>
  <si>
    <t>štěrkodrť frakce 0/32</t>
  </si>
  <si>
    <t>1905291614</t>
  </si>
  <si>
    <t>0,33*2 "Přepočtené koeficientem množství</t>
  </si>
  <si>
    <t>181351003</t>
  </si>
  <si>
    <t>Rozprostření ornice tl vrstvy do 200 mm pl do 100 m2 v rovině nebo ve svahu do 1:5 strojně</t>
  </si>
  <si>
    <t>-1880423886</t>
  </si>
  <si>
    <t>Rozprostření a urovnání ornice v rovině nebo ve svahu sklonu do 1:5 strojně při souvislé ploše do 100 m2, tl. vrstvy do 200 mm</t>
  </si>
  <si>
    <t>https://podminky.urs.cz/item/CS_URS_2022_01/181351003</t>
  </si>
  <si>
    <t>"tl. 100 mm"289</t>
  </si>
  <si>
    <t>10364100</t>
  </si>
  <si>
    <t>zemina pro terénní úpravy - tříděná</t>
  </si>
  <si>
    <t>1834337122</t>
  </si>
  <si>
    <t>289*0,1*1,8</t>
  </si>
  <si>
    <t>181411131</t>
  </si>
  <si>
    <t>Založení parkového trávníku výsevem pl do 1000 m2 v rovině a ve svahu do 1:5</t>
  </si>
  <si>
    <t>-1143235516</t>
  </si>
  <si>
    <t>Založení trávníku na půdě předem připravené plochy do 1000 m2 výsevem včetně utažení parkového v rovině nebo na svahu do 1:5</t>
  </si>
  <si>
    <t>https://podminky.urs.cz/item/CS_URS_2022_01/181411131</t>
  </si>
  <si>
    <t>00572410</t>
  </si>
  <si>
    <t>osivo směs travní parková</t>
  </si>
  <si>
    <t>kg</t>
  </si>
  <si>
    <t>-518279929</t>
  </si>
  <si>
    <t>189*0,035 "Přepočtené koeficientem množství</t>
  </si>
  <si>
    <t>181951111</t>
  </si>
  <si>
    <t>Úprava pláně v hornině třídy těžitelnosti I skupiny 1 až 3 bez zhutnění strojně</t>
  </si>
  <si>
    <t>-1226722201</t>
  </si>
  <si>
    <t>Úprava pláně vyrovnáním výškových rozdílů strojně v hornině třídy těžitelnosti I, skupiny 1 až 3 bez zhutnění</t>
  </si>
  <si>
    <t>https://podminky.urs.cz/item/CS_URS_2022_01/181951111</t>
  </si>
  <si>
    <t>181951112</t>
  </si>
  <si>
    <t>Úprava pláně v hornině třídy těžitelnosti I skupiny 1 až 3 se zhutněním strojně</t>
  </si>
  <si>
    <t>-350667983</t>
  </si>
  <si>
    <t>Úprava pláně vyrovnáním výškových rozdílů strojně v hornině třídy těžitelnosti I, skupiny 1 až 3 se zhutněním</t>
  </si>
  <si>
    <t>https://podminky.urs.cz/item/CS_URS_2022_01/181951112</t>
  </si>
  <si>
    <t>7,2*3,774</t>
  </si>
  <si>
    <t>2,4*0,3</t>
  </si>
  <si>
    <t>6,5</t>
  </si>
  <si>
    <t>211531111</t>
  </si>
  <si>
    <t>Výplň odvodňovacích žeber nebo trativodů kamenivem hrubým drceným frakce 16 až 63 mm</t>
  </si>
  <si>
    <t>-1651803134</t>
  </si>
  <si>
    <t>Výplň kamenivem do rýh odvodňovacích žeber nebo trativodů  bez zhutnění, s úpravou povrchu výplně kamenivem hrubým drceným frakce 16 až 63 mm</t>
  </si>
  <si>
    <t>https://podminky.urs.cz/item/CS_URS_2022_01/211531111</t>
  </si>
  <si>
    <t>"fr. 32/63"1*2*0,9</t>
  </si>
  <si>
    <t>211971121</t>
  </si>
  <si>
    <t>Zřízení opláštění žeber nebo trativodů geotextilií v rýze nebo zářezu sklonu přes 1:2 š do 2,5 m</t>
  </si>
  <si>
    <t>1462372526</t>
  </si>
  <si>
    <t>Zřízení opláštění výplně z geotextilie odvodňovacích žeber nebo trativodů  v rýze nebo zářezu se stěnami svislými nebo šikmými o sklonu přes 1:2 při rozvinuté šířce opláštění do 2,5 m</t>
  </si>
  <si>
    <t>https://podminky.urs.cz/item/CS_URS_2022_01/211971121</t>
  </si>
  <si>
    <t>2*(2+0,84)*1+2*(3+1,84)</t>
  </si>
  <si>
    <t>69311081</t>
  </si>
  <si>
    <t>geotextilie netkaná separační, ochranná, filtrační, drenážní PES 300g/m2</t>
  </si>
  <si>
    <t>-973357123</t>
  </si>
  <si>
    <t>15,36*1,1 "Přepočtené koeficientem množství</t>
  </si>
  <si>
    <t>451541111</t>
  </si>
  <si>
    <t>Lože pod potrubí otevřený výkop ze štěrkodrtě</t>
  </si>
  <si>
    <t>-358879575</t>
  </si>
  <si>
    <t>Lože pod potrubí, stoky a drobné objekty v otevřeném výkopu ze štěrkodrtě 0-63 mm</t>
  </si>
  <si>
    <t>https://podminky.urs.cz/item/CS_URS_2022_01/451541111</t>
  </si>
  <si>
    <t>5,5*0,3*0,1</t>
  </si>
  <si>
    <t>451561111</t>
  </si>
  <si>
    <t>Lože pod dlažby z kameniva drceného drobného vrstva tl do 100 mm</t>
  </si>
  <si>
    <t>-2056530848</t>
  </si>
  <si>
    <t>Lože pod dlažby  z kameniva drceného drobného, tl. vrstvy do 100 mm</t>
  </si>
  <si>
    <t>https://podminky.urs.cz/item/CS_URS_2022_01/451561111</t>
  </si>
  <si>
    <t>fr. 0-4</t>
  </si>
  <si>
    <t>6,8*(3,777+3,444)/2</t>
  </si>
  <si>
    <t>Komunikace pozemní</t>
  </si>
  <si>
    <t>564710010</t>
  </si>
  <si>
    <t>Podklad z kameniva hrubého drceného vel. 11-22 mm tl 60 mm</t>
  </si>
  <si>
    <t>67146802</t>
  </si>
  <si>
    <t>"ZP3 - okapový chodník"6,5</t>
  </si>
  <si>
    <t>564851111</t>
  </si>
  <si>
    <t>Podklad ze štěrkodrtě ŠD plochy přes 100 m2 tl 150 mm</t>
  </si>
  <si>
    <t>-868549599</t>
  </si>
  <si>
    <t>Podklad ze štěrkodrti ŠD s rozprostřením a zhutněním plochy přes 100 m2, po zhutnění tl. 150 mm</t>
  </si>
  <si>
    <t>https://podminky.urs.cz/item/CS_URS_2022_01/564851111</t>
  </si>
  <si>
    <t>fr. 0-63</t>
  </si>
  <si>
    <t>596211110</t>
  </si>
  <si>
    <t>Kladení zámkové dlažby komunikací pro pěší ručně tl 60 mm skupiny A pl do 50 m2</t>
  </si>
  <si>
    <t>-1842236642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</si>
  <si>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</si>
  <si>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https://podminky.urs.cz/item/CS_URS_2022_01/596211110</t>
  </si>
  <si>
    <t>59245018</t>
  </si>
  <si>
    <t>dlažba tvar obdélník betonová 200x100x60mm přírodní</t>
  </si>
  <si>
    <t>-1637757738</t>
  </si>
  <si>
    <t>871265211</t>
  </si>
  <si>
    <t>Kanalizační potrubí z tvrdého PVC jednovrstvé tuhost třídy SN4 DN 110</t>
  </si>
  <si>
    <t>1456344123</t>
  </si>
  <si>
    <t>Kanalizační potrubí z tvrdého PVC v otevřeném výkopu ve sklonu do 20 %, hladkého plnostěnného jednovrstvého, tuhost třídy SN 4 DN 110</t>
  </si>
  <si>
    <t>https://podminky.urs.cz/item/CS_URS_2022_01/871265211</t>
  </si>
  <si>
    <t>"napojení žlabu"6</t>
  </si>
  <si>
    <t>877260310</t>
  </si>
  <si>
    <t>Montáž kolen na kanalizačním potrubí z PP trub hladkých plnostěnných DN 100</t>
  </si>
  <si>
    <t>-1865519977</t>
  </si>
  <si>
    <t>Montáž tvarovek na kanalizačním plastovém potrubí z polypropylenu PP hladkého plnostěnného kolen DN 100</t>
  </si>
  <si>
    <t>https://podminky.urs.cz/item/CS_URS_2022_01/877260310</t>
  </si>
  <si>
    <t>28617180</t>
  </si>
  <si>
    <t>koleno kanalizační PP SN16 45° DN 100</t>
  </si>
  <si>
    <t>-817205516</t>
  </si>
  <si>
    <t>916331112</t>
  </si>
  <si>
    <t>Osazení zahradního obrubníku betonového do lože z betonu s boční opěrou</t>
  </si>
  <si>
    <t>-1922598327</t>
  </si>
  <si>
    <t>Osazení zahradního obrubníku betonového s ložem tl. od 50 do 100 mm z betonu prostého tř. C 12/15 s boční opěrou z betonu prostého tř. C 12/15</t>
  </si>
  <si>
    <t>https://podminky.urs.cz/item/CS_URS_2022_01/916331112</t>
  </si>
  <si>
    <t>59217011</t>
  </si>
  <si>
    <t>obrubník betonový zahradní 500x50x200mm</t>
  </si>
  <si>
    <t>627085856</t>
  </si>
  <si>
    <t>916991121</t>
  </si>
  <si>
    <t>Lože pod obrubníky, krajníky nebo obruby z dlažebních kostek z betonu prostého</t>
  </si>
  <si>
    <t>1669784335</t>
  </si>
  <si>
    <t>Lože pod obrubníky, krajníky nebo obruby z dlažebních kostek  z betonu prostého</t>
  </si>
  <si>
    <t>https://podminky.urs.cz/item/CS_URS_2022_01/916991121</t>
  </si>
  <si>
    <t>33*0,2*0,06</t>
  </si>
  <si>
    <t>919726122</t>
  </si>
  <si>
    <t>Geotextilie pro ochranu, separaci a filtraci netkaná měrná hm přes 200 do 300 g/m2</t>
  </si>
  <si>
    <t>-482522314</t>
  </si>
  <si>
    <t>Geotextilie netkaná pro ochranu, separaci nebo filtraci měrná hmotnost přes 200 do 300 g/m2</t>
  </si>
  <si>
    <t>https://podminky.urs.cz/item/CS_URS_2022_01/919726122</t>
  </si>
  <si>
    <t>"300 g/m2 - ZP3 - okapový chodník"6,5</t>
  </si>
  <si>
    <t>935113113</t>
  </si>
  <si>
    <t>D+M  odvodňovacího polymerbetonového žlabu s krycím roštem šířky do 200 mm do lože z betonu</t>
  </si>
  <si>
    <t>2060640491</t>
  </si>
  <si>
    <t>"vč. čel a výpustního dílu"6,8</t>
  </si>
  <si>
    <t>979054451</t>
  </si>
  <si>
    <t>Očištění vybouraných zámkových dlaždic s původním spárováním z kameniva těženého</t>
  </si>
  <si>
    <t>-1756495471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</si>
  <si>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</si>
  <si>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https://podminky.urs.cz/item/CS_URS_2022_01/979054451</t>
  </si>
  <si>
    <t>998223011</t>
  </si>
  <si>
    <t>Přesun hmot pro pozemní komunikace s krytem dlážděným</t>
  </si>
  <si>
    <t>1578156744</t>
  </si>
  <si>
    <t>Přesun hmot pro pozemní komunikace s krytem dlážděným  dopravní vzdálenost do 200 m jakékoliv délky objektu</t>
  </si>
  <si>
    <t>https://podminky.urs.cz/item/CS_URS_2022_01/998223011</t>
  </si>
  <si>
    <t>VRN</t>
  </si>
  <si>
    <t>Vedlejší rozpočtové náklady</t>
  </si>
  <si>
    <t>VRN1</t>
  </si>
  <si>
    <t>Průzkumné, geodetické a projektové práce</t>
  </si>
  <si>
    <t>012002001</t>
  </si>
  <si>
    <t>Geodetické práce vytyčení inženýrských sítí</t>
  </si>
  <si>
    <t>-944660144</t>
  </si>
  <si>
    <t>012002003</t>
  </si>
  <si>
    <t>Geodetické práce vytyčení stavby</t>
  </si>
  <si>
    <t>-1139028760</t>
  </si>
  <si>
    <t>012303001</t>
  </si>
  <si>
    <t>Geodetické práce po výstavbě</t>
  </si>
  <si>
    <t>2118018989</t>
  </si>
  <si>
    <t>https://podminky.urs.cz/item/CS_URS_2022_01/012303001</t>
  </si>
  <si>
    <t>DVRN1</t>
  </si>
  <si>
    <t>013254000</t>
  </si>
  <si>
    <t>Dokumentace skutečného provedení stavby</t>
  </si>
  <si>
    <t>-244094678</t>
  </si>
  <si>
    <t>https://podminky.urs.cz/item/CS_URS_2022_01/013254000</t>
  </si>
  <si>
    <t>VRN3</t>
  </si>
  <si>
    <t>Zařízení staveniště</t>
  </si>
  <si>
    <t>030001001</t>
  </si>
  <si>
    <t>977435363</t>
  </si>
  <si>
    <t>https://podminky.urs.cz/item/CS_URS_2022_01/030001001</t>
  </si>
  <si>
    <t>SO 04 - Vybavení objektu</t>
  </si>
  <si>
    <t>936174313</t>
  </si>
  <si>
    <t>Montáž stojanu na kola</t>
  </si>
  <si>
    <t>841928257</t>
  </si>
  <si>
    <t>pásovina 50 x 5 mm, vypalovaná barva komaxit RAL 9005, výška 1000 mm, šířka 800 mm</t>
  </si>
  <si>
    <t>936174314</t>
  </si>
  <si>
    <t>Montáž lavičky</t>
  </si>
  <si>
    <t>1298871119</t>
  </si>
  <si>
    <t xml:space="preserve"> vypalovaná barva komaxit RAL 9005, výška sedáku 450 mm, délka  1600 mm</t>
  </si>
  <si>
    <t>936174315</t>
  </si>
  <si>
    <t>Montáž odpadkového koše</t>
  </si>
  <si>
    <t>-884305607</t>
  </si>
  <si>
    <t xml:space="preserve"> nerez plech, 850 x 420 mm</t>
  </si>
  <si>
    <t>936174316</t>
  </si>
  <si>
    <t>D+M plakátového kliprámu</t>
  </si>
  <si>
    <t>1735504173</t>
  </si>
  <si>
    <t>formát A0, hliníkový rám, krycí antireflexní fólie</t>
  </si>
  <si>
    <t>936174317</t>
  </si>
  <si>
    <t>D+M informační tabule</t>
  </si>
  <si>
    <t>1406105562</t>
  </si>
  <si>
    <t>výška 600 mm, délka 2400 mm - dle TZ</t>
  </si>
  <si>
    <t>936174318</t>
  </si>
  <si>
    <t>Tabule se směrem jízd vlaků</t>
  </si>
  <si>
    <t>-628228336</t>
  </si>
  <si>
    <t>dle - Grafický manuál jednotného orientačního a informačního systému Správy železnic, státní organizace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</si>
</sst>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2" fillId="0" borderId="0" xfId="0" applyFont="1" applyAlignment="1" applyProtection="1">
      <alignment vertical="center" wrapText="1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34" TargetMode="External" /><Relationship Id="rId2" Type="http://schemas.openxmlformats.org/officeDocument/2006/relationships/hyperlink" Target="https://podminky.urs.cz/item/CS_URS_2022_01/113107322" TargetMode="External" /><Relationship Id="rId3" Type="http://schemas.openxmlformats.org/officeDocument/2006/relationships/hyperlink" Target="https://podminky.urs.cz/item/CS_URS_2022_01/113202111" TargetMode="External" /><Relationship Id="rId4" Type="http://schemas.openxmlformats.org/officeDocument/2006/relationships/hyperlink" Target="https://podminky.urs.cz/item/CS_URS_2022_01/129951113" TargetMode="External" /><Relationship Id="rId5" Type="http://schemas.openxmlformats.org/officeDocument/2006/relationships/hyperlink" Target="https://podminky.urs.cz/item/CS_URS_2022_01/174151102" TargetMode="External" /><Relationship Id="rId6" Type="http://schemas.openxmlformats.org/officeDocument/2006/relationships/hyperlink" Target="https://podminky.urs.cz/item/CS_URS_2022_01/129951103" TargetMode="External" /><Relationship Id="rId7" Type="http://schemas.openxmlformats.org/officeDocument/2006/relationships/hyperlink" Target="https://podminky.urs.cz/item/CS_URS_2022_01/966049831" TargetMode="External" /><Relationship Id="rId8" Type="http://schemas.openxmlformats.org/officeDocument/2006/relationships/hyperlink" Target="https://podminky.urs.cz/item/CS_URS_2022_01/966052121" TargetMode="External" /><Relationship Id="rId9" Type="http://schemas.openxmlformats.org/officeDocument/2006/relationships/hyperlink" Target="https://podminky.urs.cz/item/CS_URS_2022_01/968062244" TargetMode="External" /><Relationship Id="rId10" Type="http://schemas.openxmlformats.org/officeDocument/2006/relationships/hyperlink" Target="https://podminky.urs.cz/item/CS_URS_2022_01/968062245" TargetMode="External" /><Relationship Id="rId11" Type="http://schemas.openxmlformats.org/officeDocument/2006/relationships/hyperlink" Target="https://podminky.urs.cz/item/CS_URS_2022_01/968062247" TargetMode="External" /><Relationship Id="rId12" Type="http://schemas.openxmlformats.org/officeDocument/2006/relationships/hyperlink" Target="https://podminky.urs.cz/item/CS_URS_2022_01/968072455" TargetMode="External" /><Relationship Id="rId13" Type="http://schemas.openxmlformats.org/officeDocument/2006/relationships/hyperlink" Target="https://podminky.urs.cz/item/CS_URS_2022_01/968072456" TargetMode="External" /><Relationship Id="rId14" Type="http://schemas.openxmlformats.org/officeDocument/2006/relationships/hyperlink" Target="https://podminky.urs.cz/item/CS_URS_2022_01/978015391" TargetMode="External" /><Relationship Id="rId15" Type="http://schemas.openxmlformats.org/officeDocument/2006/relationships/hyperlink" Target="https://podminky.urs.cz/item/CS_URS_2022_01/981011313" TargetMode="External" /><Relationship Id="rId16" Type="http://schemas.openxmlformats.org/officeDocument/2006/relationships/hyperlink" Target="https://podminky.urs.cz/item/CS_URS_2022_01/985132111" TargetMode="External" /><Relationship Id="rId17" Type="http://schemas.openxmlformats.org/officeDocument/2006/relationships/hyperlink" Target="https://podminky.urs.cz/item/CS_URS_2022_01/997006005" TargetMode="External" /><Relationship Id="rId18" Type="http://schemas.openxmlformats.org/officeDocument/2006/relationships/hyperlink" Target="https://podminky.urs.cz/item/CS_URS_2022_01/997006512" TargetMode="External" /><Relationship Id="rId19" Type="http://schemas.openxmlformats.org/officeDocument/2006/relationships/hyperlink" Target="https://podminky.urs.cz/item/CS_URS_2022_01/997006519" TargetMode="External" /><Relationship Id="rId20" Type="http://schemas.openxmlformats.org/officeDocument/2006/relationships/hyperlink" Target="https://podminky.urs.cz/item/CS_URS_2022_01/997006551" TargetMode="External" /><Relationship Id="rId21" Type="http://schemas.openxmlformats.org/officeDocument/2006/relationships/hyperlink" Target="https://podminky.urs.cz/item/CS_URS_2022_01/997013151" TargetMode="External" /><Relationship Id="rId22" Type="http://schemas.openxmlformats.org/officeDocument/2006/relationships/hyperlink" Target="https://podminky.urs.cz/item/CS_URS_2022_01/997013635" TargetMode="External" /><Relationship Id="rId23" Type="http://schemas.openxmlformats.org/officeDocument/2006/relationships/hyperlink" Target="https://podminky.urs.cz/item/CS_URS_2022_01/997013804" TargetMode="External" /><Relationship Id="rId24" Type="http://schemas.openxmlformats.org/officeDocument/2006/relationships/hyperlink" Target="https://podminky.urs.cz/item/CS_URS_2022_01/997013811" TargetMode="External" /><Relationship Id="rId25" Type="http://schemas.openxmlformats.org/officeDocument/2006/relationships/hyperlink" Target="https://podminky.urs.cz/item/CS_URS_2022_01/997013861" TargetMode="External" /><Relationship Id="rId26" Type="http://schemas.openxmlformats.org/officeDocument/2006/relationships/hyperlink" Target="https://podminky.urs.cz/item/CS_URS_2022_01/997013862" TargetMode="External" /><Relationship Id="rId27" Type="http://schemas.openxmlformats.org/officeDocument/2006/relationships/hyperlink" Target="https://podminky.urs.cz/item/CS_URS_2022_01/997013871" TargetMode="External" /><Relationship Id="rId28" Type="http://schemas.openxmlformats.org/officeDocument/2006/relationships/hyperlink" Target="https://podminky.urs.cz/item/CS_URS_2022_01/997013873" TargetMode="External" /><Relationship Id="rId29" Type="http://schemas.openxmlformats.org/officeDocument/2006/relationships/hyperlink" Target="https://podminky.urs.cz/item/CS_URS_2022_01/765111801" TargetMode="External" /><Relationship Id="rId30" Type="http://schemas.openxmlformats.org/officeDocument/2006/relationships/hyperlink" Target="https://podminky.urs.cz/item/CS_URS_2022_01/766691914" TargetMode="External" /><Relationship Id="rId3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2151102" TargetMode="External" /><Relationship Id="rId2" Type="http://schemas.openxmlformats.org/officeDocument/2006/relationships/hyperlink" Target="https://podminky.urs.cz/item/CS_URS_2022_01/132251101" TargetMode="External" /><Relationship Id="rId3" Type="http://schemas.openxmlformats.org/officeDocument/2006/relationships/hyperlink" Target="https://podminky.urs.cz/item/CS_URS_2022_01/162751117" TargetMode="External" /><Relationship Id="rId4" Type="http://schemas.openxmlformats.org/officeDocument/2006/relationships/hyperlink" Target="https://podminky.urs.cz/item/CS_URS_2022_01/162751119" TargetMode="External" /><Relationship Id="rId5" Type="http://schemas.openxmlformats.org/officeDocument/2006/relationships/hyperlink" Target="https://podminky.urs.cz/item/CS_URS_2022_01/171201231" TargetMode="External" /><Relationship Id="rId6" Type="http://schemas.openxmlformats.org/officeDocument/2006/relationships/hyperlink" Target="https://podminky.urs.cz/item/CS_URS_2022_01/171251201" TargetMode="External" /><Relationship Id="rId7" Type="http://schemas.openxmlformats.org/officeDocument/2006/relationships/hyperlink" Target="https://podminky.urs.cz/item/CS_URS_2022_01/174151102" TargetMode="External" /><Relationship Id="rId8" Type="http://schemas.openxmlformats.org/officeDocument/2006/relationships/hyperlink" Target="https://podminky.urs.cz/item/CS_URS_2022_01/271532213" TargetMode="External" /><Relationship Id="rId9" Type="http://schemas.openxmlformats.org/officeDocument/2006/relationships/hyperlink" Target="https://podminky.urs.cz/item/CS_URS_2022_01/273321411" TargetMode="External" /><Relationship Id="rId10" Type="http://schemas.openxmlformats.org/officeDocument/2006/relationships/hyperlink" Target="https://podminky.urs.cz/item/CS_URS_2022_01/273362021" TargetMode="External" /><Relationship Id="rId11" Type="http://schemas.openxmlformats.org/officeDocument/2006/relationships/hyperlink" Target="https://podminky.urs.cz/item/CS_URS_2022_01/274313611" TargetMode="External" /><Relationship Id="rId12" Type="http://schemas.openxmlformats.org/officeDocument/2006/relationships/hyperlink" Target="https://podminky.urs.cz/item/CS_URS_2022_01/279113145" TargetMode="External" /><Relationship Id="rId13" Type="http://schemas.openxmlformats.org/officeDocument/2006/relationships/hyperlink" Target="https://podminky.urs.cz/item/CS_URS_2022_01/279361321" TargetMode="External" /><Relationship Id="rId14" Type="http://schemas.openxmlformats.org/officeDocument/2006/relationships/hyperlink" Target="https://podminky.urs.cz/item/CS_URS_2022_01/311231118" TargetMode="External" /><Relationship Id="rId15" Type="http://schemas.openxmlformats.org/officeDocument/2006/relationships/hyperlink" Target="https://podminky.urs.cz/item/CS_URS_2022_01/311235161" TargetMode="External" /><Relationship Id="rId16" Type="http://schemas.openxmlformats.org/officeDocument/2006/relationships/hyperlink" Target="https://podminky.urs.cz/item/CS_URS_2022_01/317168059" TargetMode="External" /><Relationship Id="rId17" Type="http://schemas.openxmlformats.org/officeDocument/2006/relationships/hyperlink" Target="https://podminky.urs.cz/item/CS_URS_2022_01/317998115" TargetMode="External" /><Relationship Id="rId18" Type="http://schemas.openxmlformats.org/officeDocument/2006/relationships/hyperlink" Target="https://podminky.urs.cz/item/CS_URS_2022_01/319201253" TargetMode="External" /><Relationship Id="rId19" Type="http://schemas.openxmlformats.org/officeDocument/2006/relationships/hyperlink" Target="https://podminky.urs.cz/item/CS_URS_2022_01/389381001" TargetMode="External" /><Relationship Id="rId20" Type="http://schemas.openxmlformats.org/officeDocument/2006/relationships/hyperlink" Target="https://podminky.urs.cz/item/CS_URS_2022_01/411121125" TargetMode="External" /><Relationship Id="rId21" Type="http://schemas.openxmlformats.org/officeDocument/2006/relationships/hyperlink" Target="https://podminky.urs.cz/item/CS_URS_2022_01/417321515" TargetMode="External" /><Relationship Id="rId22" Type="http://schemas.openxmlformats.org/officeDocument/2006/relationships/hyperlink" Target="https://podminky.urs.cz/item/CS_URS_2022_01/417351115" TargetMode="External" /><Relationship Id="rId23" Type="http://schemas.openxmlformats.org/officeDocument/2006/relationships/hyperlink" Target="https://podminky.urs.cz/item/CS_URS_2022_01/417351116" TargetMode="External" /><Relationship Id="rId24" Type="http://schemas.openxmlformats.org/officeDocument/2006/relationships/hyperlink" Target="https://podminky.urs.cz/item/CS_URS_2022_01/417361221" TargetMode="External" /><Relationship Id="rId25" Type="http://schemas.openxmlformats.org/officeDocument/2006/relationships/hyperlink" Target="https://podminky.urs.cz/item/CS_URS_2022_01/611131121" TargetMode="External" /><Relationship Id="rId26" Type="http://schemas.openxmlformats.org/officeDocument/2006/relationships/hyperlink" Target="https://podminky.urs.cz/item/CS_URS_2022_01/611311131" TargetMode="External" /><Relationship Id="rId27" Type="http://schemas.openxmlformats.org/officeDocument/2006/relationships/hyperlink" Target="https://podminky.urs.cz/item/CS_URS_2022_01/612131101" TargetMode="External" /><Relationship Id="rId28" Type="http://schemas.openxmlformats.org/officeDocument/2006/relationships/hyperlink" Target="https://podminky.urs.cz/item/CS_URS_2022_01/612131121" TargetMode="External" /><Relationship Id="rId29" Type="http://schemas.openxmlformats.org/officeDocument/2006/relationships/hyperlink" Target="https://podminky.urs.cz/item/CS_URS_2022_01/612135001" TargetMode="External" /><Relationship Id="rId30" Type="http://schemas.openxmlformats.org/officeDocument/2006/relationships/hyperlink" Target="https://podminky.urs.cz/item/CS_URS_2022_01/612321121" TargetMode="External" /><Relationship Id="rId31" Type="http://schemas.openxmlformats.org/officeDocument/2006/relationships/hyperlink" Target="https://podminky.urs.cz/item/CS_URS_2022_01/612325301" TargetMode="External" /><Relationship Id="rId32" Type="http://schemas.openxmlformats.org/officeDocument/2006/relationships/hyperlink" Target="https://podminky.urs.cz/item/CS_URS_2022_01/621131121" TargetMode="External" /><Relationship Id="rId33" Type="http://schemas.openxmlformats.org/officeDocument/2006/relationships/hyperlink" Target="https://podminky.urs.cz/item/CS_URS_2022_01/621142001" TargetMode="External" /><Relationship Id="rId34" Type="http://schemas.openxmlformats.org/officeDocument/2006/relationships/hyperlink" Target="https://podminky.urs.cz/item/CS_URS_2022_01/621531032" TargetMode="External" /><Relationship Id="rId35" Type="http://schemas.openxmlformats.org/officeDocument/2006/relationships/hyperlink" Target="https://podminky.urs.cz/item/CS_URS_2022_01/622131101" TargetMode="External" /><Relationship Id="rId36" Type="http://schemas.openxmlformats.org/officeDocument/2006/relationships/hyperlink" Target="https://podminky.urs.cz/item/CS_URS_2022_01/622131121" TargetMode="External" /><Relationship Id="rId37" Type="http://schemas.openxmlformats.org/officeDocument/2006/relationships/hyperlink" Target="https://podminky.urs.cz/item/CS_URS_2022_01/622135001" TargetMode="External" /><Relationship Id="rId38" Type="http://schemas.openxmlformats.org/officeDocument/2006/relationships/hyperlink" Target="https://podminky.urs.cz/item/CS_URS_2022_01/622142001" TargetMode="External" /><Relationship Id="rId39" Type="http://schemas.openxmlformats.org/officeDocument/2006/relationships/hyperlink" Target="https://podminky.urs.cz/item/CS_URS_2022_01/622143003" TargetMode="External" /><Relationship Id="rId40" Type="http://schemas.openxmlformats.org/officeDocument/2006/relationships/hyperlink" Target="https://podminky.urs.cz/item/CS_URS_2022_01/622151001" TargetMode="External" /><Relationship Id="rId41" Type="http://schemas.openxmlformats.org/officeDocument/2006/relationships/hyperlink" Target="https://podminky.urs.cz/item/CS_URS_2022_01/622151021" TargetMode="External" /><Relationship Id="rId42" Type="http://schemas.openxmlformats.org/officeDocument/2006/relationships/hyperlink" Target="https://podminky.urs.cz/item/CS_URS_2022_01/622321121" TargetMode="External" /><Relationship Id="rId43" Type="http://schemas.openxmlformats.org/officeDocument/2006/relationships/hyperlink" Target="https://podminky.urs.cz/item/CS_URS_2022_01/622321191" TargetMode="External" /><Relationship Id="rId44" Type="http://schemas.openxmlformats.org/officeDocument/2006/relationships/hyperlink" Target="https://podminky.urs.cz/item/CS_URS_2022_01/622511112" TargetMode="External" /><Relationship Id="rId45" Type="http://schemas.openxmlformats.org/officeDocument/2006/relationships/hyperlink" Target="https://podminky.urs.cz/item/CS_URS_2022_01/622521032" TargetMode="External" /><Relationship Id="rId46" Type="http://schemas.openxmlformats.org/officeDocument/2006/relationships/hyperlink" Target="https://podminky.urs.cz/item/CS_URS_2022_01/622531002" TargetMode="External" /><Relationship Id="rId47" Type="http://schemas.openxmlformats.org/officeDocument/2006/relationships/hyperlink" Target="https://podminky.urs.cz/item/CS_URS_2022_01/631311115" TargetMode="External" /><Relationship Id="rId48" Type="http://schemas.openxmlformats.org/officeDocument/2006/relationships/hyperlink" Target="https://podminky.urs.cz/item/CS_URS_2022_01/632451234" TargetMode="External" /><Relationship Id="rId49" Type="http://schemas.openxmlformats.org/officeDocument/2006/relationships/hyperlink" Target="https://podminky.urs.cz/item/CS_URS_2022_01/632451292" TargetMode="External" /><Relationship Id="rId50" Type="http://schemas.openxmlformats.org/officeDocument/2006/relationships/hyperlink" Target="https://podminky.urs.cz/item/CS_URS_2022_01/632481213" TargetMode="External" /><Relationship Id="rId51" Type="http://schemas.openxmlformats.org/officeDocument/2006/relationships/hyperlink" Target="https://podminky.urs.cz/item/CS_URS_2022_01/634111114" TargetMode="External" /><Relationship Id="rId52" Type="http://schemas.openxmlformats.org/officeDocument/2006/relationships/hyperlink" Target="https://podminky.urs.cz/item/CS_URS_2022_01/871315211" TargetMode="External" /><Relationship Id="rId53" Type="http://schemas.openxmlformats.org/officeDocument/2006/relationships/hyperlink" Target="https://podminky.urs.cz/item/CS_URS_2022_01/941311111" TargetMode="External" /><Relationship Id="rId54" Type="http://schemas.openxmlformats.org/officeDocument/2006/relationships/hyperlink" Target="https://podminky.urs.cz/item/CS_URS_2022_01/941311211" TargetMode="External" /><Relationship Id="rId55" Type="http://schemas.openxmlformats.org/officeDocument/2006/relationships/hyperlink" Target="https://podminky.urs.cz/item/CS_URS_2022_01/941311811" TargetMode="External" /><Relationship Id="rId56" Type="http://schemas.openxmlformats.org/officeDocument/2006/relationships/hyperlink" Target="https://podminky.urs.cz/item/CS_URS_2022_01/949101111" TargetMode="External" /><Relationship Id="rId57" Type="http://schemas.openxmlformats.org/officeDocument/2006/relationships/hyperlink" Target="https://podminky.urs.cz/item/CS_URS_2022_01/973031325" TargetMode="External" /><Relationship Id="rId58" Type="http://schemas.openxmlformats.org/officeDocument/2006/relationships/hyperlink" Target="https://podminky.urs.cz/item/CS_URS_2022_01/977131110" TargetMode="External" /><Relationship Id="rId59" Type="http://schemas.openxmlformats.org/officeDocument/2006/relationships/hyperlink" Target="https://podminky.urs.cz/item/CS_URS_2022_01/977151124" TargetMode="External" /><Relationship Id="rId60" Type="http://schemas.openxmlformats.org/officeDocument/2006/relationships/hyperlink" Target="https://podminky.urs.cz/item/CS_URS_2022_01/985131111" TargetMode="External" /><Relationship Id="rId61" Type="http://schemas.openxmlformats.org/officeDocument/2006/relationships/hyperlink" Target="https://podminky.urs.cz/item/CS_URS_2022_01/998011001" TargetMode="External" /><Relationship Id="rId62" Type="http://schemas.openxmlformats.org/officeDocument/2006/relationships/hyperlink" Target="https://podminky.urs.cz/item/CS_URS_2022_01/711111001" TargetMode="External" /><Relationship Id="rId63" Type="http://schemas.openxmlformats.org/officeDocument/2006/relationships/hyperlink" Target="https://podminky.urs.cz/item/CS_URS_2022_01/711112001" TargetMode="External" /><Relationship Id="rId64" Type="http://schemas.openxmlformats.org/officeDocument/2006/relationships/hyperlink" Target="https://podminky.urs.cz/item/CS_URS_2022_01/711113127" TargetMode="External" /><Relationship Id="rId65" Type="http://schemas.openxmlformats.org/officeDocument/2006/relationships/hyperlink" Target="https://podminky.urs.cz/item/CS_URS_2022_01/711141559" TargetMode="External" /><Relationship Id="rId66" Type="http://schemas.openxmlformats.org/officeDocument/2006/relationships/hyperlink" Target="https://podminky.urs.cz/item/CS_URS_2022_01/711142559" TargetMode="External" /><Relationship Id="rId67" Type="http://schemas.openxmlformats.org/officeDocument/2006/relationships/hyperlink" Target="https://podminky.urs.cz/item/CS_URS_2022_01/711161215" TargetMode="External" /><Relationship Id="rId68" Type="http://schemas.openxmlformats.org/officeDocument/2006/relationships/hyperlink" Target="https://podminky.urs.cz/item/CS_URS_2022_01/711161383" TargetMode="External" /><Relationship Id="rId69" Type="http://schemas.openxmlformats.org/officeDocument/2006/relationships/hyperlink" Target="https://podminky.urs.cz/item/CS_URS_2022_01/998711201" TargetMode="External" /><Relationship Id="rId70" Type="http://schemas.openxmlformats.org/officeDocument/2006/relationships/hyperlink" Target="https://podminky.urs.cz/item/CS_URS_2022_01/764212667" TargetMode="External" /><Relationship Id="rId71" Type="http://schemas.openxmlformats.org/officeDocument/2006/relationships/hyperlink" Target="https://podminky.urs.cz/item/CS_URS_2022_01/764214606" TargetMode="External" /><Relationship Id="rId72" Type="http://schemas.openxmlformats.org/officeDocument/2006/relationships/hyperlink" Target="https://podminky.urs.cz/item/CS_URS_2022_01/764215646" TargetMode="External" /><Relationship Id="rId73" Type="http://schemas.openxmlformats.org/officeDocument/2006/relationships/hyperlink" Target="https://podminky.urs.cz/item/CS_URS_2022_01/764216601" TargetMode="External" /><Relationship Id="rId74" Type="http://schemas.openxmlformats.org/officeDocument/2006/relationships/hyperlink" Target="https://podminky.urs.cz/item/CS_URS_2022_01/764511602" TargetMode="External" /><Relationship Id="rId75" Type="http://schemas.openxmlformats.org/officeDocument/2006/relationships/hyperlink" Target="https://podminky.urs.cz/item/CS_URS_2022_01/764511643" TargetMode="External" /><Relationship Id="rId76" Type="http://schemas.openxmlformats.org/officeDocument/2006/relationships/hyperlink" Target="https://podminky.urs.cz/item/CS_URS_2022_01/764518623" TargetMode="External" /><Relationship Id="rId77" Type="http://schemas.openxmlformats.org/officeDocument/2006/relationships/hyperlink" Target="https://podminky.urs.cz/item/CS_URS_2022_01/998764201" TargetMode="External" /><Relationship Id="rId78" Type="http://schemas.openxmlformats.org/officeDocument/2006/relationships/hyperlink" Target="https://podminky.urs.cz/item/CS_URS_2022_01/771151011" TargetMode="External" /><Relationship Id="rId79" Type="http://schemas.openxmlformats.org/officeDocument/2006/relationships/hyperlink" Target="https://podminky.urs.cz/item/CS_URS_2022_01/783933161" TargetMode="External" /><Relationship Id="rId80" Type="http://schemas.openxmlformats.org/officeDocument/2006/relationships/hyperlink" Target="https://podminky.urs.cz/item/CS_URS_2022_01/783937161" TargetMode="External" /><Relationship Id="rId81" Type="http://schemas.openxmlformats.org/officeDocument/2006/relationships/hyperlink" Target="https://podminky.urs.cz/item/CS_URS_2022_01/784181111" TargetMode="External" /><Relationship Id="rId82" Type="http://schemas.openxmlformats.org/officeDocument/2006/relationships/hyperlink" Target="https://podminky.urs.cz/item/CS_URS_2022_01/784221101" TargetMode="External" /><Relationship Id="rId83" Type="http://schemas.openxmlformats.org/officeDocument/2006/relationships/hyperlink" Target="https://podminky.urs.cz/item/CS_URS_2022_01/784221157" TargetMode="External" /><Relationship Id="rId8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41321003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3" TargetMode="External" /><Relationship Id="rId2" Type="http://schemas.openxmlformats.org/officeDocument/2006/relationships/hyperlink" Target="https://podminky.urs.cz/item/CS_URS_2022_01/122151102" TargetMode="External" /><Relationship Id="rId3" Type="http://schemas.openxmlformats.org/officeDocument/2006/relationships/hyperlink" Target="https://podminky.urs.cz/item/CS_URS_2021_02/131213101" TargetMode="External" /><Relationship Id="rId4" Type="http://schemas.openxmlformats.org/officeDocument/2006/relationships/hyperlink" Target="https://podminky.urs.cz/item/CS_URS_2022_01/132251101" TargetMode="External" /><Relationship Id="rId5" Type="http://schemas.openxmlformats.org/officeDocument/2006/relationships/hyperlink" Target="https://podminky.urs.cz/item/CS_URS_2022_01/162751117" TargetMode="External" /><Relationship Id="rId6" Type="http://schemas.openxmlformats.org/officeDocument/2006/relationships/hyperlink" Target="https://podminky.urs.cz/item/CS_URS_2022_01/162751119" TargetMode="External" /><Relationship Id="rId7" Type="http://schemas.openxmlformats.org/officeDocument/2006/relationships/hyperlink" Target="https://podminky.urs.cz/item/CS_URS_2022_01/171201231" TargetMode="External" /><Relationship Id="rId8" Type="http://schemas.openxmlformats.org/officeDocument/2006/relationships/hyperlink" Target="https://podminky.urs.cz/item/CS_URS_2022_01/171251201" TargetMode="External" /><Relationship Id="rId9" Type="http://schemas.openxmlformats.org/officeDocument/2006/relationships/hyperlink" Target="https://podminky.urs.cz/item/CS_URS_2022_01/174101101" TargetMode="External" /><Relationship Id="rId10" Type="http://schemas.openxmlformats.org/officeDocument/2006/relationships/hyperlink" Target="https://podminky.urs.cz/item/CS_URS_2022_01/175111101" TargetMode="External" /><Relationship Id="rId11" Type="http://schemas.openxmlformats.org/officeDocument/2006/relationships/hyperlink" Target="https://podminky.urs.cz/item/CS_URS_2022_01/181351003" TargetMode="External" /><Relationship Id="rId12" Type="http://schemas.openxmlformats.org/officeDocument/2006/relationships/hyperlink" Target="https://podminky.urs.cz/item/CS_URS_2022_01/181411131" TargetMode="External" /><Relationship Id="rId13" Type="http://schemas.openxmlformats.org/officeDocument/2006/relationships/hyperlink" Target="https://podminky.urs.cz/item/CS_URS_2022_01/181951111" TargetMode="External" /><Relationship Id="rId14" Type="http://schemas.openxmlformats.org/officeDocument/2006/relationships/hyperlink" Target="https://podminky.urs.cz/item/CS_URS_2022_01/181951112" TargetMode="External" /><Relationship Id="rId15" Type="http://schemas.openxmlformats.org/officeDocument/2006/relationships/hyperlink" Target="https://podminky.urs.cz/item/CS_URS_2022_01/211531111" TargetMode="External" /><Relationship Id="rId16" Type="http://schemas.openxmlformats.org/officeDocument/2006/relationships/hyperlink" Target="https://podminky.urs.cz/item/CS_URS_2022_01/211971121" TargetMode="External" /><Relationship Id="rId17" Type="http://schemas.openxmlformats.org/officeDocument/2006/relationships/hyperlink" Target="https://podminky.urs.cz/item/CS_URS_2022_01/451541111" TargetMode="External" /><Relationship Id="rId18" Type="http://schemas.openxmlformats.org/officeDocument/2006/relationships/hyperlink" Target="https://podminky.urs.cz/item/CS_URS_2022_01/451561111" TargetMode="External" /><Relationship Id="rId19" Type="http://schemas.openxmlformats.org/officeDocument/2006/relationships/hyperlink" Target="https://podminky.urs.cz/item/CS_URS_2022_01/564851111" TargetMode="External" /><Relationship Id="rId20" Type="http://schemas.openxmlformats.org/officeDocument/2006/relationships/hyperlink" Target="https://podminky.urs.cz/item/CS_URS_2022_01/596211110" TargetMode="External" /><Relationship Id="rId21" Type="http://schemas.openxmlformats.org/officeDocument/2006/relationships/hyperlink" Target="https://podminky.urs.cz/item/CS_URS_2022_01/871265211" TargetMode="External" /><Relationship Id="rId22" Type="http://schemas.openxmlformats.org/officeDocument/2006/relationships/hyperlink" Target="https://podminky.urs.cz/item/CS_URS_2022_01/877260310" TargetMode="External" /><Relationship Id="rId23" Type="http://schemas.openxmlformats.org/officeDocument/2006/relationships/hyperlink" Target="https://podminky.urs.cz/item/CS_URS_2022_01/916331112" TargetMode="External" /><Relationship Id="rId24" Type="http://schemas.openxmlformats.org/officeDocument/2006/relationships/hyperlink" Target="https://podminky.urs.cz/item/CS_URS_2022_01/916991121" TargetMode="External" /><Relationship Id="rId25" Type="http://schemas.openxmlformats.org/officeDocument/2006/relationships/hyperlink" Target="https://podminky.urs.cz/item/CS_URS_2022_01/919726122" TargetMode="External" /><Relationship Id="rId26" Type="http://schemas.openxmlformats.org/officeDocument/2006/relationships/hyperlink" Target="https://podminky.urs.cz/item/CS_URS_2022_01/979054451" TargetMode="External" /><Relationship Id="rId27" Type="http://schemas.openxmlformats.org/officeDocument/2006/relationships/hyperlink" Target="https://podminky.urs.cz/item/CS_URS_2022_01/998223011" TargetMode="External" /><Relationship Id="rId28" Type="http://schemas.openxmlformats.org/officeDocument/2006/relationships/hyperlink" Target="https://podminky.urs.cz/item/CS_URS_2022_01/012303001" TargetMode="External" /><Relationship Id="rId29" Type="http://schemas.openxmlformats.org/officeDocument/2006/relationships/hyperlink" Target="https://podminky.urs.cz/item/CS_URS_2022_01/013254000" TargetMode="External" /><Relationship Id="rId30" Type="http://schemas.openxmlformats.org/officeDocument/2006/relationships/hyperlink" Target="https://podminky.urs.cz/item/CS_URS_2022_01/030001001" TargetMode="External" /><Relationship Id="rId3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33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2022_05_18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Skřivany ON - oprava - PD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3. 2. 2022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40.0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Správa železnic, státní organizace, Praha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SINC s.r.o., Na Spravedlnosti 1533, Pardubice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35</v>
      </c>
      <c r="AJ90" s="41"/>
      <c r="AK90" s="41"/>
      <c r="AL90" s="41"/>
      <c r="AM90" s="81" t="str">
        <f>IF(E20="","",E20)</f>
        <v xml:space="preserve">ing. Jaroslav Dvořák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ROUND(SUM(AG95:AG100),2)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ROUND(SUM(AS95:AS100),2)</f>
        <v>0</v>
      </c>
      <c r="AT94" s="115">
        <f>ROUND(SUM(AV94:AW94),2)</f>
        <v>0</v>
      </c>
      <c r="AU94" s="116">
        <f>ROUND(SUM(AU95:AU100),5)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ROUND(SUM(AZ95:AZ100),2)</f>
        <v>0</v>
      </c>
      <c r="BA94" s="115">
        <f>ROUND(SUM(BA95:BA100),2)</f>
        <v>0</v>
      </c>
      <c r="BB94" s="115">
        <f>ROUND(SUM(BB95:BB100),2)</f>
        <v>0</v>
      </c>
      <c r="BC94" s="115">
        <f>ROUND(SUM(BC95:BC100),2)</f>
        <v>0</v>
      </c>
      <c r="BD94" s="117">
        <f>ROUND(SUM(BD95:BD100),2)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</v>
      </c>
    </row>
    <row r="95" spans="1:91" s="7" customFormat="1" ht="16.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01 - Demolice'!J30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85</v>
      </c>
      <c r="AR95" s="127"/>
      <c r="AS95" s="128">
        <v>0</v>
      </c>
      <c r="AT95" s="129">
        <f>ROUND(SUM(AV95:AW95),2)</f>
        <v>0</v>
      </c>
      <c r="AU95" s="130">
        <f>'SO 01 - Demolice'!P124</f>
        <v>0</v>
      </c>
      <c r="AV95" s="129">
        <f>'SO 01 - Demolice'!J33</f>
        <v>0</v>
      </c>
      <c r="AW95" s="129">
        <f>'SO 01 - Demolice'!J34</f>
        <v>0</v>
      </c>
      <c r="AX95" s="129">
        <f>'SO 01 - Demolice'!J35</f>
        <v>0</v>
      </c>
      <c r="AY95" s="129">
        <f>'SO 01 - Demolice'!J36</f>
        <v>0</v>
      </c>
      <c r="AZ95" s="129">
        <f>'SO 01 - Demolice'!F33</f>
        <v>0</v>
      </c>
      <c r="BA95" s="129">
        <f>'SO 01 - Demolice'!F34</f>
        <v>0</v>
      </c>
      <c r="BB95" s="129">
        <f>'SO 01 - Demolice'!F35</f>
        <v>0</v>
      </c>
      <c r="BC95" s="129">
        <f>'SO 01 - Demolice'!F36</f>
        <v>0</v>
      </c>
      <c r="BD95" s="131">
        <f>'SO 01 - Demolice'!F37</f>
        <v>0</v>
      </c>
      <c r="BE95" s="7"/>
      <c r="BT95" s="132" t="s">
        <v>86</v>
      </c>
      <c r="BV95" s="132" t="s">
        <v>80</v>
      </c>
      <c r="BW95" s="132" t="s">
        <v>87</v>
      </c>
      <c r="BX95" s="132" t="s">
        <v>5</v>
      </c>
      <c r="CL95" s="132" t="s">
        <v>1</v>
      </c>
      <c r="CM95" s="132" t="s">
        <v>88</v>
      </c>
    </row>
    <row r="96" spans="1:91" s="7" customFormat="1" ht="16.5" customHeight="1">
      <c r="A96" s="120" t="s">
        <v>82</v>
      </c>
      <c r="B96" s="121"/>
      <c r="C96" s="122"/>
      <c r="D96" s="123" t="s">
        <v>89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02 - Stavební úpravy o...'!J30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85</v>
      </c>
      <c r="AR96" s="127"/>
      <c r="AS96" s="128">
        <v>0</v>
      </c>
      <c r="AT96" s="129">
        <f>ROUND(SUM(AV96:AW96),2)</f>
        <v>0</v>
      </c>
      <c r="AU96" s="130">
        <f>'SO 02 - Stavební úpravy o...'!P132</f>
        <v>0</v>
      </c>
      <c r="AV96" s="129">
        <f>'SO 02 - Stavební úpravy o...'!J33</f>
        <v>0</v>
      </c>
      <c r="AW96" s="129">
        <f>'SO 02 - Stavební úpravy o...'!J34</f>
        <v>0</v>
      </c>
      <c r="AX96" s="129">
        <f>'SO 02 - Stavební úpravy o...'!J35</f>
        <v>0</v>
      </c>
      <c r="AY96" s="129">
        <f>'SO 02 - Stavební úpravy o...'!J36</f>
        <v>0</v>
      </c>
      <c r="AZ96" s="129">
        <f>'SO 02 - Stavební úpravy o...'!F33</f>
        <v>0</v>
      </c>
      <c r="BA96" s="129">
        <f>'SO 02 - Stavební úpravy o...'!F34</f>
        <v>0</v>
      </c>
      <c r="BB96" s="129">
        <f>'SO 02 - Stavební úpravy o...'!F35</f>
        <v>0</v>
      </c>
      <c r="BC96" s="129">
        <f>'SO 02 - Stavební úpravy o...'!F36</f>
        <v>0</v>
      </c>
      <c r="BD96" s="131">
        <f>'SO 02 - Stavební úpravy o...'!F37</f>
        <v>0</v>
      </c>
      <c r="BE96" s="7"/>
      <c r="BT96" s="132" t="s">
        <v>86</v>
      </c>
      <c r="BV96" s="132" t="s">
        <v>80</v>
      </c>
      <c r="BW96" s="132" t="s">
        <v>91</v>
      </c>
      <c r="BX96" s="132" t="s">
        <v>5</v>
      </c>
      <c r="CL96" s="132" t="s">
        <v>1</v>
      </c>
      <c r="CM96" s="132" t="s">
        <v>88</v>
      </c>
    </row>
    <row r="97" spans="1:91" s="7" customFormat="1" ht="24.75" customHeight="1">
      <c r="A97" s="120" t="s">
        <v>82</v>
      </c>
      <c r="B97" s="121"/>
      <c r="C97" s="122"/>
      <c r="D97" s="123" t="s">
        <v>92</v>
      </c>
      <c r="E97" s="123"/>
      <c r="F97" s="123"/>
      <c r="G97" s="123"/>
      <c r="H97" s="123"/>
      <c r="I97" s="124"/>
      <c r="J97" s="123" t="s">
        <v>93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 02.1 - ELEKTROINSTALACE'!J30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85</v>
      </c>
      <c r="AR97" s="127"/>
      <c r="AS97" s="128">
        <v>0</v>
      </c>
      <c r="AT97" s="129">
        <f>ROUND(SUM(AV97:AW97),2)</f>
        <v>0</v>
      </c>
      <c r="AU97" s="130">
        <f>'SO 02.1 - ELEKTROINSTALACE'!P116</f>
        <v>0</v>
      </c>
      <c r="AV97" s="129">
        <f>'SO 02.1 - ELEKTROINSTALACE'!J33</f>
        <v>0</v>
      </c>
      <c r="AW97" s="129">
        <f>'SO 02.1 - ELEKTROINSTALACE'!J34</f>
        <v>0</v>
      </c>
      <c r="AX97" s="129">
        <f>'SO 02.1 - ELEKTROINSTALACE'!J35</f>
        <v>0</v>
      </c>
      <c r="AY97" s="129">
        <f>'SO 02.1 - ELEKTROINSTALACE'!J36</f>
        <v>0</v>
      </c>
      <c r="AZ97" s="129">
        <f>'SO 02.1 - ELEKTROINSTALACE'!F33</f>
        <v>0</v>
      </c>
      <c r="BA97" s="129">
        <f>'SO 02.1 - ELEKTROINSTALACE'!F34</f>
        <v>0</v>
      </c>
      <c r="BB97" s="129">
        <f>'SO 02.1 - ELEKTROINSTALACE'!F35</f>
        <v>0</v>
      </c>
      <c r="BC97" s="129">
        <f>'SO 02.1 - ELEKTROINSTALACE'!F36</f>
        <v>0</v>
      </c>
      <c r="BD97" s="131">
        <f>'SO 02.1 - ELEKTROINSTALACE'!F37</f>
        <v>0</v>
      </c>
      <c r="BE97" s="7"/>
      <c r="BT97" s="132" t="s">
        <v>86</v>
      </c>
      <c r="BV97" s="132" t="s">
        <v>80</v>
      </c>
      <c r="BW97" s="132" t="s">
        <v>94</v>
      </c>
      <c r="BX97" s="132" t="s">
        <v>5</v>
      </c>
      <c r="CL97" s="132" t="s">
        <v>1</v>
      </c>
      <c r="CM97" s="132" t="s">
        <v>88</v>
      </c>
    </row>
    <row r="98" spans="1:91" s="7" customFormat="1" ht="24.75" customHeight="1">
      <c r="A98" s="120" t="s">
        <v>82</v>
      </c>
      <c r="B98" s="121"/>
      <c r="C98" s="122"/>
      <c r="D98" s="123" t="s">
        <v>95</v>
      </c>
      <c r="E98" s="123"/>
      <c r="F98" s="123"/>
      <c r="G98" s="123"/>
      <c r="H98" s="123"/>
      <c r="I98" s="124"/>
      <c r="J98" s="123" t="s">
        <v>96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'SO 02.2 - BLESKOSVOD'!J30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85</v>
      </c>
      <c r="AR98" s="127"/>
      <c r="AS98" s="128">
        <v>0</v>
      </c>
      <c r="AT98" s="129">
        <f>ROUND(SUM(AV98:AW98),2)</f>
        <v>0</v>
      </c>
      <c r="AU98" s="130">
        <f>'SO 02.2 - BLESKOSVOD'!P116</f>
        <v>0</v>
      </c>
      <c r="AV98" s="129">
        <f>'SO 02.2 - BLESKOSVOD'!J33</f>
        <v>0</v>
      </c>
      <c r="AW98" s="129">
        <f>'SO 02.2 - BLESKOSVOD'!J34</f>
        <v>0</v>
      </c>
      <c r="AX98" s="129">
        <f>'SO 02.2 - BLESKOSVOD'!J35</f>
        <v>0</v>
      </c>
      <c r="AY98" s="129">
        <f>'SO 02.2 - BLESKOSVOD'!J36</f>
        <v>0</v>
      </c>
      <c r="AZ98" s="129">
        <f>'SO 02.2 - BLESKOSVOD'!F33</f>
        <v>0</v>
      </c>
      <c r="BA98" s="129">
        <f>'SO 02.2 - BLESKOSVOD'!F34</f>
        <v>0</v>
      </c>
      <c r="BB98" s="129">
        <f>'SO 02.2 - BLESKOSVOD'!F35</f>
        <v>0</v>
      </c>
      <c r="BC98" s="129">
        <f>'SO 02.2 - BLESKOSVOD'!F36</f>
        <v>0</v>
      </c>
      <c r="BD98" s="131">
        <f>'SO 02.2 - BLESKOSVOD'!F37</f>
        <v>0</v>
      </c>
      <c r="BE98" s="7"/>
      <c r="BT98" s="132" t="s">
        <v>86</v>
      </c>
      <c r="BV98" s="132" t="s">
        <v>80</v>
      </c>
      <c r="BW98" s="132" t="s">
        <v>97</v>
      </c>
      <c r="BX98" s="132" t="s">
        <v>5</v>
      </c>
      <c r="CL98" s="132" t="s">
        <v>1</v>
      </c>
      <c r="CM98" s="132" t="s">
        <v>88</v>
      </c>
    </row>
    <row r="99" spans="1:91" s="7" customFormat="1" ht="16.5" customHeight="1">
      <c r="A99" s="120" t="s">
        <v>82</v>
      </c>
      <c r="B99" s="121"/>
      <c r="C99" s="122"/>
      <c r="D99" s="123" t="s">
        <v>98</v>
      </c>
      <c r="E99" s="123"/>
      <c r="F99" s="123"/>
      <c r="G99" s="123"/>
      <c r="H99" s="123"/>
      <c r="I99" s="124"/>
      <c r="J99" s="123" t="s">
        <v>99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'SO 03 - Zpevněné plochy'!J30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85</v>
      </c>
      <c r="AR99" s="127"/>
      <c r="AS99" s="128">
        <v>0</v>
      </c>
      <c r="AT99" s="129">
        <f>ROUND(SUM(AV99:AW99),2)</f>
        <v>0</v>
      </c>
      <c r="AU99" s="130">
        <f>'SO 03 - Zpevněné plochy'!P128</f>
        <v>0</v>
      </c>
      <c r="AV99" s="129">
        <f>'SO 03 - Zpevněné plochy'!J33</f>
        <v>0</v>
      </c>
      <c r="AW99" s="129">
        <f>'SO 03 - Zpevněné plochy'!J34</f>
        <v>0</v>
      </c>
      <c r="AX99" s="129">
        <f>'SO 03 - Zpevněné plochy'!J35</f>
        <v>0</v>
      </c>
      <c r="AY99" s="129">
        <f>'SO 03 - Zpevněné plochy'!J36</f>
        <v>0</v>
      </c>
      <c r="AZ99" s="129">
        <f>'SO 03 - Zpevněné plochy'!F33</f>
        <v>0</v>
      </c>
      <c r="BA99" s="129">
        <f>'SO 03 - Zpevněné plochy'!F34</f>
        <v>0</v>
      </c>
      <c r="BB99" s="129">
        <f>'SO 03 - Zpevněné plochy'!F35</f>
        <v>0</v>
      </c>
      <c r="BC99" s="129">
        <f>'SO 03 - Zpevněné plochy'!F36</f>
        <v>0</v>
      </c>
      <c r="BD99" s="131">
        <f>'SO 03 - Zpevněné plochy'!F37</f>
        <v>0</v>
      </c>
      <c r="BE99" s="7"/>
      <c r="BT99" s="132" t="s">
        <v>86</v>
      </c>
      <c r="BV99" s="132" t="s">
        <v>80</v>
      </c>
      <c r="BW99" s="132" t="s">
        <v>100</v>
      </c>
      <c r="BX99" s="132" t="s">
        <v>5</v>
      </c>
      <c r="CL99" s="132" t="s">
        <v>1</v>
      </c>
      <c r="CM99" s="132" t="s">
        <v>88</v>
      </c>
    </row>
    <row r="100" spans="1:91" s="7" customFormat="1" ht="16.5" customHeight="1">
      <c r="A100" s="120" t="s">
        <v>82</v>
      </c>
      <c r="B100" s="121"/>
      <c r="C100" s="122"/>
      <c r="D100" s="123" t="s">
        <v>101</v>
      </c>
      <c r="E100" s="123"/>
      <c r="F100" s="123"/>
      <c r="G100" s="123"/>
      <c r="H100" s="123"/>
      <c r="I100" s="124"/>
      <c r="J100" s="123" t="s">
        <v>102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'SO 04 - Vybavení objektu'!J30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85</v>
      </c>
      <c r="AR100" s="127"/>
      <c r="AS100" s="133">
        <v>0</v>
      </c>
      <c r="AT100" s="134">
        <f>ROUND(SUM(AV100:AW100),2)</f>
        <v>0</v>
      </c>
      <c r="AU100" s="135">
        <f>'SO 04 - Vybavení objektu'!P118</f>
        <v>0</v>
      </c>
      <c r="AV100" s="134">
        <f>'SO 04 - Vybavení objektu'!J33</f>
        <v>0</v>
      </c>
      <c r="AW100" s="134">
        <f>'SO 04 - Vybavení objektu'!J34</f>
        <v>0</v>
      </c>
      <c r="AX100" s="134">
        <f>'SO 04 - Vybavení objektu'!J35</f>
        <v>0</v>
      </c>
      <c r="AY100" s="134">
        <f>'SO 04 - Vybavení objektu'!J36</f>
        <v>0</v>
      </c>
      <c r="AZ100" s="134">
        <f>'SO 04 - Vybavení objektu'!F33</f>
        <v>0</v>
      </c>
      <c r="BA100" s="134">
        <f>'SO 04 - Vybavení objektu'!F34</f>
        <v>0</v>
      </c>
      <c r="BB100" s="134">
        <f>'SO 04 - Vybavení objektu'!F35</f>
        <v>0</v>
      </c>
      <c r="BC100" s="134">
        <f>'SO 04 - Vybavení objektu'!F36</f>
        <v>0</v>
      </c>
      <c r="BD100" s="136">
        <f>'SO 04 - Vybavení objektu'!F37</f>
        <v>0</v>
      </c>
      <c r="BE100" s="7"/>
      <c r="BT100" s="132" t="s">
        <v>86</v>
      </c>
      <c r="BV100" s="132" t="s">
        <v>80</v>
      </c>
      <c r="BW100" s="132" t="s">
        <v>103</v>
      </c>
      <c r="BX100" s="132" t="s">
        <v>5</v>
      </c>
      <c r="CL100" s="132" t="s">
        <v>1</v>
      </c>
      <c r="CM100" s="132" t="s">
        <v>88</v>
      </c>
    </row>
    <row r="101" spans="1:57" s="2" customFormat="1" ht="30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5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45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1 - Demolice'!C2" display="/"/>
    <hyperlink ref="A96" location="'SO 02 - Stavební úpravy o...'!C2" display="/"/>
    <hyperlink ref="A97" location="'SO 02.1 - ELEKTROINSTALACE'!C2" display="/"/>
    <hyperlink ref="A98" location="'SO 02.2 - BLESKOSVOD'!C2" display="/"/>
    <hyperlink ref="A99" location="'SO 03 - Zpevněné plochy'!C2" display="/"/>
    <hyperlink ref="A100" location="'SO 04 - Vybavení objektu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104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Skřivany ON - oprava - PD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3. 2. 2022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31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32</v>
      </c>
      <c r="F21" s="39"/>
      <c r="G21" s="39"/>
      <c r="H21" s="39"/>
      <c r="I21" s="141" t="s">
        <v>27</v>
      </c>
      <c r="J21" s="144" t="s">
        <v>33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ROUND((SUM(BE124:BE272)),2)</f>
        <v>0</v>
      </c>
      <c r="G33" s="39"/>
      <c r="H33" s="39"/>
      <c r="I33" s="156">
        <v>0.21</v>
      </c>
      <c r="J33" s="155">
        <f>ROUND(((SUM(BE124:BE272))*I33),2)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ROUND((SUM(BF124:BF272)),2)</f>
        <v>0</v>
      </c>
      <c r="G34" s="39"/>
      <c r="H34" s="39"/>
      <c r="I34" s="156">
        <v>0.15</v>
      </c>
      <c r="J34" s="155">
        <f>ROUND(((SUM(BF124:BF272))*I34),2)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ROUND((SUM(BG124:BG272)),2)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ROUND((SUM(BH124:BH272)),2)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ROUND((SUM(BI124:BI272)),2)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Skřivany ON - oprava - PD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01 - Demolice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3. 2. 2022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Správa železnic, státní organizace, Praha</v>
      </c>
      <c r="G91" s="41"/>
      <c r="H91" s="41"/>
      <c r="I91" s="33" t="s">
        <v>30</v>
      </c>
      <c r="J91" s="37" t="str">
        <f>E21</f>
        <v>SINC s.r.o., Na Spravedlnosti 1533, Pardubice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ing. Jaroslav Dvořák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108</v>
      </c>
      <c r="D94" s="177"/>
      <c r="E94" s="177"/>
      <c r="F94" s="177"/>
      <c r="G94" s="177"/>
      <c r="H94" s="177"/>
      <c r="I94" s="177"/>
      <c r="J94" s="178" t="s">
        <v>109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110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111</v>
      </c>
    </row>
    <row r="97" spans="1:31" s="9" customFormat="1" ht="24.95" customHeight="1">
      <c r="A97" s="9"/>
      <c r="B97" s="180"/>
      <c r="C97" s="181"/>
      <c r="D97" s="182" t="s">
        <v>112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113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114</v>
      </c>
      <c r="E99" s="189"/>
      <c r="F99" s="189"/>
      <c r="G99" s="189"/>
      <c r="H99" s="189"/>
      <c r="I99" s="189"/>
      <c r="J99" s="190">
        <f>J142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115</v>
      </c>
      <c r="E100" s="189"/>
      <c r="F100" s="189"/>
      <c r="G100" s="189"/>
      <c r="H100" s="189"/>
      <c r="I100" s="189"/>
      <c r="J100" s="190">
        <f>J215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0"/>
      <c r="C101" s="181"/>
      <c r="D101" s="182" t="s">
        <v>116</v>
      </c>
      <c r="E101" s="183"/>
      <c r="F101" s="183"/>
      <c r="G101" s="183"/>
      <c r="H101" s="183"/>
      <c r="I101" s="183"/>
      <c r="J101" s="184">
        <f>J257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6"/>
      <c r="C102" s="187"/>
      <c r="D102" s="188" t="s">
        <v>117</v>
      </c>
      <c r="E102" s="189"/>
      <c r="F102" s="189"/>
      <c r="G102" s="189"/>
      <c r="H102" s="189"/>
      <c r="I102" s="189"/>
      <c r="J102" s="190">
        <f>J258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118</v>
      </c>
      <c r="E103" s="189"/>
      <c r="F103" s="189"/>
      <c r="G103" s="189"/>
      <c r="H103" s="189"/>
      <c r="I103" s="189"/>
      <c r="J103" s="190">
        <f>J262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119</v>
      </c>
      <c r="E104" s="189"/>
      <c r="F104" s="189"/>
      <c r="G104" s="189"/>
      <c r="H104" s="189"/>
      <c r="I104" s="189"/>
      <c r="J104" s="190">
        <f>J268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120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Skřivany ON - oprava - PD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105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SO 01 - Demolice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 xml:space="preserve"> </v>
      </c>
      <c r="G118" s="41"/>
      <c r="H118" s="41"/>
      <c r="I118" s="33" t="s">
        <v>22</v>
      </c>
      <c r="J118" s="80" t="str">
        <f>IF(J12="","",J12)</f>
        <v>3. 2. 2022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40.05" customHeight="1">
      <c r="A120" s="39"/>
      <c r="B120" s="40"/>
      <c r="C120" s="33" t="s">
        <v>24</v>
      </c>
      <c r="D120" s="41"/>
      <c r="E120" s="41"/>
      <c r="F120" s="28" t="str">
        <f>E15</f>
        <v>Správa železnic, státní organizace, Praha</v>
      </c>
      <c r="G120" s="41"/>
      <c r="H120" s="41"/>
      <c r="I120" s="33" t="s">
        <v>30</v>
      </c>
      <c r="J120" s="37" t="str">
        <f>E21</f>
        <v>SINC s.r.o., Na Spravedlnosti 1533, Pardubice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35</v>
      </c>
      <c r="J121" s="37" t="str">
        <f>E24</f>
        <v xml:space="preserve">ing. Jaroslav Dvořák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121</v>
      </c>
      <c r="D123" s="195" t="s">
        <v>63</v>
      </c>
      <c r="E123" s="195" t="s">
        <v>59</v>
      </c>
      <c r="F123" s="195" t="s">
        <v>60</v>
      </c>
      <c r="G123" s="195" t="s">
        <v>122</v>
      </c>
      <c r="H123" s="195" t="s">
        <v>123</v>
      </c>
      <c r="I123" s="195" t="s">
        <v>124</v>
      </c>
      <c r="J123" s="195" t="s">
        <v>109</v>
      </c>
      <c r="K123" s="196" t="s">
        <v>125</v>
      </c>
      <c r="L123" s="197"/>
      <c r="M123" s="101" t="s">
        <v>1</v>
      </c>
      <c r="N123" s="102" t="s">
        <v>42</v>
      </c>
      <c r="O123" s="102" t="s">
        <v>126</v>
      </c>
      <c r="P123" s="102" t="s">
        <v>127</v>
      </c>
      <c r="Q123" s="102" t="s">
        <v>128</v>
      </c>
      <c r="R123" s="102" t="s">
        <v>129</v>
      </c>
      <c r="S123" s="102" t="s">
        <v>130</v>
      </c>
      <c r="T123" s="103" t="s">
        <v>131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132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P125+P257</f>
        <v>0</v>
      </c>
      <c r="Q124" s="105"/>
      <c r="R124" s="200">
        <f>R125+R257</f>
        <v>0</v>
      </c>
      <c r="S124" s="105"/>
      <c r="T124" s="201">
        <f>T125+T257</f>
        <v>349.47148999999996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77</v>
      </c>
      <c r="AU124" s="18" t="s">
        <v>111</v>
      </c>
      <c r="BK124" s="202">
        <f>BK125+BK257</f>
        <v>0</v>
      </c>
    </row>
    <row r="125" spans="1:63" s="12" customFormat="1" ht="25.9" customHeight="1">
      <c r="A125" s="12"/>
      <c r="B125" s="203"/>
      <c r="C125" s="204"/>
      <c r="D125" s="205" t="s">
        <v>77</v>
      </c>
      <c r="E125" s="206" t="s">
        <v>133</v>
      </c>
      <c r="F125" s="206" t="s">
        <v>134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P126+P142+P215</f>
        <v>0</v>
      </c>
      <c r="Q125" s="211"/>
      <c r="R125" s="212">
        <f>R126+R142+R215</f>
        <v>0</v>
      </c>
      <c r="S125" s="211"/>
      <c r="T125" s="213">
        <f>T126+T142+T215</f>
        <v>338.12539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77</v>
      </c>
      <c r="AU125" s="215" t="s">
        <v>78</v>
      </c>
      <c r="AY125" s="214" t="s">
        <v>135</v>
      </c>
      <c r="BK125" s="216">
        <f>BK126+BK142+BK215</f>
        <v>0</v>
      </c>
    </row>
    <row r="126" spans="1:63" s="12" customFormat="1" ht="22.8" customHeight="1">
      <c r="A126" s="12"/>
      <c r="B126" s="203"/>
      <c r="C126" s="204"/>
      <c r="D126" s="205" t="s">
        <v>77</v>
      </c>
      <c r="E126" s="217" t="s">
        <v>86</v>
      </c>
      <c r="F126" s="217" t="s">
        <v>136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SUM(P127:P141)</f>
        <v>0</v>
      </c>
      <c r="Q126" s="211"/>
      <c r="R126" s="212">
        <f>SUM(R127:R141)</f>
        <v>0</v>
      </c>
      <c r="S126" s="211"/>
      <c r="T126" s="213">
        <f>SUM(T127:T141)</f>
        <v>8.78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77</v>
      </c>
      <c r="AU126" s="215" t="s">
        <v>86</v>
      </c>
      <c r="AY126" s="214" t="s">
        <v>135</v>
      </c>
      <c r="BK126" s="216">
        <f>SUM(BK127:BK141)</f>
        <v>0</v>
      </c>
    </row>
    <row r="127" spans="1:65" s="2" customFormat="1" ht="24.15" customHeight="1">
      <c r="A127" s="39"/>
      <c r="B127" s="40"/>
      <c r="C127" s="219" t="s">
        <v>86</v>
      </c>
      <c r="D127" s="219" t="s">
        <v>137</v>
      </c>
      <c r="E127" s="220" t="s">
        <v>138</v>
      </c>
      <c r="F127" s="221" t="s">
        <v>139</v>
      </c>
      <c r="G127" s="222" t="s">
        <v>140</v>
      </c>
      <c r="H127" s="223">
        <v>10</v>
      </c>
      <c r="I127" s="224"/>
      <c r="J127" s="225">
        <f>ROUND(I127*H127,2)</f>
        <v>0</v>
      </c>
      <c r="K127" s="221" t="s">
        <v>141</v>
      </c>
      <c r="L127" s="45"/>
      <c r="M127" s="226" t="s">
        <v>1</v>
      </c>
      <c r="N127" s="227" t="s">
        <v>43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0.26</v>
      </c>
      <c r="T127" s="229">
        <f>S127*H127</f>
        <v>2.6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142</v>
      </c>
      <c r="AT127" s="230" t="s">
        <v>137</v>
      </c>
      <c r="AU127" s="230" t="s">
        <v>88</v>
      </c>
      <c r="AY127" s="18" t="s">
        <v>135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86</v>
      </c>
      <c r="BK127" s="231">
        <f>ROUND(I127*H127,2)</f>
        <v>0</v>
      </c>
      <c r="BL127" s="18" t="s">
        <v>142</v>
      </c>
      <c r="BM127" s="230" t="s">
        <v>143</v>
      </c>
    </row>
    <row r="128" spans="1:47" s="2" customFormat="1" ht="12">
      <c r="A128" s="39"/>
      <c r="B128" s="40"/>
      <c r="C128" s="41"/>
      <c r="D128" s="232" t="s">
        <v>144</v>
      </c>
      <c r="E128" s="41"/>
      <c r="F128" s="233" t="s">
        <v>145</v>
      </c>
      <c r="G128" s="41"/>
      <c r="H128" s="41"/>
      <c r="I128" s="234"/>
      <c r="J128" s="41"/>
      <c r="K128" s="41"/>
      <c r="L128" s="45"/>
      <c r="M128" s="235"/>
      <c r="N128" s="236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144</v>
      </c>
      <c r="AU128" s="18" t="s">
        <v>88</v>
      </c>
    </row>
    <row r="129" spans="1:47" s="2" customFormat="1" ht="12">
      <c r="A129" s="39"/>
      <c r="B129" s="40"/>
      <c r="C129" s="41"/>
      <c r="D129" s="237" t="s">
        <v>146</v>
      </c>
      <c r="E129" s="41"/>
      <c r="F129" s="238" t="s">
        <v>147</v>
      </c>
      <c r="G129" s="41"/>
      <c r="H129" s="41"/>
      <c r="I129" s="234"/>
      <c r="J129" s="41"/>
      <c r="K129" s="41"/>
      <c r="L129" s="45"/>
      <c r="M129" s="235"/>
      <c r="N129" s="236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146</v>
      </c>
      <c r="AU129" s="18" t="s">
        <v>88</v>
      </c>
    </row>
    <row r="130" spans="1:65" s="2" customFormat="1" ht="24.15" customHeight="1">
      <c r="A130" s="39"/>
      <c r="B130" s="40"/>
      <c r="C130" s="219" t="s">
        <v>88</v>
      </c>
      <c r="D130" s="219" t="s">
        <v>137</v>
      </c>
      <c r="E130" s="220" t="s">
        <v>148</v>
      </c>
      <c r="F130" s="221" t="s">
        <v>149</v>
      </c>
      <c r="G130" s="222" t="s">
        <v>140</v>
      </c>
      <c r="H130" s="223">
        <v>10</v>
      </c>
      <c r="I130" s="224"/>
      <c r="J130" s="225">
        <f>ROUND(I130*H130,2)</f>
        <v>0</v>
      </c>
      <c r="K130" s="221" t="s">
        <v>141</v>
      </c>
      <c r="L130" s="45"/>
      <c r="M130" s="226" t="s">
        <v>1</v>
      </c>
      <c r="N130" s="227" t="s">
        <v>43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0.29</v>
      </c>
      <c r="T130" s="229">
        <f>S130*H130</f>
        <v>2.9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142</v>
      </c>
      <c r="AT130" s="230" t="s">
        <v>137</v>
      </c>
      <c r="AU130" s="230" t="s">
        <v>88</v>
      </c>
      <c r="AY130" s="18" t="s">
        <v>135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86</v>
      </c>
      <c r="BK130" s="231">
        <f>ROUND(I130*H130,2)</f>
        <v>0</v>
      </c>
      <c r="BL130" s="18" t="s">
        <v>142</v>
      </c>
      <c r="BM130" s="230" t="s">
        <v>150</v>
      </c>
    </row>
    <row r="131" spans="1:47" s="2" customFormat="1" ht="12">
      <c r="A131" s="39"/>
      <c r="B131" s="40"/>
      <c r="C131" s="41"/>
      <c r="D131" s="232" t="s">
        <v>144</v>
      </c>
      <c r="E131" s="41"/>
      <c r="F131" s="233" t="s">
        <v>151</v>
      </c>
      <c r="G131" s="41"/>
      <c r="H131" s="41"/>
      <c r="I131" s="234"/>
      <c r="J131" s="41"/>
      <c r="K131" s="41"/>
      <c r="L131" s="45"/>
      <c r="M131" s="235"/>
      <c r="N131" s="236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144</v>
      </c>
      <c r="AU131" s="18" t="s">
        <v>88</v>
      </c>
    </row>
    <row r="132" spans="1:47" s="2" customFormat="1" ht="12">
      <c r="A132" s="39"/>
      <c r="B132" s="40"/>
      <c r="C132" s="41"/>
      <c r="D132" s="237" t="s">
        <v>146</v>
      </c>
      <c r="E132" s="41"/>
      <c r="F132" s="238" t="s">
        <v>152</v>
      </c>
      <c r="G132" s="41"/>
      <c r="H132" s="41"/>
      <c r="I132" s="234"/>
      <c r="J132" s="41"/>
      <c r="K132" s="41"/>
      <c r="L132" s="45"/>
      <c r="M132" s="235"/>
      <c r="N132" s="236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146</v>
      </c>
      <c r="AU132" s="18" t="s">
        <v>88</v>
      </c>
    </row>
    <row r="133" spans="1:65" s="2" customFormat="1" ht="16.5" customHeight="1">
      <c r="A133" s="39"/>
      <c r="B133" s="40"/>
      <c r="C133" s="219" t="s">
        <v>153</v>
      </c>
      <c r="D133" s="219" t="s">
        <v>137</v>
      </c>
      <c r="E133" s="220" t="s">
        <v>154</v>
      </c>
      <c r="F133" s="221" t="s">
        <v>155</v>
      </c>
      <c r="G133" s="222" t="s">
        <v>156</v>
      </c>
      <c r="H133" s="223">
        <v>16</v>
      </c>
      <c r="I133" s="224"/>
      <c r="J133" s="225">
        <f>ROUND(I133*H133,2)</f>
        <v>0</v>
      </c>
      <c r="K133" s="221" t="s">
        <v>141</v>
      </c>
      <c r="L133" s="45"/>
      <c r="M133" s="226" t="s">
        <v>1</v>
      </c>
      <c r="N133" s="227" t="s">
        <v>43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0.205</v>
      </c>
      <c r="T133" s="229">
        <f>S133*H133</f>
        <v>3.28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142</v>
      </c>
      <c r="AT133" s="230" t="s">
        <v>137</v>
      </c>
      <c r="AU133" s="230" t="s">
        <v>88</v>
      </c>
      <c r="AY133" s="18" t="s">
        <v>135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86</v>
      </c>
      <c r="BK133" s="231">
        <f>ROUND(I133*H133,2)</f>
        <v>0</v>
      </c>
      <c r="BL133" s="18" t="s">
        <v>142</v>
      </c>
      <c r="BM133" s="230" t="s">
        <v>157</v>
      </c>
    </row>
    <row r="134" spans="1:47" s="2" customFormat="1" ht="12">
      <c r="A134" s="39"/>
      <c r="B134" s="40"/>
      <c r="C134" s="41"/>
      <c r="D134" s="232" t="s">
        <v>144</v>
      </c>
      <c r="E134" s="41"/>
      <c r="F134" s="233" t="s">
        <v>158</v>
      </c>
      <c r="G134" s="41"/>
      <c r="H134" s="41"/>
      <c r="I134" s="234"/>
      <c r="J134" s="41"/>
      <c r="K134" s="41"/>
      <c r="L134" s="45"/>
      <c r="M134" s="235"/>
      <c r="N134" s="23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144</v>
      </c>
      <c r="AU134" s="18" t="s">
        <v>88</v>
      </c>
    </row>
    <row r="135" spans="1:47" s="2" customFormat="1" ht="12">
      <c r="A135" s="39"/>
      <c r="B135" s="40"/>
      <c r="C135" s="41"/>
      <c r="D135" s="237" t="s">
        <v>146</v>
      </c>
      <c r="E135" s="41"/>
      <c r="F135" s="238" t="s">
        <v>159</v>
      </c>
      <c r="G135" s="41"/>
      <c r="H135" s="41"/>
      <c r="I135" s="234"/>
      <c r="J135" s="41"/>
      <c r="K135" s="41"/>
      <c r="L135" s="45"/>
      <c r="M135" s="235"/>
      <c r="N135" s="236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146</v>
      </c>
      <c r="AU135" s="18" t="s">
        <v>88</v>
      </c>
    </row>
    <row r="136" spans="1:65" s="2" customFormat="1" ht="24.15" customHeight="1">
      <c r="A136" s="39"/>
      <c r="B136" s="40"/>
      <c r="C136" s="219" t="s">
        <v>142</v>
      </c>
      <c r="D136" s="219" t="s">
        <v>137</v>
      </c>
      <c r="E136" s="220" t="s">
        <v>160</v>
      </c>
      <c r="F136" s="221" t="s">
        <v>161</v>
      </c>
      <c r="G136" s="222" t="s">
        <v>162</v>
      </c>
      <c r="H136" s="223">
        <v>39</v>
      </c>
      <c r="I136" s="224"/>
      <c r="J136" s="225">
        <f>ROUND(I136*H136,2)</f>
        <v>0</v>
      </c>
      <c r="K136" s="221" t="s">
        <v>141</v>
      </c>
      <c r="L136" s="45"/>
      <c r="M136" s="226" t="s">
        <v>1</v>
      </c>
      <c r="N136" s="227" t="s">
        <v>43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142</v>
      </c>
      <c r="AT136" s="230" t="s">
        <v>137</v>
      </c>
      <c r="AU136" s="230" t="s">
        <v>88</v>
      </c>
      <c r="AY136" s="18" t="s">
        <v>135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86</v>
      </c>
      <c r="BK136" s="231">
        <f>ROUND(I136*H136,2)</f>
        <v>0</v>
      </c>
      <c r="BL136" s="18" t="s">
        <v>142</v>
      </c>
      <c r="BM136" s="230" t="s">
        <v>163</v>
      </c>
    </row>
    <row r="137" spans="1:47" s="2" customFormat="1" ht="12">
      <c r="A137" s="39"/>
      <c r="B137" s="40"/>
      <c r="C137" s="41"/>
      <c r="D137" s="232" t="s">
        <v>144</v>
      </c>
      <c r="E137" s="41"/>
      <c r="F137" s="233" t="s">
        <v>164</v>
      </c>
      <c r="G137" s="41"/>
      <c r="H137" s="41"/>
      <c r="I137" s="234"/>
      <c r="J137" s="41"/>
      <c r="K137" s="41"/>
      <c r="L137" s="45"/>
      <c r="M137" s="235"/>
      <c r="N137" s="236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144</v>
      </c>
      <c r="AU137" s="18" t="s">
        <v>88</v>
      </c>
    </row>
    <row r="138" spans="1:47" s="2" customFormat="1" ht="12">
      <c r="A138" s="39"/>
      <c r="B138" s="40"/>
      <c r="C138" s="41"/>
      <c r="D138" s="237" t="s">
        <v>146</v>
      </c>
      <c r="E138" s="41"/>
      <c r="F138" s="238" t="s">
        <v>165</v>
      </c>
      <c r="G138" s="41"/>
      <c r="H138" s="41"/>
      <c r="I138" s="234"/>
      <c r="J138" s="41"/>
      <c r="K138" s="41"/>
      <c r="L138" s="45"/>
      <c r="M138" s="235"/>
      <c r="N138" s="236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146</v>
      </c>
      <c r="AU138" s="18" t="s">
        <v>88</v>
      </c>
    </row>
    <row r="139" spans="1:65" s="2" customFormat="1" ht="21.75" customHeight="1">
      <c r="A139" s="39"/>
      <c r="B139" s="40"/>
      <c r="C139" s="219" t="s">
        <v>166</v>
      </c>
      <c r="D139" s="219" t="s">
        <v>137</v>
      </c>
      <c r="E139" s="220" t="s">
        <v>167</v>
      </c>
      <c r="F139" s="221" t="s">
        <v>168</v>
      </c>
      <c r="G139" s="222" t="s">
        <v>162</v>
      </c>
      <c r="H139" s="223">
        <v>140</v>
      </c>
      <c r="I139" s="224"/>
      <c r="J139" s="225">
        <f>ROUND(I139*H139,2)</f>
        <v>0</v>
      </c>
      <c r="K139" s="221" t="s">
        <v>141</v>
      </c>
      <c r="L139" s="45"/>
      <c r="M139" s="226" t="s">
        <v>1</v>
      </c>
      <c r="N139" s="227" t="s">
        <v>43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142</v>
      </c>
      <c r="AT139" s="230" t="s">
        <v>137</v>
      </c>
      <c r="AU139" s="230" t="s">
        <v>88</v>
      </c>
      <c r="AY139" s="18" t="s">
        <v>135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86</v>
      </c>
      <c r="BK139" s="231">
        <f>ROUND(I139*H139,2)</f>
        <v>0</v>
      </c>
      <c r="BL139" s="18" t="s">
        <v>142</v>
      </c>
      <c r="BM139" s="230" t="s">
        <v>169</v>
      </c>
    </row>
    <row r="140" spans="1:47" s="2" customFormat="1" ht="12">
      <c r="A140" s="39"/>
      <c r="B140" s="40"/>
      <c r="C140" s="41"/>
      <c r="D140" s="232" t="s">
        <v>144</v>
      </c>
      <c r="E140" s="41"/>
      <c r="F140" s="233" t="s">
        <v>170</v>
      </c>
      <c r="G140" s="41"/>
      <c r="H140" s="41"/>
      <c r="I140" s="234"/>
      <c r="J140" s="41"/>
      <c r="K140" s="41"/>
      <c r="L140" s="45"/>
      <c r="M140" s="235"/>
      <c r="N140" s="236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144</v>
      </c>
      <c r="AU140" s="18" t="s">
        <v>88</v>
      </c>
    </row>
    <row r="141" spans="1:47" s="2" customFormat="1" ht="12">
      <c r="A141" s="39"/>
      <c r="B141" s="40"/>
      <c r="C141" s="41"/>
      <c r="D141" s="237" t="s">
        <v>146</v>
      </c>
      <c r="E141" s="41"/>
      <c r="F141" s="238" t="s">
        <v>171</v>
      </c>
      <c r="G141" s="41"/>
      <c r="H141" s="41"/>
      <c r="I141" s="234"/>
      <c r="J141" s="41"/>
      <c r="K141" s="41"/>
      <c r="L141" s="45"/>
      <c r="M141" s="235"/>
      <c r="N141" s="236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146</v>
      </c>
      <c r="AU141" s="18" t="s">
        <v>88</v>
      </c>
    </row>
    <row r="142" spans="1:63" s="12" customFormat="1" ht="22.8" customHeight="1">
      <c r="A142" s="12"/>
      <c r="B142" s="203"/>
      <c r="C142" s="204"/>
      <c r="D142" s="205" t="s">
        <v>77</v>
      </c>
      <c r="E142" s="217" t="s">
        <v>172</v>
      </c>
      <c r="F142" s="217" t="s">
        <v>173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SUM(P143:P214)</f>
        <v>0</v>
      </c>
      <c r="Q142" s="211"/>
      <c r="R142" s="212">
        <f>SUM(R143:R214)</f>
        <v>0</v>
      </c>
      <c r="S142" s="211"/>
      <c r="T142" s="213">
        <f>SUM(T143:T214)</f>
        <v>329.34539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86</v>
      </c>
      <c r="AT142" s="215" t="s">
        <v>77</v>
      </c>
      <c r="AU142" s="215" t="s">
        <v>86</v>
      </c>
      <c r="AY142" s="214" t="s">
        <v>135</v>
      </c>
      <c r="BK142" s="216">
        <f>SUM(BK143:BK214)</f>
        <v>0</v>
      </c>
    </row>
    <row r="143" spans="1:65" s="2" customFormat="1" ht="24.15" customHeight="1">
      <c r="A143" s="39"/>
      <c r="B143" s="40"/>
      <c r="C143" s="219" t="s">
        <v>174</v>
      </c>
      <c r="D143" s="219" t="s">
        <v>137</v>
      </c>
      <c r="E143" s="220" t="s">
        <v>175</v>
      </c>
      <c r="F143" s="221" t="s">
        <v>176</v>
      </c>
      <c r="G143" s="222" t="s">
        <v>162</v>
      </c>
      <c r="H143" s="223">
        <v>39.325</v>
      </c>
      <c r="I143" s="224"/>
      <c r="J143" s="225">
        <f>ROUND(I143*H143,2)</f>
        <v>0</v>
      </c>
      <c r="K143" s="221" t="s">
        <v>141</v>
      </c>
      <c r="L143" s="45"/>
      <c r="M143" s="226" t="s">
        <v>1</v>
      </c>
      <c r="N143" s="227" t="s">
        <v>43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142</v>
      </c>
      <c r="AT143" s="230" t="s">
        <v>137</v>
      </c>
      <c r="AU143" s="230" t="s">
        <v>88</v>
      </c>
      <c r="AY143" s="18" t="s">
        <v>135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86</v>
      </c>
      <c r="BK143" s="231">
        <f>ROUND(I143*H143,2)</f>
        <v>0</v>
      </c>
      <c r="BL143" s="18" t="s">
        <v>142</v>
      </c>
      <c r="BM143" s="230" t="s">
        <v>177</v>
      </c>
    </row>
    <row r="144" spans="1:47" s="2" customFormat="1" ht="12">
      <c r="A144" s="39"/>
      <c r="B144" s="40"/>
      <c r="C144" s="41"/>
      <c r="D144" s="232" t="s">
        <v>144</v>
      </c>
      <c r="E144" s="41"/>
      <c r="F144" s="233" t="s">
        <v>178</v>
      </c>
      <c r="G144" s="41"/>
      <c r="H144" s="41"/>
      <c r="I144" s="234"/>
      <c r="J144" s="41"/>
      <c r="K144" s="41"/>
      <c r="L144" s="45"/>
      <c r="M144" s="235"/>
      <c r="N144" s="236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144</v>
      </c>
      <c r="AU144" s="18" t="s">
        <v>88</v>
      </c>
    </row>
    <row r="145" spans="1:47" s="2" customFormat="1" ht="12">
      <c r="A145" s="39"/>
      <c r="B145" s="40"/>
      <c r="C145" s="41"/>
      <c r="D145" s="237" t="s">
        <v>146</v>
      </c>
      <c r="E145" s="41"/>
      <c r="F145" s="238" t="s">
        <v>179</v>
      </c>
      <c r="G145" s="41"/>
      <c r="H145" s="41"/>
      <c r="I145" s="234"/>
      <c r="J145" s="41"/>
      <c r="K145" s="41"/>
      <c r="L145" s="45"/>
      <c r="M145" s="235"/>
      <c r="N145" s="236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146</v>
      </c>
      <c r="AU145" s="18" t="s">
        <v>88</v>
      </c>
    </row>
    <row r="146" spans="1:51" s="13" customFormat="1" ht="12">
      <c r="A146" s="13"/>
      <c r="B146" s="239"/>
      <c r="C146" s="240"/>
      <c r="D146" s="232" t="s">
        <v>180</v>
      </c>
      <c r="E146" s="241" t="s">
        <v>1</v>
      </c>
      <c r="F146" s="242" t="s">
        <v>181</v>
      </c>
      <c r="G146" s="240"/>
      <c r="H146" s="243">
        <v>39.325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180</v>
      </c>
      <c r="AU146" s="249" t="s">
        <v>88</v>
      </c>
      <c r="AV146" s="13" t="s">
        <v>88</v>
      </c>
      <c r="AW146" s="13" t="s">
        <v>34</v>
      </c>
      <c r="AX146" s="13" t="s">
        <v>78</v>
      </c>
      <c r="AY146" s="249" t="s">
        <v>135</v>
      </c>
    </row>
    <row r="147" spans="1:51" s="14" customFormat="1" ht="12">
      <c r="A147" s="14"/>
      <c r="B147" s="250"/>
      <c r="C147" s="251"/>
      <c r="D147" s="232" t="s">
        <v>180</v>
      </c>
      <c r="E147" s="252" t="s">
        <v>1</v>
      </c>
      <c r="F147" s="253" t="s">
        <v>182</v>
      </c>
      <c r="G147" s="251"/>
      <c r="H147" s="252" t="s">
        <v>1</v>
      </c>
      <c r="I147" s="254"/>
      <c r="J147" s="251"/>
      <c r="K147" s="251"/>
      <c r="L147" s="255"/>
      <c r="M147" s="256"/>
      <c r="N147" s="257"/>
      <c r="O147" s="257"/>
      <c r="P147" s="257"/>
      <c r="Q147" s="257"/>
      <c r="R147" s="257"/>
      <c r="S147" s="257"/>
      <c r="T147" s="25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9" t="s">
        <v>180</v>
      </c>
      <c r="AU147" s="259" t="s">
        <v>88</v>
      </c>
      <c r="AV147" s="14" t="s">
        <v>86</v>
      </c>
      <c r="AW147" s="14" t="s">
        <v>34</v>
      </c>
      <c r="AX147" s="14" t="s">
        <v>78</v>
      </c>
      <c r="AY147" s="259" t="s">
        <v>135</v>
      </c>
    </row>
    <row r="148" spans="1:51" s="15" customFormat="1" ht="12">
      <c r="A148" s="15"/>
      <c r="B148" s="260"/>
      <c r="C148" s="261"/>
      <c r="D148" s="232" t="s">
        <v>180</v>
      </c>
      <c r="E148" s="262" t="s">
        <v>1</v>
      </c>
      <c r="F148" s="263" t="s">
        <v>183</v>
      </c>
      <c r="G148" s="261"/>
      <c r="H148" s="264">
        <v>39.325</v>
      </c>
      <c r="I148" s="265"/>
      <c r="J148" s="261"/>
      <c r="K148" s="261"/>
      <c r="L148" s="266"/>
      <c r="M148" s="267"/>
      <c r="N148" s="268"/>
      <c r="O148" s="268"/>
      <c r="P148" s="268"/>
      <c r="Q148" s="268"/>
      <c r="R148" s="268"/>
      <c r="S148" s="268"/>
      <c r="T148" s="269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0" t="s">
        <v>180</v>
      </c>
      <c r="AU148" s="270" t="s">
        <v>88</v>
      </c>
      <c r="AV148" s="15" t="s">
        <v>142</v>
      </c>
      <c r="AW148" s="15" t="s">
        <v>34</v>
      </c>
      <c r="AX148" s="15" t="s">
        <v>86</v>
      </c>
      <c r="AY148" s="270" t="s">
        <v>135</v>
      </c>
    </row>
    <row r="149" spans="1:65" s="2" customFormat="1" ht="16.5" customHeight="1">
      <c r="A149" s="39"/>
      <c r="B149" s="40"/>
      <c r="C149" s="219" t="s">
        <v>184</v>
      </c>
      <c r="D149" s="219" t="s">
        <v>137</v>
      </c>
      <c r="E149" s="220" t="s">
        <v>185</v>
      </c>
      <c r="F149" s="221" t="s">
        <v>186</v>
      </c>
      <c r="G149" s="222" t="s">
        <v>187</v>
      </c>
      <c r="H149" s="223">
        <v>1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43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142</v>
      </c>
      <c r="AT149" s="230" t="s">
        <v>137</v>
      </c>
      <c r="AU149" s="230" t="s">
        <v>88</v>
      </c>
      <c r="AY149" s="18" t="s">
        <v>135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86</v>
      </c>
      <c r="BK149" s="231">
        <f>ROUND(I149*H149,2)</f>
        <v>0</v>
      </c>
      <c r="BL149" s="18" t="s">
        <v>142</v>
      </c>
      <c r="BM149" s="230" t="s">
        <v>188</v>
      </c>
    </row>
    <row r="150" spans="1:47" s="2" customFormat="1" ht="12">
      <c r="A150" s="39"/>
      <c r="B150" s="40"/>
      <c r="C150" s="41"/>
      <c r="D150" s="232" t="s">
        <v>144</v>
      </c>
      <c r="E150" s="41"/>
      <c r="F150" s="233" t="s">
        <v>186</v>
      </c>
      <c r="G150" s="41"/>
      <c r="H150" s="41"/>
      <c r="I150" s="234"/>
      <c r="J150" s="41"/>
      <c r="K150" s="41"/>
      <c r="L150" s="45"/>
      <c r="M150" s="235"/>
      <c r="N150" s="236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144</v>
      </c>
      <c r="AU150" s="18" t="s">
        <v>88</v>
      </c>
    </row>
    <row r="151" spans="1:65" s="2" customFormat="1" ht="24.15" customHeight="1">
      <c r="A151" s="39"/>
      <c r="B151" s="40"/>
      <c r="C151" s="219" t="s">
        <v>189</v>
      </c>
      <c r="D151" s="219" t="s">
        <v>137</v>
      </c>
      <c r="E151" s="220" t="s">
        <v>190</v>
      </c>
      <c r="F151" s="221" t="s">
        <v>191</v>
      </c>
      <c r="G151" s="222" t="s">
        <v>192</v>
      </c>
      <c r="H151" s="223">
        <v>48</v>
      </c>
      <c r="I151" s="224"/>
      <c r="J151" s="225">
        <f>ROUND(I151*H151,2)</f>
        <v>0</v>
      </c>
      <c r="K151" s="221" t="s">
        <v>141</v>
      </c>
      <c r="L151" s="45"/>
      <c r="M151" s="226" t="s">
        <v>1</v>
      </c>
      <c r="N151" s="227" t="s">
        <v>43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142</v>
      </c>
      <c r="AT151" s="230" t="s">
        <v>137</v>
      </c>
      <c r="AU151" s="230" t="s">
        <v>88</v>
      </c>
      <c r="AY151" s="18" t="s">
        <v>135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86</v>
      </c>
      <c r="BK151" s="231">
        <f>ROUND(I151*H151,2)</f>
        <v>0</v>
      </c>
      <c r="BL151" s="18" t="s">
        <v>142</v>
      </c>
      <c r="BM151" s="230" t="s">
        <v>193</v>
      </c>
    </row>
    <row r="152" spans="1:47" s="2" customFormat="1" ht="12">
      <c r="A152" s="39"/>
      <c r="B152" s="40"/>
      <c r="C152" s="41"/>
      <c r="D152" s="232" t="s">
        <v>144</v>
      </c>
      <c r="E152" s="41"/>
      <c r="F152" s="233" t="s">
        <v>191</v>
      </c>
      <c r="G152" s="41"/>
      <c r="H152" s="41"/>
      <c r="I152" s="234"/>
      <c r="J152" s="41"/>
      <c r="K152" s="41"/>
      <c r="L152" s="45"/>
      <c r="M152" s="235"/>
      <c r="N152" s="236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144</v>
      </c>
      <c r="AU152" s="18" t="s">
        <v>88</v>
      </c>
    </row>
    <row r="153" spans="1:47" s="2" customFormat="1" ht="12">
      <c r="A153" s="39"/>
      <c r="B153" s="40"/>
      <c r="C153" s="41"/>
      <c r="D153" s="237" t="s">
        <v>146</v>
      </c>
      <c r="E153" s="41"/>
      <c r="F153" s="238" t="s">
        <v>194</v>
      </c>
      <c r="G153" s="41"/>
      <c r="H153" s="41"/>
      <c r="I153" s="234"/>
      <c r="J153" s="41"/>
      <c r="K153" s="41"/>
      <c r="L153" s="45"/>
      <c r="M153" s="235"/>
      <c r="N153" s="236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146</v>
      </c>
      <c r="AU153" s="18" t="s">
        <v>88</v>
      </c>
    </row>
    <row r="154" spans="1:65" s="2" customFormat="1" ht="24.15" customHeight="1">
      <c r="A154" s="39"/>
      <c r="B154" s="40"/>
      <c r="C154" s="219" t="s">
        <v>172</v>
      </c>
      <c r="D154" s="219" t="s">
        <v>137</v>
      </c>
      <c r="E154" s="220" t="s">
        <v>195</v>
      </c>
      <c r="F154" s="221" t="s">
        <v>196</v>
      </c>
      <c r="G154" s="222" t="s">
        <v>192</v>
      </c>
      <c r="H154" s="223">
        <v>17</v>
      </c>
      <c r="I154" s="224"/>
      <c r="J154" s="225">
        <f>ROUND(I154*H154,2)</f>
        <v>0</v>
      </c>
      <c r="K154" s="221" t="s">
        <v>141</v>
      </c>
      <c r="L154" s="45"/>
      <c r="M154" s="226" t="s">
        <v>1</v>
      </c>
      <c r="N154" s="227" t="s">
        <v>43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0.168</v>
      </c>
      <c r="T154" s="229">
        <f>S154*H154</f>
        <v>2.8560000000000003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142</v>
      </c>
      <c r="AT154" s="230" t="s">
        <v>137</v>
      </c>
      <c r="AU154" s="230" t="s">
        <v>88</v>
      </c>
      <c r="AY154" s="18" t="s">
        <v>135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86</v>
      </c>
      <c r="BK154" s="231">
        <f>ROUND(I154*H154,2)</f>
        <v>0</v>
      </c>
      <c r="BL154" s="18" t="s">
        <v>142</v>
      </c>
      <c r="BM154" s="230" t="s">
        <v>197</v>
      </c>
    </row>
    <row r="155" spans="1:47" s="2" customFormat="1" ht="12">
      <c r="A155" s="39"/>
      <c r="B155" s="40"/>
      <c r="C155" s="41"/>
      <c r="D155" s="232" t="s">
        <v>144</v>
      </c>
      <c r="E155" s="41"/>
      <c r="F155" s="233" t="s">
        <v>198</v>
      </c>
      <c r="G155" s="41"/>
      <c r="H155" s="41"/>
      <c r="I155" s="234"/>
      <c r="J155" s="41"/>
      <c r="K155" s="41"/>
      <c r="L155" s="45"/>
      <c r="M155" s="235"/>
      <c r="N155" s="236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144</v>
      </c>
      <c r="AU155" s="18" t="s">
        <v>88</v>
      </c>
    </row>
    <row r="156" spans="1:47" s="2" customFormat="1" ht="12">
      <c r="A156" s="39"/>
      <c r="B156" s="40"/>
      <c r="C156" s="41"/>
      <c r="D156" s="237" t="s">
        <v>146</v>
      </c>
      <c r="E156" s="41"/>
      <c r="F156" s="238" t="s">
        <v>199</v>
      </c>
      <c r="G156" s="41"/>
      <c r="H156" s="41"/>
      <c r="I156" s="234"/>
      <c r="J156" s="41"/>
      <c r="K156" s="41"/>
      <c r="L156" s="45"/>
      <c r="M156" s="235"/>
      <c r="N156" s="236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146</v>
      </c>
      <c r="AU156" s="18" t="s">
        <v>88</v>
      </c>
    </row>
    <row r="157" spans="1:65" s="2" customFormat="1" ht="24.15" customHeight="1">
      <c r="A157" s="39"/>
      <c r="B157" s="40"/>
      <c r="C157" s="219" t="s">
        <v>200</v>
      </c>
      <c r="D157" s="219" t="s">
        <v>137</v>
      </c>
      <c r="E157" s="220" t="s">
        <v>201</v>
      </c>
      <c r="F157" s="221" t="s">
        <v>202</v>
      </c>
      <c r="G157" s="222" t="s">
        <v>140</v>
      </c>
      <c r="H157" s="223">
        <v>2.015</v>
      </c>
      <c r="I157" s="224"/>
      <c r="J157" s="225">
        <f>ROUND(I157*H157,2)</f>
        <v>0</v>
      </c>
      <c r="K157" s="221" t="s">
        <v>141</v>
      </c>
      <c r="L157" s="45"/>
      <c r="M157" s="226" t="s">
        <v>1</v>
      </c>
      <c r="N157" s="227" t="s">
        <v>43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0.041</v>
      </c>
      <c r="T157" s="229">
        <f>S157*H157</f>
        <v>0.08261500000000001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142</v>
      </c>
      <c r="AT157" s="230" t="s">
        <v>137</v>
      </c>
      <c r="AU157" s="230" t="s">
        <v>88</v>
      </c>
      <c r="AY157" s="18" t="s">
        <v>135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86</v>
      </c>
      <c r="BK157" s="231">
        <f>ROUND(I157*H157,2)</f>
        <v>0</v>
      </c>
      <c r="BL157" s="18" t="s">
        <v>142</v>
      </c>
      <c r="BM157" s="230" t="s">
        <v>203</v>
      </c>
    </row>
    <row r="158" spans="1:47" s="2" customFormat="1" ht="12">
      <c r="A158" s="39"/>
      <c r="B158" s="40"/>
      <c r="C158" s="41"/>
      <c r="D158" s="232" t="s">
        <v>144</v>
      </c>
      <c r="E158" s="41"/>
      <c r="F158" s="233" t="s">
        <v>204</v>
      </c>
      <c r="G158" s="41"/>
      <c r="H158" s="41"/>
      <c r="I158" s="234"/>
      <c r="J158" s="41"/>
      <c r="K158" s="41"/>
      <c r="L158" s="45"/>
      <c r="M158" s="235"/>
      <c r="N158" s="236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144</v>
      </c>
      <c r="AU158" s="18" t="s">
        <v>88</v>
      </c>
    </row>
    <row r="159" spans="1:47" s="2" customFormat="1" ht="12">
      <c r="A159" s="39"/>
      <c r="B159" s="40"/>
      <c r="C159" s="41"/>
      <c r="D159" s="237" t="s">
        <v>146</v>
      </c>
      <c r="E159" s="41"/>
      <c r="F159" s="238" t="s">
        <v>205</v>
      </c>
      <c r="G159" s="41"/>
      <c r="H159" s="41"/>
      <c r="I159" s="234"/>
      <c r="J159" s="41"/>
      <c r="K159" s="41"/>
      <c r="L159" s="45"/>
      <c r="M159" s="235"/>
      <c r="N159" s="236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146</v>
      </c>
      <c r="AU159" s="18" t="s">
        <v>88</v>
      </c>
    </row>
    <row r="160" spans="1:51" s="13" customFormat="1" ht="12">
      <c r="A160" s="13"/>
      <c r="B160" s="239"/>
      <c r="C160" s="240"/>
      <c r="D160" s="232" t="s">
        <v>180</v>
      </c>
      <c r="E160" s="241" t="s">
        <v>1</v>
      </c>
      <c r="F160" s="242" t="s">
        <v>206</v>
      </c>
      <c r="G160" s="240"/>
      <c r="H160" s="243">
        <v>1.3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180</v>
      </c>
      <c r="AU160" s="249" t="s">
        <v>88</v>
      </c>
      <c r="AV160" s="13" t="s">
        <v>88</v>
      </c>
      <c r="AW160" s="13" t="s">
        <v>34</v>
      </c>
      <c r="AX160" s="13" t="s">
        <v>78</v>
      </c>
      <c r="AY160" s="249" t="s">
        <v>135</v>
      </c>
    </row>
    <row r="161" spans="1:51" s="13" customFormat="1" ht="12">
      <c r="A161" s="13"/>
      <c r="B161" s="239"/>
      <c r="C161" s="240"/>
      <c r="D161" s="232" t="s">
        <v>180</v>
      </c>
      <c r="E161" s="241" t="s">
        <v>1</v>
      </c>
      <c r="F161" s="242" t="s">
        <v>207</v>
      </c>
      <c r="G161" s="240"/>
      <c r="H161" s="243">
        <v>0.715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9" t="s">
        <v>180</v>
      </c>
      <c r="AU161" s="249" t="s">
        <v>88</v>
      </c>
      <c r="AV161" s="13" t="s">
        <v>88</v>
      </c>
      <c r="AW161" s="13" t="s">
        <v>34</v>
      </c>
      <c r="AX161" s="13" t="s">
        <v>78</v>
      </c>
      <c r="AY161" s="249" t="s">
        <v>135</v>
      </c>
    </row>
    <row r="162" spans="1:51" s="15" customFormat="1" ht="12">
      <c r="A162" s="15"/>
      <c r="B162" s="260"/>
      <c r="C162" s="261"/>
      <c r="D162" s="232" t="s">
        <v>180</v>
      </c>
      <c r="E162" s="262" t="s">
        <v>1</v>
      </c>
      <c r="F162" s="263" t="s">
        <v>183</v>
      </c>
      <c r="G162" s="261"/>
      <c r="H162" s="264">
        <v>2.015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0" t="s">
        <v>180</v>
      </c>
      <c r="AU162" s="270" t="s">
        <v>88</v>
      </c>
      <c r="AV162" s="15" t="s">
        <v>142</v>
      </c>
      <c r="AW162" s="15" t="s">
        <v>34</v>
      </c>
      <c r="AX162" s="15" t="s">
        <v>86</v>
      </c>
      <c r="AY162" s="270" t="s">
        <v>135</v>
      </c>
    </row>
    <row r="163" spans="1:65" s="2" customFormat="1" ht="24.15" customHeight="1">
      <c r="A163" s="39"/>
      <c r="B163" s="40"/>
      <c r="C163" s="219" t="s">
        <v>208</v>
      </c>
      <c r="D163" s="219" t="s">
        <v>137</v>
      </c>
      <c r="E163" s="220" t="s">
        <v>209</v>
      </c>
      <c r="F163" s="221" t="s">
        <v>210</v>
      </c>
      <c r="G163" s="222" t="s">
        <v>140</v>
      </c>
      <c r="H163" s="223">
        <v>8.351</v>
      </c>
      <c r="I163" s="224"/>
      <c r="J163" s="225">
        <f>ROUND(I163*H163,2)</f>
        <v>0</v>
      </c>
      <c r="K163" s="221" t="s">
        <v>141</v>
      </c>
      <c r="L163" s="45"/>
      <c r="M163" s="226" t="s">
        <v>1</v>
      </c>
      <c r="N163" s="227" t="s">
        <v>43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0.031</v>
      </c>
      <c r="T163" s="229">
        <f>S163*H163</f>
        <v>0.25888100000000003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142</v>
      </c>
      <c r="AT163" s="230" t="s">
        <v>137</v>
      </c>
      <c r="AU163" s="230" t="s">
        <v>88</v>
      </c>
      <c r="AY163" s="18" t="s">
        <v>135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86</v>
      </c>
      <c r="BK163" s="231">
        <f>ROUND(I163*H163,2)</f>
        <v>0</v>
      </c>
      <c r="BL163" s="18" t="s">
        <v>142</v>
      </c>
      <c r="BM163" s="230" t="s">
        <v>211</v>
      </c>
    </row>
    <row r="164" spans="1:47" s="2" customFormat="1" ht="12">
      <c r="A164" s="39"/>
      <c r="B164" s="40"/>
      <c r="C164" s="41"/>
      <c r="D164" s="232" t="s">
        <v>144</v>
      </c>
      <c r="E164" s="41"/>
      <c r="F164" s="233" t="s">
        <v>212</v>
      </c>
      <c r="G164" s="41"/>
      <c r="H164" s="41"/>
      <c r="I164" s="234"/>
      <c r="J164" s="41"/>
      <c r="K164" s="41"/>
      <c r="L164" s="45"/>
      <c r="M164" s="235"/>
      <c r="N164" s="236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144</v>
      </c>
      <c r="AU164" s="18" t="s">
        <v>88</v>
      </c>
    </row>
    <row r="165" spans="1:47" s="2" customFormat="1" ht="12">
      <c r="A165" s="39"/>
      <c r="B165" s="40"/>
      <c r="C165" s="41"/>
      <c r="D165" s="237" t="s">
        <v>146</v>
      </c>
      <c r="E165" s="41"/>
      <c r="F165" s="238" t="s">
        <v>213</v>
      </c>
      <c r="G165" s="41"/>
      <c r="H165" s="41"/>
      <c r="I165" s="234"/>
      <c r="J165" s="41"/>
      <c r="K165" s="41"/>
      <c r="L165" s="45"/>
      <c r="M165" s="235"/>
      <c r="N165" s="236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146</v>
      </c>
      <c r="AU165" s="18" t="s">
        <v>88</v>
      </c>
    </row>
    <row r="166" spans="1:51" s="13" customFormat="1" ht="12">
      <c r="A166" s="13"/>
      <c r="B166" s="239"/>
      <c r="C166" s="240"/>
      <c r="D166" s="232" t="s">
        <v>180</v>
      </c>
      <c r="E166" s="241" t="s">
        <v>1</v>
      </c>
      <c r="F166" s="242" t="s">
        <v>214</v>
      </c>
      <c r="G166" s="240"/>
      <c r="H166" s="243">
        <v>1.428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180</v>
      </c>
      <c r="AU166" s="249" t="s">
        <v>88</v>
      </c>
      <c r="AV166" s="13" t="s">
        <v>88</v>
      </c>
      <c r="AW166" s="13" t="s">
        <v>34</v>
      </c>
      <c r="AX166" s="13" t="s">
        <v>78</v>
      </c>
      <c r="AY166" s="249" t="s">
        <v>135</v>
      </c>
    </row>
    <row r="167" spans="1:51" s="13" customFormat="1" ht="12">
      <c r="A167" s="13"/>
      <c r="B167" s="239"/>
      <c r="C167" s="240"/>
      <c r="D167" s="232" t="s">
        <v>180</v>
      </c>
      <c r="E167" s="241" t="s">
        <v>1</v>
      </c>
      <c r="F167" s="242" t="s">
        <v>215</v>
      </c>
      <c r="G167" s="240"/>
      <c r="H167" s="243">
        <v>1.813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180</v>
      </c>
      <c r="AU167" s="249" t="s">
        <v>88</v>
      </c>
      <c r="AV167" s="13" t="s">
        <v>88</v>
      </c>
      <c r="AW167" s="13" t="s">
        <v>34</v>
      </c>
      <c r="AX167" s="13" t="s">
        <v>78</v>
      </c>
      <c r="AY167" s="249" t="s">
        <v>135</v>
      </c>
    </row>
    <row r="168" spans="1:51" s="13" customFormat="1" ht="12">
      <c r="A168" s="13"/>
      <c r="B168" s="239"/>
      <c r="C168" s="240"/>
      <c r="D168" s="232" t="s">
        <v>180</v>
      </c>
      <c r="E168" s="241" t="s">
        <v>1</v>
      </c>
      <c r="F168" s="242" t="s">
        <v>216</v>
      </c>
      <c r="G168" s="240"/>
      <c r="H168" s="243">
        <v>3.212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180</v>
      </c>
      <c r="AU168" s="249" t="s">
        <v>88</v>
      </c>
      <c r="AV168" s="13" t="s">
        <v>88</v>
      </c>
      <c r="AW168" s="13" t="s">
        <v>34</v>
      </c>
      <c r="AX168" s="13" t="s">
        <v>78</v>
      </c>
      <c r="AY168" s="249" t="s">
        <v>135</v>
      </c>
    </row>
    <row r="169" spans="1:51" s="13" customFormat="1" ht="12">
      <c r="A169" s="13"/>
      <c r="B169" s="239"/>
      <c r="C169" s="240"/>
      <c r="D169" s="232" t="s">
        <v>180</v>
      </c>
      <c r="E169" s="241" t="s">
        <v>1</v>
      </c>
      <c r="F169" s="242" t="s">
        <v>217</v>
      </c>
      <c r="G169" s="240"/>
      <c r="H169" s="243">
        <v>1.898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180</v>
      </c>
      <c r="AU169" s="249" t="s">
        <v>88</v>
      </c>
      <c r="AV169" s="13" t="s">
        <v>88</v>
      </c>
      <c r="AW169" s="13" t="s">
        <v>34</v>
      </c>
      <c r="AX169" s="13" t="s">
        <v>78</v>
      </c>
      <c r="AY169" s="249" t="s">
        <v>135</v>
      </c>
    </row>
    <row r="170" spans="1:51" s="15" customFormat="1" ht="12">
      <c r="A170" s="15"/>
      <c r="B170" s="260"/>
      <c r="C170" s="261"/>
      <c r="D170" s="232" t="s">
        <v>180</v>
      </c>
      <c r="E170" s="262" t="s">
        <v>1</v>
      </c>
      <c r="F170" s="263" t="s">
        <v>183</v>
      </c>
      <c r="G170" s="261"/>
      <c r="H170" s="264">
        <v>8.350999999999999</v>
      </c>
      <c r="I170" s="265"/>
      <c r="J170" s="261"/>
      <c r="K170" s="261"/>
      <c r="L170" s="266"/>
      <c r="M170" s="267"/>
      <c r="N170" s="268"/>
      <c r="O170" s="268"/>
      <c r="P170" s="268"/>
      <c r="Q170" s="268"/>
      <c r="R170" s="268"/>
      <c r="S170" s="268"/>
      <c r="T170" s="269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0" t="s">
        <v>180</v>
      </c>
      <c r="AU170" s="270" t="s">
        <v>88</v>
      </c>
      <c r="AV170" s="15" t="s">
        <v>142</v>
      </c>
      <c r="AW170" s="15" t="s">
        <v>34</v>
      </c>
      <c r="AX170" s="15" t="s">
        <v>86</v>
      </c>
      <c r="AY170" s="270" t="s">
        <v>135</v>
      </c>
    </row>
    <row r="171" spans="1:65" s="2" customFormat="1" ht="24.15" customHeight="1">
      <c r="A171" s="39"/>
      <c r="B171" s="40"/>
      <c r="C171" s="219" t="s">
        <v>218</v>
      </c>
      <c r="D171" s="219" t="s">
        <v>137</v>
      </c>
      <c r="E171" s="220" t="s">
        <v>219</v>
      </c>
      <c r="F171" s="221" t="s">
        <v>220</v>
      </c>
      <c r="G171" s="222" t="s">
        <v>140</v>
      </c>
      <c r="H171" s="223">
        <v>8.4</v>
      </c>
      <c r="I171" s="224"/>
      <c r="J171" s="225">
        <f>ROUND(I171*H171,2)</f>
        <v>0</v>
      </c>
      <c r="K171" s="221" t="s">
        <v>141</v>
      </c>
      <c r="L171" s="45"/>
      <c r="M171" s="226" t="s">
        <v>1</v>
      </c>
      <c r="N171" s="227" t="s">
        <v>43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0.023</v>
      </c>
      <c r="T171" s="229">
        <f>S171*H171</f>
        <v>0.1932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142</v>
      </c>
      <c r="AT171" s="230" t="s">
        <v>137</v>
      </c>
      <c r="AU171" s="230" t="s">
        <v>88</v>
      </c>
      <c r="AY171" s="18" t="s">
        <v>135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86</v>
      </c>
      <c r="BK171" s="231">
        <f>ROUND(I171*H171,2)</f>
        <v>0</v>
      </c>
      <c r="BL171" s="18" t="s">
        <v>142</v>
      </c>
      <c r="BM171" s="230" t="s">
        <v>221</v>
      </c>
    </row>
    <row r="172" spans="1:47" s="2" customFormat="1" ht="12">
      <c r="A172" s="39"/>
      <c r="B172" s="40"/>
      <c r="C172" s="41"/>
      <c r="D172" s="232" t="s">
        <v>144</v>
      </c>
      <c r="E172" s="41"/>
      <c r="F172" s="233" t="s">
        <v>222</v>
      </c>
      <c r="G172" s="41"/>
      <c r="H172" s="41"/>
      <c r="I172" s="234"/>
      <c r="J172" s="41"/>
      <c r="K172" s="41"/>
      <c r="L172" s="45"/>
      <c r="M172" s="235"/>
      <c r="N172" s="236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144</v>
      </c>
      <c r="AU172" s="18" t="s">
        <v>88</v>
      </c>
    </row>
    <row r="173" spans="1:47" s="2" customFormat="1" ht="12">
      <c r="A173" s="39"/>
      <c r="B173" s="40"/>
      <c r="C173" s="41"/>
      <c r="D173" s="237" t="s">
        <v>146</v>
      </c>
      <c r="E173" s="41"/>
      <c r="F173" s="238" t="s">
        <v>223</v>
      </c>
      <c r="G173" s="41"/>
      <c r="H173" s="41"/>
      <c r="I173" s="234"/>
      <c r="J173" s="41"/>
      <c r="K173" s="41"/>
      <c r="L173" s="45"/>
      <c r="M173" s="235"/>
      <c r="N173" s="236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146</v>
      </c>
      <c r="AU173" s="18" t="s">
        <v>88</v>
      </c>
    </row>
    <row r="174" spans="1:51" s="13" customFormat="1" ht="12">
      <c r="A174" s="13"/>
      <c r="B174" s="239"/>
      <c r="C174" s="240"/>
      <c r="D174" s="232" t="s">
        <v>180</v>
      </c>
      <c r="E174" s="241" t="s">
        <v>1</v>
      </c>
      <c r="F174" s="242" t="s">
        <v>224</v>
      </c>
      <c r="G174" s="240"/>
      <c r="H174" s="243">
        <v>2.7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9" t="s">
        <v>180</v>
      </c>
      <c r="AU174" s="249" t="s">
        <v>88</v>
      </c>
      <c r="AV174" s="13" t="s">
        <v>88</v>
      </c>
      <c r="AW174" s="13" t="s">
        <v>34</v>
      </c>
      <c r="AX174" s="13" t="s">
        <v>78</v>
      </c>
      <c r="AY174" s="249" t="s">
        <v>135</v>
      </c>
    </row>
    <row r="175" spans="1:51" s="13" customFormat="1" ht="12">
      <c r="A175" s="13"/>
      <c r="B175" s="239"/>
      <c r="C175" s="240"/>
      <c r="D175" s="232" t="s">
        <v>180</v>
      </c>
      <c r="E175" s="241" t="s">
        <v>1</v>
      </c>
      <c r="F175" s="242" t="s">
        <v>225</v>
      </c>
      <c r="G175" s="240"/>
      <c r="H175" s="243">
        <v>5.7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180</v>
      </c>
      <c r="AU175" s="249" t="s">
        <v>88</v>
      </c>
      <c r="AV175" s="13" t="s">
        <v>88</v>
      </c>
      <c r="AW175" s="13" t="s">
        <v>34</v>
      </c>
      <c r="AX175" s="13" t="s">
        <v>78</v>
      </c>
      <c r="AY175" s="249" t="s">
        <v>135</v>
      </c>
    </row>
    <row r="176" spans="1:51" s="15" customFormat="1" ht="12">
      <c r="A176" s="15"/>
      <c r="B176" s="260"/>
      <c r="C176" s="261"/>
      <c r="D176" s="232" t="s">
        <v>180</v>
      </c>
      <c r="E176" s="262" t="s">
        <v>1</v>
      </c>
      <c r="F176" s="263" t="s">
        <v>183</v>
      </c>
      <c r="G176" s="261"/>
      <c r="H176" s="264">
        <v>8.4</v>
      </c>
      <c r="I176" s="265"/>
      <c r="J176" s="261"/>
      <c r="K176" s="261"/>
      <c r="L176" s="266"/>
      <c r="M176" s="267"/>
      <c r="N176" s="268"/>
      <c r="O176" s="268"/>
      <c r="P176" s="268"/>
      <c r="Q176" s="268"/>
      <c r="R176" s="268"/>
      <c r="S176" s="268"/>
      <c r="T176" s="269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0" t="s">
        <v>180</v>
      </c>
      <c r="AU176" s="270" t="s">
        <v>88</v>
      </c>
      <c r="AV176" s="15" t="s">
        <v>142</v>
      </c>
      <c r="AW176" s="15" t="s">
        <v>34</v>
      </c>
      <c r="AX176" s="15" t="s">
        <v>86</v>
      </c>
      <c r="AY176" s="270" t="s">
        <v>135</v>
      </c>
    </row>
    <row r="177" spans="1:65" s="2" customFormat="1" ht="21.75" customHeight="1">
      <c r="A177" s="39"/>
      <c r="B177" s="40"/>
      <c r="C177" s="219" t="s">
        <v>226</v>
      </c>
      <c r="D177" s="219" t="s">
        <v>137</v>
      </c>
      <c r="E177" s="220" t="s">
        <v>227</v>
      </c>
      <c r="F177" s="221" t="s">
        <v>228</v>
      </c>
      <c r="G177" s="222" t="s">
        <v>140</v>
      </c>
      <c r="H177" s="223">
        <v>26.599</v>
      </c>
      <c r="I177" s="224"/>
      <c r="J177" s="225">
        <f>ROUND(I177*H177,2)</f>
        <v>0</v>
      </c>
      <c r="K177" s="221" t="s">
        <v>141</v>
      </c>
      <c r="L177" s="45"/>
      <c r="M177" s="226" t="s">
        <v>1</v>
      </c>
      <c r="N177" s="227" t="s">
        <v>43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0.076</v>
      </c>
      <c r="T177" s="229">
        <f>S177*H177</f>
        <v>2.021524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142</v>
      </c>
      <c r="AT177" s="230" t="s">
        <v>137</v>
      </c>
      <c r="AU177" s="230" t="s">
        <v>88</v>
      </c>
      <c r="AY177" s="18" t="s">
        <v>135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86</v>
      </c>
      <c r="BK177" s="231">
        <f>ROUND(I177*H177,2)</f>
        <v>0</v>
      </c>
      <c r="BL177" s="18" t="s">
        <v>142</v>
      </c>
      <c r="BM177" s="230" t="s">
        <v>229</v>
      </c>
    </row>
    <row r="178" spans="1:47" s="2" customFormat="1" ht="12">
      <c r="A178" s="39"/>
      <c r="B178" s="40"/>
      <c r="C178" s="41"/>
      <c r="D178" s="232" t="s">
        <v>144</v>
      </c>
      <c r="E178" s="41"/>
      <c r="F178" s="233" t="s">
        <v>230</v>
      </c>
      <c r="G178" s="41"/>
      <c r="H178" s="41"/>
      <c r="I178" s="234"/>
      <c r="J178" s="41"/>
      <c r="K178" s="41"/>
      <c r="L178" s="45"/>
      <c r="M178" s="235"/>
      <c r="N178" s="236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144</v>
      </c>
      <c r="AU178" s="18" t="s">
        <v>88</v>
      </c>
    </row>
    <row r="179" spans="1:47" s="2" customFormat="1" ht="12">
      <c r="A179" s="39"/>
      <c r="B179" s="40"/>
      <c r="C179" s="41"/>
      <c r="D179" s="237" t="s">
        <v>146</v>
      </c>
      <c r="E179" s="41"/>
      <c r="F179" s="238" t="s">
        <v>231</v>
      </c>
      <c r="G179" s="41"/>
      <c r="H179" s="41"/>
      <c r="I179" s="234"/>
      <c r="J179" s="41"/>
      <c r="K179" s="41"/>
      <c r="L179" s="45"/>
      <c r="M179" s="235"/>
      <c r="N179" s="236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146</v>
      </c>
      <c r="AU179" s="18" t="s">
        <v>88</v>
      </c>
    </row>
    <row r="180" spans="1:51" s="13" customFormat="1" ht="12">
      <c r="A180" s="13"/>
      <c r="B180" s="239"/>
      <c r="C180" s="240"/>
      <c r="D180" s="232" t="s">
        <v>180</v>
      </c>
      <c r="E180" s="241" t="s">
        <v>1</v>
      </c>
      <c r="F180" s="242" t="s">
        <v>232</v>
      </c>
      <c r="G180" s="240"/>
      <c r="H180" s="243">
        <v>4.82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9" t="s">
        <v>180</v>
      </c>
      <c r="AU180" s="249" t="s">
        <v>88</v>
      </c>
      <c r="AV180" s="13" t="s">
        <v>88</v>
      </c>
      <c r="AW180" s="13" t="s">
        <v>34</v>
      </c>
      <c r="AX180" s="13" t="s">
        <v>78</v>
      </c>
      <c r="AY180" s="249" t="s">
        <v>135</v>
      </c>
    </row>
    <row r="181" spans="1:51" s="13" customFormat="1" ht="12">
      <c r="A181" s="13"/>
      <c r="B181" s="239"/>
      <c r="C181" s="240"/>
      <c r="D181" s="232" t="s">
        <v>180</v>
      </c>
      <c r="E181" s="241" t="s">
        <v>1</v>
      </c>
      <c r="F181" s="242" t="s">
        <v>233</v>
      </c>
      <c r="G181" s="240"/>
      <c r="H181" s="243">
        <v>2.1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9" t="s">
        <v>180</v>
      </c>
      <c r="AU181" s="249" t="s">
        <v>88</v>
      </c>
      <c r="AV181" s="13" t="s">
        <v>88</v>
      </c>
      <c r="AW181" s="13" t="s">
        <v>34</v>
      </c>
      <c r="AX181" s="13" t="s">
        <v>78</v>
      </c>
      <c r="AY181" s="249" t="s">
        <v>135</v>
      </c>
    </row>
    <row r="182" spans="1:51" s="13" customFormat="1" ht="12">
      <c r="A182" s="13"/>
      <c r="B182" s="239"/>
      <c r="C182" s="240"/>
      <c r="D182" s="232" t="s">
        <v>180</v>
      </c>
      <c r="E182" s="241" t="s">
        <v>1</v>
      </c>
      <c r="F182" s="242" t="s">
        <v>234</v>
      </c>
      <c r="G182" s="240"/>
      <c r="H182" s="243">
        <v>2.423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180</v>
      </c>
      <c r="AU182" s="249" t="s">
        <v>88</v>
      </c>
      <c r="AV182" s="13" t="s">
        <v>88</v>
      </c>
      <c r="AW182" s="13" t="s">
        <v>34</v>
      </c>
      <c r="AX182" s="13" t="s">
        <v>78</v>
      </c>
      <c r="AY182" s="249" t="s">
        <v>135</v>
      </c>
    </row>
    <row r="183" spans="1:51" s="13" customFormat="1" ht="12">
      <c r="A183" s="13"/>
      <c r="B183" s="239"/>
      <c r="C183" s="240"/>
      <c r="D183" s="232" t="s">
        <v>180</v>
      </c>
      <c r="E183" s="241" t="s">
        <v>1</v>
      </c>
      <c r="F183" s="242" t="s">
        <v>235</v>
      </c>
      <c r="G183" s="240"/>
      <c r="H183" s="243">
        <v>1.89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9" t="s">
        <v>180</v>
      </c>
      <c r="AU183" s="249" t="s">
        <v>88</v>
      </c>
      <c r="AV183" s="13" t="s">
        <v>88</v>
      </c>
      <c r="AW183" s="13" t="s">
        <v>34</v>
      </c>
      <c r="AX183" s="13" t="s">
        <v>78</v>
      </c>
      <c r="AY183" s="249" t="s">
        <v>135</v>
      </c>
    </row>
    <row r="184" spans="1:51" s="13" customFormat="1" ht="12">
      <c r="A184" s="13"/>
      <c r="B184" s="239"/>
      <c r="C184" s="240"/>
      <c r="D184" s="232" t="s">
        <v>180</v>
      </c>
      <c r="E184" s="241" t="s">
        <v>1</v>
      </c>
      <c r="F184" s="242" t="s">
        <v>236</v>
      </c>
      <c r="G184" s="240"/>
      <c r="H184" s="243">
        <v>1.576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180</v>
      </c>
      <c r="AU184" s="249" t="s">
        <v>88</v>
      </c>
      <c r="AV184" s="13" t="s">
        <v>88</v>
      </c>
      <c r="AW184" s="13" t="s">
        <v>34</v>
      </c>
      <c r="AX184" s="13" t="s">
        <v>78</v>
      </c>
      <c r="AY184" s="249" t="s">
        <v>135</v>
      </c>
    </row>
    <row r="185" spans="1:51" s="13" customFormat="1" ht="12">
      <c r="A185" s="13"/>
      <c r="B185" s="239"/>
      <c r="C185" s="240"/>
      <c r="D185" s="232" t="s">
        <v>180</v>
      </c>
      <c r="E185" s="241" t="s">
        <v>1</v>
      </c>
      <c r="F185" s="242" t="s">
        <v>237</v>
      </c>
      <c r="G185" s="240"/>
      <c r="H185" s="243">
        <v>1.773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180</v>
      </c>
      <c r="AU185" s="249" t="s">
        <v>88</v>
      </c>
      <c r="AV185" s="13" t="s">
        <v>88</v>
      </c>
      <c r="AW185" s="13" t="s">
        <v>34</v>
      </c>
      <c r="AX185" s="13" t="s">
        <v>78</v>
      </c>
      <c r="AY185" s="249" t="s">
        <v>135</v>
      </c>
    </row>
    <row r="186" spans="1:51" s="13" customFormat="1" ht="12">
      <c r="A186" s="13"/>
      <c r="B186" s="239"/>
      <c r="C186" s="240"/>
      <c r="D186" s="232" t="s">
        <v>180</v>
      </c>
      <c r="E186" s="241" t="s">
        <v>1</v>
      </c>
      <c r="F186" s="242" t="s">
        <v>238</v>
      </c>
      <c r="G186" s="240"/>
      <c r="H186" s="243">
        <v>7.88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180</v>
      </c>
      <c r="AU186" s="249" t="s">
        <v>88</v>
      </c>
      <c r="AV186" s="13" t="s">
        <v>88</v>
      </c>
      <c r="AW186" s="13" t="s">
        <v>34</v>
      </c>
      <c r="AX186" s="13" t="s">
        <v>78</v>
      </c>
      <c r="AY186" s="249" t="s">
        <v>135</v>
      </c>
    </row>
    <row r="187" spans="1:51" s="13" customFormat="1" ht="12">
      <c r="A187" s="13"/>
      <c r="B187" s="239"/>
      <c r="C187" s="240"/>
      <c r="D187" s="232" t="s">
        <v>180</v>
      </c>
      <c r="E187" s="241" t="s">
        <v>1</v>
      </c>
      <c r="F187" s="242" t="s">
        <v>239</v>
      </c>
      <c r="G187" s="240"/>
      <c r="H187" s="243">
        <v>4.137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9" t="s">
        <v>180</v>
      </c>
      <c r="AU187" s="249" t="s">
        <v>88</v>
      </c>
      <c r="AV187" s="13" t="s">
        <v>88</v>
      </c>
      <c r="AW187" s="13" t="s">
        <v>34</v>
      </c>
      <c r="AX187" s="13" t="s">
        <v>78</v>
      </c>
      <c r="AY187" s="249" t="s">
        <v>135</v>
      </c>
    </row>
    <row r="188" spans="1:51" s="15" customFormat="1" ht="12">
      <c r="A188" s="15"/>
      <c r="B188" s="260"/>
      <c r="C188" s="261"/>
      <c r="D188" s="232" t="s">
        <v>180</v>
      </c>
      <c r="E188" s="262" t="s">
        <v>1</v>
      </c>
      <c r="F188" s="263" t="s">
        <v>183</v>
      </c>
      <c r="G188" s="261"/>
      <c r="H188" s="264">
        <v>26.599</v>
      </c>
      <c r="I188" s="265"/>
      <c r="J188" s="261"/>
      <c r="K188" s="261"/>
      <c r="L188" s="266"/>
      <c r="M188" s="267"/>
      <c r="N188" s="268"/>
      <c r="O188" s="268"/>
      <c r="P188" s="268"/>
      <c r="Q188" s="268"/>
      <c r="R188" s="268"/>
      <c r="S188" s="268"/>
      <c r="T188" s="269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0" t="s">
        <v>180</v>
      </c>
      <c r="AU188" s="270" t="s">
        <v>88</v>
      </c>
      <c r="AV188" s="15" t="s">
        <v>142</v>
      </c>
      <c r="AW188" s="15" t="s">
        <v>34</v>
      </c>
      <c r="AX188" s="15" t="s">
        <v>86</v>
      </c>
      <c r="AY188" s="270" t="s">
        <v>135</v>
      </c>
    </row>
    <row r="189" spans="1:65" s="2" customFormat="1" ht="21.75" customHeight="1">
      <c r="A189" s="39"/>
      <c r="B189" s="40"/>
      <c r="C189" s="219" t="s">
        <v>240</v>
      </c>
      <c r="D189" s="219" t="s">
        <v>137</v>
      </c>
      <c r="E189" s="220" t="s">
        <v>241</v>
      </c>
      <c r="F189" s="221" t="s">
        <v>242</v>
      </c>
      <c r="G189" s="222" t="s">
        <v>140</v>
      </c>
      <c r="H189" s="223">
        <v>3.44</v>
      </c>
      <c r="I189" s="224"/>
      <c r="J189" s="225">
        <f>ROUND(I189*H189,2)</f>
        <v>0</v>
      </c>
      <c r="K189" s="221" t="s">
        <v>141</v>
      </c>
      <c r="L189" s="45"/>
      <c r="M189" s="226" t="s">
        <v>1</v>
      </c>
      <c r="N189" s="227" t="s">
        <v>43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0.063</v>
      </c>
      <c r="T189" s="229">
        <f>S189*H189</f>
        <v>0.21672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142</v>
      </c>
      <c r="AT189" s="230" t="s">
        <v>137</v>
      </c>
      <c r="AU189" s="230" t="s">
        <v>88</v>
      </c>
      <c r="AY189" s="18" t="s">
        <v>135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86</v>
      </c>
      <c r="BK189" s="231">
        <f>ROUND(I189*H189,2)</f>
        <v>0</v>
      </c>
      <c r="BL189" s="18" t="s">
        <v>142</v>
      </c>
      <c r="BM189" s="230" t="s">
        <v>243</v>
      </c>
    </row>
    <row r="190" spans="1:47" s="2" customFormat="1" ht="12">
      <c r="A190" s="39"/>
      <c r="B190" s="40"/>
      <c r="C190" s="41"/>
      <c r="D190" s="232" t="s">
        <v>144</v>
      </c>
      <c r="E190" s="41"/>
      <c r="F190" s="233" t="s">
        <v>244</v>
      </c>
      <c r="G190" s="41"/>
      <c r="H190" s="41"/>
      <c r="I190" s="234"/>
      <c r="J190" s="41"/>
      <c r="K190" s="41"/>
      <c r="L190" s="45"/>
      <c r="M190" s="235"/>
      <c r="N190" s="236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144</v>
      </c>
      <c r="AU190" s="18" t="s">
        <v>88</v>
      </c>
    </row>
    <row r="191" spans="1:47" s="2" customFormat="1" ht="12">
      <c r="A191" s="39"/>
      <c r="B191" s="40"/>
      <c r="C191" s="41"/>
      <c r="D191" s="237" t="s">
        <v>146</v>
      </c>
      <c r="E191" s="41"/>
      <c r="F191" s="238" t="s">
        <v>245</v>
      </c>
      <c r="G191" s="41"/>
      <c r="H191" s="41"/>
      <c r="I191" s="234"/>
      <c r="J191" s="41"/>
      <c r="K191" s="41"/>
      <c r="L191" s="45"/>
      <c r="M191" s="235"/>
      <c r="N191" s="236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146</v>
      </c>
      <c r="AU191" s="18" t="s">
        <v>88</v>
      </c>
    </row>
    <row r="192" spans="1:51" s="13" customFormat="1" ht="12">
      <c r="A192" s="13"/>
      <c r="B192" s="239"/>
      <c r="C192" s="240"/>
      <c r="D192" s="232" t="s">
        <v>180</v>
      </c>
      <c r="E192" s="241" t="s">
        <v>1</v>
      </c>
      <c r="F192" s="242" t="s">
        <v>246</v>
      </c>
      <c r="G192" s="240"/>
      <c r="H192" s="243">
        <v>3.44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180</v>
      </c>
      <c r="AU192" s="249" t="s">
        <v>88</v>
      </c>
      <c r="AV192" s="13" t="s">
        <v>88</v>
      </c>
      <c r="AW192" s="13" t="s">
        <v>34</v>
      </c>
      <c r="AX192" s="13" t="s">
        <v>78</v>
      </c>
      <c r="AY192" s="249" t="s">
        <v>135</v>
      </c>
    </row>
    <row r="193" spans="1:51" s="15" customFormat="1" ht="12">
      <c r="A193" s="15"/>
      <c r="B193" s="260"/>
      <c r="C193" s="261"/>
      <c r="D193" s="232" t="s">
        <v>180</v>
      </c>
      <c r="E193" s="262" t="s">
        <v>1</v>
      </c>
      <c r="F193" s="263" t="s">
        <v>183</v>
      </c>
      <c r="G193" s="261"/>
      <c r="H193" s="264">
        <v>3.44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0" t="s">
        <v>180</v>
      </c>
      <c r="AU193" s="270" t="s">
        <v>88</v>
      </c>
      <c r="AV193" s="15" t="s">
        <v>142</v>
      </c>
      <c r="AW193" s="15" t="s">
        <v>34</v>
      </c>
      <c r="AX193" s="15" t="s">
        <v>86</v>
      </c>
      <c r="AY193" s="270" t="s">
        <v>135</v>
      </c>
    </row>
    <row r="194" spans="1:65" s="2" customFormat="1" ht="37.8" customHeight="1">
      <c r="A194" s="39"/>
      <c r="B194" s="40"/>
      <c r="C194" s="219" t="s">
        <v>8</v>
      </c>
      <c r="D194" s="219" t="s">
        <v>137</v>
      </c>
      <c r="E194" s="220" t="s">
        <v>247</v>
      </c>
      <c r="F194" s="221" t="s">
        <v>248</v>
      </c>
      <c r="G194" s="222" t="s">
        <v>140</v>
      </c>
      <c r="H194" s="223">
        <v>51.35</v>
      </c>
      <c r="I194" s="224"/>
      <c r="J194" s="225">
        <f>ROUND(I194*H194,2)</f>
        <v>0</v>
      </c>
      <c r="K194" s="221" t="s">
        <v>141</v>
      </c>
      <c r="L194" s="45"/>
      <c r="M194" s="226" t="s">
        <v>1</v>
      </c>
      <c r="N194" s="227" t="s">
        <v>43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0.059</v>
      </c>
      <c r="T194" s="229">
        <f>S194*H194</f>
        <v>3.0296499999999997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142</v>
      </c>
      <c r="AT194" s="230" t="s">
        <v>137</v>
      </c>
      <c r="AU194" s="230" t="s">
        <v>88</v>
      </c>
      <c r="AY194" s="18" t="s">
        <v>135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86</v>
      </c>
      <c r="BK194" s="231">
        <f>ROUND(I194*H194,2)</f>
        <v>0</v>
      </c>
      <c r="BL194" s="18" t="s">
        <v>142</v>
      </c>
      <c r="BM194" s="230" t="s">
        <v>249</v>
      </c>
    </row>
    <row r="195" spans="1:47" s="2" customFormat="1" ht="12">
      <c r="A195" s="39"/>
      <c r="B195" s="40"/>
      <c r="C195" s="41"/>
      <c r="D195" s="232" t="s">
        <v>144</v>
      </c>
      <c r="E195" s="41"/>
      <c r="F195" s="233" t="s">
        <v>250</v>
      </c>
      <c r="G195" s="41"/>
      <c r="H195" s="41"/>
      <c r="I195" s="234"/>
      <c r="J195" s="41"/>
      <c r="K195" s="41"/>
      <c r="L195" s="45"/>
      <c r="M195" s="235"/>
      <c r="N195" s="236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144</v>
      </c>
      <c r="AU195" s="18" t="s">
        <v>88</v>
      </c>
    </row>
    <row r="196" spans="1:47" s="2" customFormat="1" ht="12">
      <c r="A196" s="39"/>
      <c r="B196" s="40"/>
      <c r="C196" s="41"/>
      <c r="D196" s="237" t="s">
        <v>146</v>
      </c>
      <c r="E196" s="41"/>
      <c r="F196" s="238" t="s">
        <v>251</v>
      </c>
      <c r="G196" s="41"/>
      <c r="H196" s="41"/>
      <c r="I196" s="234"/>
      <c r="J196" s="41"/>
      <c r="K196" s="41"/>
      <c r="L196" s="45"/>
      <c r="M196" s="235"/>
      <c r="N196" s="236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146</v>
      </c>
      <c r="AU196" s="18" t="s">
        <v>88</v>
      </c>
    </row>
    <row r="197" spans="1:65" s="2" customFormat="1" ht="33" customHeight="1">
      <c r="A197" s="39"/>
      <c r="B197" s="40"/>
      <c r="C197" s="219" t="s">
        <v>252</v>
      </c>
      <c r="D197" s="219" t="s">
        <v>137</v>
      </c>
      <c r="E197" s="220" t="s">
        <v>253</v>
      </c>
      <c r="F197" s="221" t="s">
        <v>254</v>
      </c>
      <c r="G197" s="222" t="s">
        <v>162</v>
      </c>
      <c r="H197" s="223">
        <v>916.248</v>
      </c>
      <c r="I197" s="224"/>
      <c r="J197" s="225">
        <f>ROUND(I197*H197,2)</f>
        <v>0</v>
      </c>
      <c r="K197" s="221" t="s">
        <v>141</v>
      </c>
      <c r="L197" s="45"/>
      <c r="M197" s="226" t="s">
        <v>1</v>
      </c>
      <c r="N197" s="227" t="s">
        <v>43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0.35</v>
      </c>
      <c r="T197" s="229">
        <f>S197*H197</f>
        <v>320.6868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142</v>
      </c>
      <c r="AT197" s="230" t="s">
        <v>137</v>
      </c>
      <c r="AU197" s="230" t="s">
        <v>88</v>
      </c>
      <c r="AY197" s="18" t="s">
        <v>135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86</v>
      </c>
      <c r="BK197" s="231">
        <f>ROUND(I197*H197,2)</f>
        <v>0</v>
      </c>
      <c r="BL197" s="18" t="s">
        <v>142</v>
      </c>
      <c r="BM197" s="230" t="s">
        <v>255</v>
      </c>
    </row>
    <row r="198" spans="1:47" s="2" customFormat="1" ht="12">
      <c r="A198" s="39"/>
      <c r="B198" s="40"/>
      <c r="C198" s="41"/>
      <c r="D198" s="232" t="s">
        <v>144</v>
      </c>
      <c r="E198" s="41"/>
      <c r="F198" s="233" t="s">
        <v>256</v>
      </c>
      <c r="G198" s="41"/>
      <c r="H198" s="41"/>
      <c r="I198" s="234"/>
      <c r="J198" s="41"/>
      <c r="K198" s="41"/>
      <c r="L198" s="45"/>
      <c r="M198" s="235"/>
      <c r="N198" s="236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144</v>
      </c>
      <c r="AU198" s="18" t="s">
        <v>88</v>
      </c>
    </row>
    <row r="199" spans="1:47" s="2" customFormat="1" ht="12">
      <c r="A199" s="39"/>
      <c r="B199" s="40"/>
      <c r="C199" s="41"/>
      <c r="D199" s="237" t="s">
        <v>146</v>
      </c>
      <c r="E199" s="41"/>
      <c r="F199" s="238" t="s">
        <v>257</v>
      </c>
      <c r="G199" s="41"/>
      <c r="H199" s="41"/>
      <c r="I199" s="234"/>
      <c r="J199" s="41"/>
      <c r="K199" s="41"/>
      <c r="L199" s="45"/>
      <c r="M199" s="235"/>
      <c r="N199" s="236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146</v>
      </c>
      <c r="AU199" s="18" t="s">
        <v>88</v>
      </c>
    </row>
    <row r="200" spans="1:51" s="13" customFormat="1" ht="12">
      <c r="A200" s="13"/>
      <c r="B200" s="239"/>
      <c r="C200" s="240"/>
      <c r="D200" s="232" t="s">
        <v>180</v>
      </c>
      <c r="E200" s="241" t="s">
        <v>1</v>
      </c>
      <c r="F200" s="242" t="s">
        <v>258</v>
      </c>
      <c r="G200" s="240"/>
      <c r="H200" s="243">
        <v>143.306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180</v>
      </c>
      <c r="AU200" s="249" t="s">
        <v>88</v>
      </c>
      <c r="AV200" s="13" t="s">
        <v>88</v>
      </c>
      <c r="AW200" s="13" t="s">
        <v>34</v>
      </c>
      <c r="AX200" s="13" t="s">
        <v>78</v>
      </c>
      <c r="AY200" s="249" t="s">
        <v>135</v>
      </c>
    </row>
    <row r="201" spans="1:51" s="13" customFormat="1" ht="12">
      <c r="A201" s="13"/>
      <c r="B201" s="239"/>
      <c r="C201" s="240"/>
      <c r="D201" s="232" t="s">
        <v>180</v>
      </c>
      <c r="E201" s="241" t="s">
        <v>1</v>
      </c>
      <c r="F201" s="242" t="s">
        <v>259</v>
      </c>
      <c r="G201" s="240"/>
      <c r="H201" s="243">
        <v>20.743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9" t="s">
        <v>180</v>
      </c>
      <c r="AU201" s="249" t="s">
        <v>88</v>
      </c>
      <c r="AV201" s="13" t="s">
        <v>88</v>
      </c>
      <c r="AW201" s="13" t="s">
        <v>34</v>
      </c>
      <c r="AX201" s="13" t="s">
        <v>78</v>
      </c>
      <c r="AY201" s="249" t="s">
        <v>135</v>
      </c>
    </row>
    <row r="202" spans="1:51" s="13" customFormat="1" ht="12">
      <c r="A202" s="13"/>
      <c r="B202" s="239"/>
      <c r="C202" s="240"/>
      <c r="D202" s="232" t="s">
        <v>180</v>
      </c>
      <c r="E202" s="241" t="s">
        <v>1</v>
      </c>
      <c r="F202" s="242" t="s">
        <v>260</v>
      </c>
      <c r="G202" s="240"/>
      <c r="H202" s="243">
        <v>213.555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9" t="s">
        <v>180</v>
      </c>
      <c r="AU202" s="249" t="s">
        <v>88</v>
      </c>
      <c r="AV202" s="13" t="s">
        <v>88</v>
      </c>
      <c r="AW202" s="13" t="s">
        <v>34</v>
      </c>
      <c r="AX202" s="13" t="s">
        <v>78</v>
      </c>
      <c r="AY202" s="249" t="s">
        <v>135</v>
      </c>
    </row>
    <row r="203" spans="1:51" s="13" customFormat="1" ht="12">
      <c r="A203" s="13"/>
      <c r="B203" s="239"/>
      <c r="C203" s="240"/>
      <c r="D203" s="232" t="s">
        <v>180</v>
      </c>
      <c r="E203" s="241" t="s">
        <v>1</v>
      </c>
      <c r="F203" s="242" t="s">
        <v>261</v>
      </c>
      <c r="G203" s="240"/>
      <c r="H203" s="243">
        <v>279.993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9" t="s">
        <v>180</v>
      </c>
      <c r="AU203" s="249" t="s">
        <v>88</v>
      </c>
      <c r="AV203" s="13" t="s">
        <v>88</v>
      </c>
      <c r="AW203" s="13" t="s">
        <v>34</v>
      </c>
      <c r="AX203" s="13" t="s">
        <v>78</v>
      </c>
      <c r="AY203" s="249" t="s">
        <v>135</v>
      </c>
    </row>
    <row r="204" spans="1:51" s="13" customFormat="1" ht="12">
      <c r="A204" s="13"/>
      <c r="B204" s="239"/>
      <c r="C204" s="240"/>
      <c r="D204" s="232" t="s">
        <v>180</v>
      </c>
      <c r="E204" s="241" t="s">
        <v>1</v>
      </c>
      <c r="F204" s="242" t="s">
        <v>262</v>
      </c>
      <c r="G204" s="240"/>
      <c r="H204" s="243">
        <v>29.751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9" t="s">
        <v>180</v>
      </c>
      <c r="AU204" s="249" t="s">
        <v>88</v>
      </c>
      <c r="AV204" s="13" t="s">
        <v>88</v>
      </c>
      <c r="AW204" s="13" t="s">
        <v>34</v>
      </c>
      <c r="AX204" s="13" t="s">
        <v>78</v>
      </c>
      <c r="AY204" s="249" t="s">
        <v>135</v>
      </c>
    </row>
    <row r="205" spans="1:51" s="13" customFormat="1" ht="12">
      <c r="A205" s="13"/>
      <c r="B205" s="239"/>
      <c r="C205" s="240"/>
      <c r="D205" s="232" t="s">
        <v>180</v>
      </c>
      <c r="E205" s="241" t="s">
        <v>1</v>
      </c>
      <c r="F205" s="242" t="s">
        <v>263</v>
      </c>
      <c r="G205" s="240"/>
      <c r="H205" s="243">
        <v>228.9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180</v>
      </c>
      <c r="AU205" s="249" t="s">
        <v>88</v>
      </c>
      <c r="AV205" s="13" t="s">
        <v>88</v>
      </c>
      <c r="AW205" s="13" t="s">
        <v>34</v>
      </c>
      <c r="AX205" s="13" t="s">
        <v>78</v>
      </c>
      <c r="AY205" s="249" t="s">
        <v>135</v>
      </c>
    </row>
    <row r="206" spans="1:51" s="15" customFormat="1" ht="12">
      <c r="A206" s="15"/>
      <c r="B206" s="260"/>
      <c r="C206" s="261"/>
      <c r="D206" s="232" t="s">
        <v>180</v>
      </c>
      <c r="E206" s="262" t="s">
        <v>1</v>
      </c>
      <c r="F206" s="263" t="s">
        <v>183</v>
      </c>
      <c r="G206" s="261"/>
      <c r="H206" s="264">
        <v>916.2479999999999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0" t="s">
        <v>180</v>
      </c>
      <c r="AU206" s="270" t="s">
        <v>88</v>
      </c>
      <c r="AV206" s="15" t="s">
        <v>142</v>
      </c>
      <c r="AW206" s="15" t="s">
        <v>34</v>
      </c>
      <c r="AX206" s="15" t="s">
        <v>86</v>
      </c>
      <c r="AY206" s="270" t="s">
        <v>135</v>
      </c>
    </row>
    <row r="207" spans="1:65" s="2" customFormat="1" ht="21.75" customHeight="1">
      <c r="A207" s="39"/>
      <c r="B207" s="40"/>
      <c r="C207" s="219" t="s">
        <v>264</v>
      </c>
      <c r="D207" s="219" t="s">
        <v>137</v>
      </c>
      <c r="E207" s="220" t="s">
        <v>265</v>
      </c>
      <c r="F207" s="221" t="s">
        <v>266</v>
      </c>
      <c r="G207" s="222" t="s">
        <v>140</v>
      </c>
      <c r="H207" s="223">
        <v>51.35</v>
      </c>
      <c r="I207" s="224"/>
      <c r="J207" s="225">
        <f>ROUND(I207*H207,2)</f>
        <v>0</v>
      </c>
      <c r="K207" s="221" t="s">
        <v>141</v>
      </c>
      <c r="L207" s="45"/>
      <c r="M207" s="226" t="s">
        <v>1</v>
      </c>
      <c r="N207" s="227" t="s">
        <v>43</v>
      </c>
      <c r="O207" s="92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142</v>
      </c>
      <c r="AT207" s="230" t="s">
        <v>137</v>
      </c>
      <c r="AU207" s="230" t="s">
        <v>88</v>
      </c>
      <c r="AY207" s="18" t="s">
        <v>135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86</v>
      </c>
      <c r="BK207" s="231">
        <f>ROUND(I207*H207,2)</f>
        <v>0</v>
      </c>
      <c r="BL207" s="18" t="s">
        <v>142</v>
      </c>
      <c r="BM207" s="230" t="s">
        <v>267</v>
      </c>
    </row>
    <row r="208" spans="1:47" s="2" customFormat="1" ht="12">
      <c r="A208" s="39"/>
      <c r="B208" s="40"/>
      <c r="C208" s="41"/>
      <c r="D208" s="232" t="s">
        <v>144</v>
      </c>
      <c r="E208" s="41"/>
      <c r="F208" s="233" t="s">
        <v>266</v>
      </c>
      <c r="G208" s="41"/>
      <c r="H208" s="41"/>
      <c r="I208" s="234"/>
      <c r="J208" s="41"/>
      <c r="K208" s="41"/>
      <c r="L208" s="45"/>
      <c r="M208" s="235"/>
      <c r="N208" s="236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144</v>
      </c>
      <c r="AU208" s="18" t="s">
        <v>88</v>
      </c>
    </row>
    <row r="209" spans="1:47" s="2" customFormat="1" ht="12">
      <c r="A209" s="39"/>
      <c r="B209" s="40"/>
      <c r="C209" s="41"/>
      <c r="D209" s="237" t="s">
        <v>146</v>
      </c>
      <c r="E209" s="41"/>
      <c r="F209" s="238" t="s">
        <v>268</v>
      </c>
      <c r="G209" s="41"/>
      <c r="H209" s="41"/>
      <c r="I209" s="234"/>
      <c r="J209" s="41"/>
      <c r="K209" s="41"/>
      <c r="L209" s="45"/>
      <c r="M209" s="235"/>
      <c r="N209" s="236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146</v>
      </c>
      <c r="AU209" s="18" t="s">
        <v>88</v>
      </c>
    </row>
    <row r="210" spans="1:65" s="2" customFormat="1" ht="24.15" customHeight="1">
      <c r="A210" s="39"/>
      <c r="B210" s="40"/>
      <c r="C210" s="219" t="s">
        <v>269</v>
      </c>
      <c r="D210" s="219" t="s">
        <v>137</v>
      </c>
      <c r="E210" s="220" t="s">
        <v>270</v>
      </c>
      <c r="F210" s="221" t="s">
        <v>271</v>
      </c>
      <c r="G210" s="222" t="s">
        <v>272</v>
      </c>
      <c r="H210" s="223">
        <v>196</v>
      </c>
      <c r="I210" s="224"/>
      <c r="J210" s="225">
        <f>ROUND(I210*H210,2)</f>
        <v>0</v>
      </c>
      <c r="K210" s="221" t="s">
        <v>141</v>
      </c>
      <c r="L210" s="45"/>
      <c r="M210" s="226" t="s">
        <v>1</v>
      </c>
      <c r="N210" s="227" t="s">
        <v>43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142</v>
      </c>
      <c r="AT210" s="230" t="s">
        <v>137</v>
      </c>
      <c r="AU210" s="230" t="s">
        <v>88</v>
      </c>
      <c r="AY210" s="18" t="s">
        <v>135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86</v>
      </c>
      <c r="BK210" s="231">
        <f>ROUND(I210*H210,2)</f>
        <v>0</v>
      </c>
      <c r="BL210" s="18" t="s">
        <v>142</v>
      </c>
      <c r="BM210" s="230" t="s">
        <v>273</v>
      </c>
    </row>
    <row r="211" spans="1:47" s="2" customFormat="1" ht="12">
      <c r="A211" s="39"/>
      <c r="B211" s="40"/>
      <c r="C211" s="41"/>
      <c r="D211" s="232" t="s">
        <v>144</v>
      </c>
      <c r="E211" s="41"/>
      <c r="F211" s="233" t="s">
        <v>274</v>
      </c>
      <c r="G211" s="41"/>
      <c r="H211" s="41"/>
      <c r="I211" s="234"/>
      <c r="J211" s="41"/>
      <c r="K211" s="41"/>
      <c r="L211" s="45"/>
      <c r="M211" s="235"/>
      <c r="N211" s="236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144</v>
      </c>
      <c r="AU211" s="18" t="s">
        <v>88</v>
      </c>
    </row>
    <row r="212" spans="1:47" s="2" customFormat="1" ht="12">
      <c r="A212" s="39"/>
      <c r="B212" s="40"/>
      <c r="C212" s="41"/>
      <c r="D212" s="237" t="s">
        <v>146</v>
      </c>
      <c r="E212" s="41"/>
      <c r="F212" s="238" t="s">
        <v>275</v>
      </c>
      <c r="G212" s="41"/>
      <c r="H212" s="41"/>
      <c r="I212" s="234"/>
      <c r="J212" s="41"/>
      <c r="K212" s="41"/>
      <c r="L212" s="45"/>
      <c r="M212" s="235"/>
      <c r="N212" s="236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146</v>
      </c>
      <c r="AU212" s="18" t="s">
        <v>88</v>
      </c>
    </row>
    <row r="213" spans="1:51" s="13" customFormat="1" ht="12">
      <c r="A213" s="13"/>
      <c r="B213" s="239"/>
      <c r="C213" s="240"/>
      <c r="D213" s="232" t="s">
        <v>180</v>
      </c>
      <c r="E213" s="241" t="s">
        <v>1</v>
      </c>
      <c r="F213" s="242" t="s">
        <v>276</v>
      </c>
      <c r="G213" s="240"/>
      <c r="H213" s="243">
        <v>196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180</v>
      </c>
      <c r="AU213" s="249" t="s">
        <v>88</v>
      </c>
      <c r="AV213" s="13" t="s">
        <v>88</v>
      </c>
      <c r="AW213" s="13" t="s">
        <v>34</v>
      </c>
      <c r="AX213" s="13" t="s">
        <v>78</v>
      </c>
      <c r="AY213" s="249" t="s">
        <v>135</v>
      </c>
    </row>
    <row r="214" spans="1:51" s="15" customFormat="1" ht="12">
      <c r="A214" s="15"/>
      <c r="B214" s="260"/>
      <c r="C214" s="261"/>
      <c r="D214" s="232" t="s">
        <v>180</v>
      </c>
      <c r="E214" s="262" t="s">
        <v>1</v>
      </c>
      <c r="F214" s="263" t="s">
        <v>183</v>
      </c>
      <c r="G214" s="261"/>
      <c r="H214" s="264">
        <v>196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0" t="s">
        <v>180</v>
      </c>
      <c r="AU214" s="270" t="s">
        <v>88</v>
      </c>
      <c r="AV214" s="15" t="s">
        <v>142</v>
      </c>
      <c r="AW214" s="15" t="s">
        <v>34</v>
      </c>
      <c r="AX214" s="15" t="s">
        <v>86</v>
      </c>
      <c r="AY214" s="270" t="s">
        <v>135</v>
      </c>
    </row>
    <row r="215" spans="1:63" s="12" customFormat="1" ht="22.8" customHeight="1">
      <c r="A215" s="12"/>
      <c r="B215" s="203"/>
      <c r="C215" s="204"/>
      <c r="D215" s="205" t="s">
        <v>77</v>
      </c>
      <c r="E215" s="217" t="s">
        <v>277</v>
      </c>
      <c r="F215" s="217" t="s">
        <v>278</v>
      </c>
      <c r="G215" s="204"/>
      <c r="H215" s="204"/>
      <c r="I215" s="207"/>
      <c r="J215" s="218">
        <f>BK215</f>
        <v>0</v>
      </c>
      <c r="K215" s="204"/>
      <c r="L215" s="209"/>
      <c r="M215" s="210"/>
      <c r="N215" s="211"/>
      <c r="O215" s="211"/>
      <c r="P215" s="212">
        <f>SUM(P216:P256)</f>
        <v>0</v>
      </c>
      <c r="Q215" s="211"/>
      <c r="R215" s="212">
        <f>SUM(R216:R256)</f>
        <v>0</v>
      </c>
      <c r="S215" s="211"/>
      <c r="T215" s="213">
        <f>SUM(T216:T256)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4" t="s">
        <v>86</v>
      </c>
      <c r="AT215" s="215" t="s">
        <v>77</v>
      </c>
      <c r="AU215" s="215" t="s">
        <v>86</v>
      </c>
      <c r="AY215" s="214" t="s">
        <v>135</v>
      </c>
      <c r="BK215" s="216">
        <f>SUM(BK216:BK256)</f>
        <v>0</v>
      </c>
    </row>
    <row r="216" spans="1:65" s="2" customFormat="1" ht="24.15" customHeight="1">
      <c r="A216" s="39"/>
      <c r="B216" s="40"/>
      <c r="C216" s="219" t="s">
        <v>279</v>
      </c>
      <c r="D216" s="219" t="s">
        <v>137</v>
      </c>
      <c r="E216" s="220" t="s">
        <v>280</v>
      </c>
      <c r="F216" s="221" t="s">
        <v>281</v>
      </c>
      <c r="G216" s="222" t="s">
        <v>272</v>
      </c>
      <c r="H216" s="223">
        <v>257.612</v>
      </c>
      <c r="I216" s="224"/>
      <c r="J216" s="225">
        <f>ROUND(I216*H216,2)</f>
        <v>0</v>
      </c>
      <c r="K216" s="221" t="s">
        <v>141</v>
      </c>
      <c r="L216" s="45"/>
      <c r="M216" s="226" t="s">
        <v>1</v>
      </c>
      <c r="N216" s="227" t="s">
        <v>43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142</v>
      </c>
      <c r="AT216" s="230" t="s">
        <v>137</v>
      </c>
      <c r="AU216" s="230" t="s">
        <v>88</v>
      </c>
      <c r="AY216" s="18" t="s">
        <v>135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86</v>
      </c>
      <c r="BK216" s="231">
        <f>ROUND(I216*H216,2)</f>
        <v>0</v>
      </c>
      <c r="BL216" s="18" t="s">
        <v>142</v>
      </c>
      <c r="BM216" s="230" t="s">
        <v>282</v>
      </c>
    </row>
    <row r="217" spans="1:47" s="2" customFormat="1" ht="12">
      <c r="A217" s="39"/>
      <c r="B217" s="40"/>
      <c r="C217" s="41"/>
      <c r="D217" s="232" t="s">
        <v>144</v>
      </c>
      <c r="E217" s="41"/>
      <c r="F217" s="233" t="s">
        <v>283</v>
      </c>
      <c r="G217" s="41"/>
      <c r="H217" s="41"/>
      <c r="I217" s="234"/>
      <c r="J217" s="41"/>
      <c r="K217" s="41"/>
      <c r="L217" s="45"/>
      <c r="M217" s="235"/>
      <c r="N217" s="236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144</v>
      </c>
      <c r="AU217" s="18" t="s">
        <v>88</v>
      </c>
    </row>
    <row r="218" spans="1:47" s="2" customFormat="1" ht="12">
      <c r="A218" s="39"/>
      <c r="B218" s="40"/>
      <c r="C218" s="41"/>
      <c r="D218" s="237" t="s">
        <v>146</v>
      </c>
      <c r="E218" s="41"/>
      <c r="F218" s="238" t="s">
        <v>284</v>
      </c>
      <c r="G218" s="41"/>
      <c r="H218" s="41"/>
      <c r="I218" s="234"/>
      <c r="J218" s="41"/>
      <c r="K218" s="41"/>
      <c r="L218" s="45"/>
      <c r="M218" s="235"/>
      <c r="N218" s="236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146</v>
      </c>
      <c r="AU218" s="18" t="s">
        <v>88</v>
      </c>
    </row>
    <row r="219" spans="1:51" s="13" customFormat="1" ht="12">
      <c r="A219" s="13"/>
      <c r="B219" s="239"/>
      <c r="C219" s="240"/>
      <c r="D219" s="232" t="s">
        <v>180</v>
      </c>
      <c r="E219" s="241" t="s">
        <v>1</v>
      </c>
      <c r="F219" s="242" t="s">
        <v>285</v>
      </c>
      <c r="G219" s="240"/>
      <c r="H219" s="243">
        <v>257.612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9" t="s">
        <v>180</v>
      </c>
      <c r="AU219" s="249" t="s">
        <v>88</v>
      </c>
      <c r="AV219" s="13" t="s">
        <v>88</v>
      </c>
      <c r="AW219" s="13" t="s">
        <v>34</v>
      </c>
      <c r="AX219" s="13" t="s">
        <v>78</v>
      </c>
      <c r="AY219" s="249" t="s">
        <v>135</v>
      </c>
    </row>
    <row r="220" spans="1:51" s="15" customFormat="1" ht="12">
      <c r="A220" s="15"/>
      <c r="B220" s="260"/>
      <c r="C220" s="261"/>
      <c r="D220" s="232" t="s">
        <v>180</v>
      </c>
      <c r="E220" s="262" t="s">
        <v>1</v>
      </c>
      <c r="F220" s="263" t="s">
        <v>183</v>
      </c>
      <c r="G220" s="261"/>
      <c r="H220" s="264">
        <v>257.612</v>
      </c>
      <c r="I220" s="265"/>
      <c r="J220" s="261"/>
      <c r="K220" s="261"/>
      <c r="L220" s="266"/>
      <c r="M220" s="267"/>
      <c r="N220" s="268"/>
      <c r="O220" s="268"/>
      <c r="P220" s="268"/>
      <c r="Q220" s="268"/>
      <c r="R220" s="268"/>
      <c r="S220" s="268"/>
      <c r="T220" s="269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70" t="s">
        <v>180</v>
      </c>
      <c r="AU220" s="270" t="s">
        <v>88</v>
      </c>
      <c r="AV220" s="15" t="s">
        <v>142</v>
      </c>
      <c r="AW220" s="15" t="s">
        <v>34</v>
      </c>
      <c r="AX220" s="15" t="s">
        <v>86</v>
      </c>
      <c r="AY220" s="270" t="s">
        <v>135</v>
      </c>
    </row>
    <row r="221" spans="1:65" s="2" customFormat="1" ht="24.15" customHeight="1">
      <c r="A221" s="39"/>
      <c r="B221" s="40"/>
      <c r="C221" s="219" t="s">
        <v>286</v>
      </c>
      <c r="D221" s="219" t="s">
        <v>137</v>
      </c>
      <c r="E221" s="220" t="s">
        <v>287</v>
      </c>
      <c r="F221" s="221" t="s">
        <v>288</v>
      </c>
      <c r="G221" s="222" t="s">
        <v>272</v>
      </c>
      <c r="H221" s="223">
        <v>3348.956</v>
      </c>
      <c r="I221" s="224"/>
      <c r="J221" s="225">
        <f>ROUND(I221*H221,2)</f>
        <v>0</v>
      </c>
      <c r="K221" s="221" t="s">
        <v>141</v>
      </c>
      <c r="L221" s="45"/>
      <c r="M221" s="226" t="s">
        <v>1</v>
      </c>
      <c r="N221" s="227" t="s">
        <v>43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142</v>
      </c>
      <c r="AT221" s="230" t="s">
        <v>137</v>
      </c>
      <c r="AU221" s="230" t="s">
        <v>88</v>
      </c>
      <c r="AY221" s="18" t="s">
        <v>135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86</v>
      </c>
      <c r="BK221" s="231">
        <f>ROUND(I221*H221,2)</f>
        <v>0</v>
      </c>
      <c r="BL221" s="18" t="s">
        <v>142</v>
      </c>
      <c r="BM221" s="230" t="s">
        <v>289</v>
      </c>
    </row>
    <row r="222" spans="1:47" s="2" customFormat="1" ht="12">
      <c r="A222" s="39"/>
      <c r="B222" s="40"/>
      <c r="C222" s="41"/>
      <c r="D222" s="232" t="s">
        <v>144</v>
      </c>
      <c r="E222" s="41"/>
      <c r="F222" s="233" t="s">
        <v>290</v>
      </c>
      <c r="G222" s="41"/>
      <c r="H222" s="41"/>
      <c r="I222" s="234"/>
      <c r="J222" s="41"/>
      <c r="K222" s="41"/>
      <c r="L222" s="45"/>
      <c r="M222" s="235"/>
      <c r="N222" s="236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144</v>
      </c>
      <c r="AU222" s="18" t="s">
        <v>88</v>
      </c>
    </row>
    <row r="223" spans="1:47" s="2" customFormat="1" ht="12">
      <c r="A223" s="39"/>
      <c r="B223" s="40"/>
      <c r="C223" s="41"/>
      <c r="D223" s="237" t="s">
        <v>146</v>
      </c>
      <c r="E223" s="41"/>
      <c r="F223" s="238" t="s">
        <v>291</v>
      </c>
      <c r="G223" s="41"/>
      <c r="H223" s="41"/>
      <c r="I223" s="234"/>
      <c r="J223" s="41"/>
      <c r="K223" s="41"/>
      <c r="L223" s="45"/>
      <c r="M223" s="235"/>
      <c r="N223" s="236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146</v>
      </c>
      <c r="AU223" s="18" t="s">
        <v>88</v>
      </c>
    </row>
    <row r="224" spans="1:51" s="13" customFormat="1" ht="12">
      <c r="A224" s="13"/>
      <c r="B224" s="239"/>
      <c r="C224" s="240"/>
      <c r="D224" s="232" t="s">
        <v>180</v>
      </c>
      <c r="E224" s="241" t="s">
        <v>1</v>
      </c>
      <c r="F224" s="242" t="s">
        <v>292</v>
      </c>
      <c r="G224" s="240"/>
      <c r="H224" s="243">
        <v>3348.956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9" t="s">
        <v>180</v>
      </c>
      <c r="AU224" s="249" t="s">
        <v>88</v>
      </c>
      <c r="AV224" s="13" t="s">
        <v>88</v>
      </c>
      <c r="AW224" s="13" t="s">
        <v>34</v>
      </c>
      <c r="AX224" s="13" t="s">
        <v>78</v>
      </c>
      <c r="AY224" s="249" t="s">
        <v>135</v>
      </c>
    </row>
    <row r="225" spans="1:51" s="15" customFormat="1" ht="12">
      <c r="A225" s="15"/>
      <c r="B225" s="260"/>
      <c r="C225" s="261"/>
      <c r="D225" s="232" t="s">
        <v>180</v>
      </c>
      <c r="E225" s="262" t="s">
        <v>1</v>
      </c>
      <c r="F225" s="263" t="s">
        <v>183</v>
      </c>
      <c r="G225" s="261"/>
      <c r="H225" s="264">
        <v>3348.956</v>
      </c>
      <c r="I225" s="265"/>
      <c r="J225" s="261"/>
      <c r="K225" s="261"/>
      <c r="L225" s="266"/>
      <c r="M225" s="267"/>
      <c r="N225" s="268"/>
      <c r="O225" s="268"/>
      <c r="P225" s="268"/>
      <c r="Q225" s="268"/>
      <c r="R225" s="268"/>
      <c r="S225" s="268"/>
      <c r="T225" s="269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0" t="s">
        <v>180</v>
      </c>
      <c r="AU225" s="270" t="s">
        <v>88</v>
      </c>
      <c r="AV225" s="15" t="s">
        <v>142</v>
      </c>
      <c r="AW225" s="15" t="s">
        <v>34</v>
      </c>
      <c r="AX225" s="15" t="s">
        <v>86</v>
      </c>
      <c r="AY225" s="270" t="s">
        <v>135</v>
      </c>
    </row>
    <row r="226" spans="1:65" s="2" customFormat="1" ht="16.5" customHeight="1">
      <c r="A226" s="39"/>
      <c r="B226" s="40"/>
      <c r="C226" s="219" t="s">
        <v>7</v>
      </c>
      <c r="D226" s="219" t="s">
        <v>137</v>
      </c>
      <c r="E226" s="220" t="s">
        <v>293</v>
      </c>
      <c r="F226" s="221" t="s">
        <v>294</v>
      </c>
      <c r="G226" s="222" t="s">
        <v>272</v>
      </c>
      <c r="H226" s="223">
        <v>257.612</v>
      </c>
      <c r="I226" s="224"/>
      <c r="J226" s="225">
        <f>ROUND(I226*H226,2)</f>
        <v>0</v>
      </c>
      <c r="K226" s="221" t="s">
        <v>141</v>
      </c>
      <c r="L226" s="45"/>
      <c r="M226" s="226" t="s">
        <v>1</v>
      </c>
      <c r="N226" s="227" t="s">
        <v>43</v>
      </c>
      <c r="O226" s="92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142</v>
      </c>
      <c r="AT226" s="230" t="s">
        <v>137</v>
      </c>
      <c r="AU226" s="230" t="s">
        <v>88</v>
      </c>
      <c r="AY226" s="18" t="s">
        <v>135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86</v>
      </c>
      <c r="BK226" s="231">
        <f>ROUND(I226*H226,2)</f>
        <v>0</v>
      </c>
      <c r="BL226" s="18" t="s">
        <v>142</v>
      </c>
      <c r="BM226" s="230" t="s">
        <v>295</v>
      </c>
    </row>
    <row r="227" spans="1:47" s="2" customFormat="1" ht="12">
      <c r="A227" s="39"/>
      <c r="B227" s="40"/>
      <c r="C227" s="41"/>
      <c r="D227" s="232" t="s">
        <v>144</v>
      </c>
      <c r="E227" s="41"/>
      <c r="F227" s="233" t="s">
        <v>296</v>
      </c>
      <c r="G227" s="41"/>
      <c r="H227" s="41"/>
      <c r="I227" s="234"/>
      <c r="J227" s="41"/>
      <c r="K227" s="41"/>
      <c r="L227" s="45"/>
      <c r="M227" s="235"/>
      <c r="N227" s="236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144</v>
      </c>
      <c r="AU227" s="18" t="s">
        <v>88</v>
      </c>
    </row>
    <row r="228" spans="1:47" s="2" customFormat="1" ht="12">
      <c r="A228" s="39"/>
      <c r="B228" s="40"/>
      <c r="C228" s="41"/>
      <c r="D228" s="237" t="s">
        <v>146</v>
      </c>
      <c r="E228" s="41"/>
      <c r="F228" s="238" t="s">
        <v>297</v>
      </c>
      <c r="G228" s="41"/>
      <c r="H228" s="41"/>
      <c r="I228" s="234"/>
      <c r="J228" s="41"/>
      <c r="K228" s="41"/>
      <c r="L228" s="45"/>
      <c r="M228" s="235"/>
      <c r="N228" s="236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146</v>
      </c>
      <c r="AU228" s="18" t="s">
        <v>88</v>
      </c>
    </row>
    <row r="229" spans="1:51" s="13" customFormat="1" ht="12">
      <c r="A229" s="13"/>
      <c r="B229" s="239"/>
      <c r="C229" s="240"/>
      <c r="D229" s="232" t="s">
        <v>180</v>
      </c>
      <c r="E229" s="241" t="s">
        <v>1</v>
      </c>
      <c r="F229" s="242" t="s">
        <v>285</v>
      </c>
      <c r="G229" s="240"/>
      <c r="H229" s="243">
        <v>257.612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9" t="s">
        <v>180</v>
      </c>
      <c r="AU229" s="249" t="s">
        <v>88</v>
      </c>
      <c r="AV229" s="13" t="s">
        <v>88</v>
      </c>
      <c r="AW229" s="13" t="s">
        <v>34</v>
      </c>
      <c r="AX229" s="13" t="s">
        <v>78</v>
      </c>
      <c r="AY229" s="249" t="s">
        <v>135</v>
      </c>
    </row>
    <row r="230" spans="1:51" s="15" customFormat="1" ht="12">
      <c r="A230" s="15"/>
      <c r="B230" s="260"/>
      <c r="C230" s="261"/>
      <c r="D230" s="232" t="s">
        <v>180</v>
      </c>
      <c r="E230" s="262" t="s">
        <v>1</v>
      </c>
      <c r="F230" s="263" t="s">
        <v>183</v>
      </c>
      <c r="G230" s="261"/>
      <c r="H230" s="264">
        <v>257.612</v>
      </c>
      <c r="I230" s="265"/>
      <c r="J230" s="261"/>
      <c r="K230" s="261"/>
      <c r="L230" s="266"/>
      <c r="M230" s="267"/>
      <c r="N230" s="268"/>
      <c r="O230" s="268"/>
      <c r="P230" s="268"/>
      <c r="Q230" s="268"/>
      <c r="R230" s="268"/>
      <c r="S230" s="268"/>
      <c r="T230" s="269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70" t="s">
        <v>180</v>
      </c>
      <c r="AU230" s="270" t="s">
        <v>88</v>
      </c>
      <c r="AV230" s="15" t="s">
        <v>142</v>
      </c>
      <c r="AW230" s="15" t="s">
        <v>34</v>
      </c>
      <c r="AX230" s="15" t="s">
        <v>86</v>
      </c>
      <c r="AY230" s="270" t="s">
        <v>135</v>
      </c>
    </row>
    <row r="231" spans="1:65" s="2" customFormat="1" ht="33" customHeight="1">
      <c r="A231" s="39"/>
      <c r="B231" s="40"/>
      <c r="C231" s="219" t="s">
        <v>298</v>
      </c>
      <c r="D231" s="219" t="s">
        <v>137</v>
      </c>
      <c r="E231" s="220" t="s">
        <v>299</v>
      </c>
      <c r="F231" s="221" t="s">
        <v>300</v>
      </c>
      <c r="G231" s="222" t="s">
        <v>272</v>
      </c>
      <c r="H231" s="223">
        <v>362.576</v>
      </c>
      <c r="I231" s="224"/>
      <c r="J231" s="225">
        <f>ROUND(I231*H231,2)</f>
        <v>0</v>
      </c>
      <c r="K231" s="221" t="s">
        <v>141</v>
      </c>
      <c r="L231" s="45"/>
      <c r="M231" s="226" t="s">
        <v>1</v>
      </c>
      <c r="N231" s="227" t="s">
        <v>43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142</v>
      </c>
      <c r="AT231" s="230" t="s">
        <v>137</v>
      </c>
      <c r="AU231" s="230" t="s">
        <v>88</v>
      </c>
      <c r="AY231" s="18" t="s">
        <v>135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86</v>
      </c>
      <c r="BK231" s="231">
        <f>ROUND(I231*H231,2)</f>
        <v>0</v>
      </c>
      <c r="BL231" s="18" t="s">
        <v>142</v>
      </c>
      <c r="BM231" s="230" t="s">
        <v>301</v>
      </c>
    </row>
    <row r="232" spans="1:47" s="2" customFormat="1" ht="12">
      <c r="A232" s="39"/>
      <c r="B232" s="40"/>
      <c r="C232" s="41"/>
      <c r="D232" s="232" t="s">
        <v>144</v>
      </c>
      <c r="E232" s="41"/>
      <c r="F232" s="233" t="s">
        <v>302</v>
      </c>
      <c r="G232" s="41"/>
      <c r="H232" s="41"/>
      <c r="I232" s="234"/>
      <c r="J232" s="41"/>
      <c r="K232" s="41"/>
      <c r="L232" s="45"/>
      <c r="M232" s="235"/>
      <c r="N232" s="236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144</v>
      </c>
      <c r="AU232" s="18" t="s">
        <v>88</v>
      </c>
    </row>
    <row r="233" spans="1:47" s="2" customFormat="1" ht="12">
      <c r="A233" s="39"/>
      <c r="B233" s="40"/>
      <c r="C233" s="41"/>
      <c r="D233" s="237" t="s">
        <v>146</v>
      </c>
      <c r="E233" s="41"/>
      <c r="F233" s="238" t="s">
        <v>303</v>
      </c>
      <c r="G233" s="41"/>
      <c r="H233" s="41"/>
      <c r="I233" s="234"/>
      <c r="J233" s="41"/>
      <c r="K233" s="41"/>
      <c r="L233" s="45"/>
      <c r="M233" s="235"/>
      <c r="N233" s="236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146</v>
      </c>
      <c r="AU233" s="18" t="s">
        <v>88</v>
      </c>
    </row>
    <row r="234" spans="1:65" s="2" customFormat="1" ht="24.15" customHeight="1">
      <c r="A234" s="39"/>
      <c r="B234" s="40"/>
      <c r="C234" s="219" t="s">
        <v>304</v>
      </c>
      <c r="D234" s="219" t="s">
        <v>137</v>
      </c>
      <c r="E234" s="220" t="s">
        <v>305</v>
      </c>
      <c r="F234" s="221" t="s">
        <v>306</v>
      </c>
      <c r="G234" s="222" t="s">
        <v>272</v>
      </c>
      <c r="H234" s="223">
        <v>21.37</v>
      </c>
      <c r="I234" s="224"/>
      <c r="J234" s="225">
        <f>ROUND(I234*H234,2)</f>
        <v>0</v>
      </c>
      <c r="K234" s="221" t="s">
        <v>141</v>
      </c>
      <c r="L234" s="45"/>
      <c r="M234" s="226" t="s">
        <v>1</v>
      </c>
      <c r="N234" s="227" t="s">
        <v>43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142</v>
      </c>
      <c r="AT234" s="230" t="s">
        <v>137</v>
      </c>
      <c r="AU234" s="230" t="s">
        <v>88</v>
      </c>
      <c r="AY234" s="18" t="s">
        <v>135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86</v>
      </c>
      <c r="BK234" s="231">
        <f>ROUND(I234*H234,2)</f>
        <v>0</v>
      </c>
      <c r="BL234" s="18" t="s">
        <v>142</v>
      </c>
      <c r="BM234" s="230" t="s">
        <v>307</v>
      </c>
    </row>
    <row r="235" spans="1:47" s="2" customFormat="1" ht="12">
      <c r="A235" s="39"/>
      <c r="B235" s="40"/>
      <c r="C235" s="41"/>
      <c r="D235" s="232" t="s">
        <v>144</v>
      </c>
      <c r="E235" s="41"/>
      <c r="F235" s="233" t="s">
        <v>308</v>
      </c>
      <c r="G235" s="41"/>
      <c r="H235" s="41"/>
      <c r="I235" s="234"/>
      <c r="J235" s="41"/>
      <c r="K235" s="41"/>
      <c r="L235" s="45"/>
      <c r="M235" s="235"/>
      <c r="N235" s="236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144</v>
      </c>
      <c r="AU235" s="18" t="s">
        <v>88</v>
      </c>
    </row>
    <row r="236" spans="1:47" s="2" customFormat="1" ht="12">
      <c r="A236" s="39"/>
      <c r="B236" s="40"/>
      <c r="C236" s="41"/>
      <c r="D236" s="237" t="s">
        <v>146</v>
      </c>
      <c r="E236" s="41"/>
      <c r="F236" s="238" t="s">
        <v>309</v>
      </c>
      <c r="G236" s="41"/>
      <c r="H236" s="41"/>
      <c r="I236" s="234"/>
      <c r="J236" s="41"/>
      <c r="K236" s="41"/>
      <c r="L236" s="45"/>
      <c r="M236" s="235"/>
      <c r="N236" s="236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146</v>
      </c>
      <c r="AU236" s="18" t="s">
        <v>88</v>
      </c>
    </row>
    <row r="237" spans="1:65" s="2" customFormat="1" ht="33" customHeight="1">
      <c r="A237" s="39"/>
      <c r="B237" s="40"/>
      <c r="C237" s="219" t="s">
        <v>310</v>
      </c>
      <c r="D237" s="219" t="s">
        <v>137</v>
      </c>
      <c r="E237" s="220" t="s">
        <v>311</v>
      </c>
      <c r="F237" s="221" t="s">
        <v>312</v>
      </c>
      <c r="G237" s="222" t="s">
        <v>272</v>
      </c>
      <c r="H237" s="223">
        <v>0.874</v>
      </c>
      <c r="I237" s="224"/>
      <c r="J237" s="225">
        <f>ROUND(I237*H237,2)</f>
        <v>0</v>
      </c>
      <c r="K237" s="221" t="s">
        <v>141</v>
      </c>
      <c r="L237" s="45"/>
      <c r="M237" s="226" t="s">
        <v>1</v>
      </c>
      <c r="N237" s="227" t="s">
        <v>43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142</v>
      </c>
      <c r="AT237" s="230" t="s">
        <v>137</v>
      </c>
      <c r="AU237" s="230" t="s">
        <v>88</v>
      </c>
      <c r="AY237" s="18" t="s">
        <v>135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86</v>
      </c>
      <c r="BK237" s="231">
        <f>ROUND(I237*H237,2)</f>
        <v>0</v>
      </c>
      <c r="BL237" s="18" t="s">
        <v>142</v>
      </c>
      <c r="BM237" s="230" t="s">
        <v>313</v>
      </c>
    </row>
    <row r="238" spans="1:47" s="2" customFormat="1" ht="12">
      <c r="A238" s="39"/>
      <c r="B238" s="40"/>
      <c r="C238" s="41"/>
      <c r="D238" s="232" t="s">
        <v>144</v>
      </c>
      <c r="E238" s="41"/>
      <c r="F238" s="233" t="s">
        <v>314</v>
      </c>
      <c r="G238" s="41"/>
      <c r="H238" s="41"/>
      <c r="I238" s="234"/>
      <c r="J238" s="41"/>
      <c r="K238" s="41"/>
      <c r="L238" s="45"/>
      <c r="M238" s="235"/>
      <c r="N238" s="236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144</v>
      </c>
      <c r="AU238" s="18" t="s">
        <v>88</v>
      </c>
    </row>
    <row r="239" spans="1:47" s="2" customFormat="1" ht="12">
      <c r="A239" s="39"/>
      <c r="B239" s="40"/>
      <c r="C239" s="41"/>
      <c r="D239" s="237" t="s">
        <v>146</v>
      </c>
      <c r="E239" s="41"/>
      <c r="F239" s="238" t="s">
        <v>315</v>
      </c>
      <c r="G239" s="41"/>
      <c r="H239" s="41"/>
      <c r="I239" s="234"/>
      <c r="J239" s="41"/>
      <c r="K239" s="41"/>
      <c r="L239" s="45"/>
      <c r="M239" s="235"/>
      <c r="N239" s="236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146</v>
      </c>
      <c r="AU239" s="18" t="s">
        <v>88</v>
      </c>
    </row>
    <row r="240" spans="1:65" s="2" customFormat="1" ht="33" customHeight="1">
      <c r="A240" s="39"/>
      <c r="B240" s="40"/>
      <c r="C240" s="219" t="s">
        <v>316</v>
      </c>
      <c r="D240" s="219" t="s">
        <v>137</v>
      </c>
      <c r="E240" s="220" t="s">
        <v>317</v>
      </c>
      <c r="F240" s="221" t="s">
        <v>318</v>
      </c>
      <c r="G240" s="222" t="s">
        <v>272</v>
      </c>
      <c r="H240" s="223">
        <v>0.943</v>
      </c>
      <c r="I240" s="224"/>
      <c r="J240" s="225">
        <f>ROUND(I240*H240,2)</f>
        <v>0</v>
      </c>
      <c r="K240" s="221" t="s">
        <v>141</v>
      </c>
      <c r="L240" s="45"/>
      <c r="M240" s="226" t="s">
        <v>1</v>
      </c>
      <c r="N240" s="227" t="s">
        <v>43</v>
      </c>
      <c r="O240" s="92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142</v>
      </c>
      <c r="AT240" s="230" t="s">
        <v>137</v>
      </c>
      <c r="AU240" s="230" t="s">
        <v>88</v>
      </c>
      <c r="AY240" s="18" t="s">
        <v>135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86</v>
      </c>
      <c r="BK240" s="231">
        <f>ROUND(I240*H240,2)</f>
        <v>0</v>
      </c>
      <c r="BL240" s="18" t="s">
        <v>142</v>
      </c>
      <c r="BM240" s="230" t="s">
        <v>319</v>
      </c>
    </row>
    <row r="241" spans="1:47" s="2" customFormat="1" ht="12">
      <c r="A241" s="39"/>
      <c r="B241" s="40"/>
      <c r="C241" s="41"/>
      <c r="D241" s="232" t="s">
        <v>144</v>
      </c>
      <c r="E241" s="41"/>
      <c r="F241" s="233" t="s">
        <v>320</v>
      </c>
      <c r="G241" s="41"/>
      <c r="H241" s="41"/>
      <c r="I241" s="234"/>
      <c r="J241" s="41"/>
      <c r="K241" s="41"/>
      <c r="L241" s="45"/>
      <c r="M241" s="235"/>
      <c r="N241" s="236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144</v>
      </c>
      <c r="AU241" s="18" t="s">
        <v>88</v>
      </c>
    </row>
    <row r="242" spans="1:47" s="2" customFormat="1" ht="12">
      <c r="A242" s="39"/>
      <c r="B242" s="40"/>
      <c r="C242" s="41"/>
      <c r="D242" s="237" t="s">
        <v>146</v>
      </c>
      <c r="E242" s="41"/>
      <c r="F242" s="238" t="s">
        <v>321</v>
      </c>
      <c r="G242" s="41"/>
      <c r="H242" s="41"/>
      <c r="I242" s="234"/>
      <c r="J242" s="41"/>
      <c r="K242" s="41"/>
      <c r="L242" s="45"/>
      <c r="M242" s="235"/>
      <c r="N242" s="236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146</v>
      </c>
      <c r="AU242" s="18" t="s">
        <v>88</v>
      </c>
    </row>
    <row r="243" spans="1:65" s="2" customFormat="1" ht="37.8" customHeight="1">
      <c r="A243" s="39"/>
      <c r="B243" s="40"/>
      <c r="C243" s="219" t="s">
        <v>322</v>
      </c>
      <c r="D243" s="219" t="s">
        <v>137</v>
      </c>
      <c r="E243" s="220" t="s">
        <v>323</v>
      </c>
      <c r="F243" s="221" t="s">
        <v>324</v>
      </c>
      <c r="G243" s="222" t="s">
        <v>272</v>
      </c>
      <c r="H243" s="223">
        <v>103.982</v>
      </c>
      <c r="I243" s="224"/>
      <c r="J243" s="225">
        <f>ROUND(I243*H243,2)</f>
        <v>0</v>
      </c>
      <c r="K243" s="221" t="s">
        <v>141</v>
      </c>
      <c r="L243" s="45"/>
      <c r="M243" s="226" t="s">
        <v>1</v>
      </c>
      <c r="N243" s="227" t="s">
        <v>43</v>
      </c>
      <c r="O243" s="92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142</v>
      </c>
      <c r="AT243" s="230" t="s">
        <v>137</v>
      </c>
      <c r="AU243" s="230" t="s">
        <v>88</v>
      </c>
      <c r="AY243" s="18" t="s">
        <v>135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86</v>
      </c>
      <c r="BK243" s="231">
        <f>ROUND(I243*H243,2)</f>
        <v>0</v>
      </c>
      <c r="BL243" s="18" t="s">
        <v>142</v>
      </c>
      <c r="BM243" s="230" t="s">
        <v>325</v>
      </c>
    </row>
    <row r="244" spans="1:47" s="2" customFormat="1" ht="12">
      <c r="A244" s="39"/>
      <c r="B244" s="40"/>
      <c r="C244" s="41"/>
      <c r="D244" s="232" t="s">
        <v>144</v>
      </c>
      <c r="E244" s="41"/>
      <c r="F244" s="233" t="s">
        <v>326</v>
      </c>
      <c r="G244" s="41"/>
      <c r="H244" s="41"/>
      <c r="I244" s="234"/>
      <c r="J244" s="41"/>
      <c r="K244" s="41"/>
      <c r="L244" s="45"/>
      <c r="M244" s="235"/>
      <c r="N244" s="236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144</v>
      </c>
      <c r="AU244" s="18" t="s">
        <v>88</v>
      </c>
    </row>
    <row r="245" spans="1:47" s="2" customFormat="1" ht="12">
      <c r="A245" s="39"/>
      <c r="B245" s="40"/>
      <c r="C245" s="41"/>
      <c r="D245" s="237" t="s">
        <v>146</v>
      </c>
      <c r="E245" s="41"/>
      <c r="F245" s="238" t="s">
        <v>327</v>
      </c>
      <c r="G245" s="41"/>
      <c r="H245" s="41"/>
      <c r="I245" s="234"/>
      <c r="J245" s="41"/>
      <c r="K245" s="41"/>
      <c r="L245" s="45"/>
      <c r="M245" s="235"/>
      <c r="N245" s="236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146</v>
      </c>
      <c r="AU245" s="18" t="s">
        <v>88</v>
      </c>
    </row>
    <row r="246" spans="1:51" s="13" customFormat="1" ht="12">
      <c r="A246" s="13"/>
      <c r="B246" s="239"/>
      <c r="C246" s="240"/>
      <c r="D246" s="232" t="s">
        <v>180</v>
      </c>
      <c r="E246" s="241" t="s">
        <v>1</v>
      </c>
      <c r="F246" s="242" t="s">
        <v>328</v>
      </c>
      <c r="G246" s="240"/>
      <c r="H246" s="243">
        <v>103.982</v>
      </c>
      <c r="I246" s="244"/>
      <c r="J246" s="240"/>
      <c r="K246" s="240"/>
      <c r="L246" s="245"/>
      <c r="M246" s="246"/>
      <c r="N246" s="247"/>
      <c r="O246" s="247"/>
      <c r="P246" s="247"/>
      <c r="Q246" s="247"/>
      <c r="R246" s="247"/>
      <c r="S246" s="247"/>
      <c r="T246" s="24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9" t="s">
        <v>180</v>
      </c>
      <c r="AU246" s="249" t="s">
        <v>88</v>
      </c>
      <c r="AV246" s="13" t="s">
        <v>88</v>
      </c>
      <c r="AW246" s="13" t="s">
        <v>34</v>
      </c>
      <c r="AX246" s="13" t="s">
        <v>78</v>
      </c>
      <c r="AY246" s="249" t="s">
        <v>135</v>
      </c>
    </row>
    <row r="247" spans="1:51" s="15" customFormat="1" ht="12">
      <c r="A247" s="15"/>
      <c r="B247" s="260"/>
      <c r="C247" s="261"/>
      <c r="D247" s="232" t="s">
        <v>180</v>
      </c>
      <c r="E247" s="262" t="s">
        <v>1</v>
      </c>
      <c r="F247" s="263" t="s">
        <v>183</v>
      </c>
      <c r="G247" s="261"/>
      <c r="H247" s="264">
        <v>103.982</v>
      </c>
      <c r="I247" s="265"/>
      <c r="J247" s="261"/>
      <c r="K247" s="261"/>
      <c r="L247" s="266"/>
      <c r="M247" s="267"/>
      <c r="N247" s="268"/>
      <c r="O247" s="268"/>
      <c r="P247" s="268"/>
      <c r="Q247" s="268"/>
      <c r="R247" s="268"/>
      <c r="S247" s="268"/>
      <c r="T247" s="269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70" t="s">
        <v>180</v>
      </c>
      <c r="AU247" s="270" t="s">
        <v>88</v>
      </c>
      <c r="AV247" s="15" t="s">
        <v>142</v>
      </c>
      <c r="AW247" s="15" t="s">
        <v>34</v>
      </c>
      <c r="AX247" s="15" t="s">
        <v>86</v>
      </c>
      <c r="AY247" s="270" t="s">
        <v>135</v>
      </c>
    </row>
    <row r="248" spans="1:65" s="2" customFormat="1" ht="37.8" customHeight="1">
      <c r="A248" s="39"/>
      <c r="B248" s="40"/>
      <c r="C248" s="219" t="s">
        <v>329</v>
      </c>
      <c r="D248" s="219" t="s">
        <v>137</v>
      </c>
      <c r="E248" s="220" t="s">
        <v>330</v>
      </c>
      <c r="F248" s="221" t="s">
        <v>331</v>
      </c>
      <c r="G248" s="222" t="s">
        <v>272</v>
      </c>
      <c r="H248" s="223">
        <v>2.856</v>
      </c>
      <c r="I248" s="224"/>
      <c r="J248" s="225">
        <f>ROUND(I248*H248,2)</f>
        <v>0</v>
      </c>
      <c r="K248" s="221" t="s">
        <v>141</v>
      </c>
      <c r="L248" s="45"/>
      <c r="M248" s="226" t="s">
        <v>1</v>
      </c>
      <c r="N248" s="227" t="s">
        <v>43</v>
      </c>
      <c r="O248" s="92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0" t="s">
        <v>142</v>
      </c>
      <c r="AT248" s="230" t="s">
        <v>137</v>
      </c>
      <c r="AU248" s="230" t="s">
        <v>88</v>
      </c>
      <c r="AY248" s="18" t="s">
        <v>135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8" t="s">
        <v>86</v>
      </c>
      <c r="BK248" s="231">
        <f>ROUND(I248*H248,2)</f>
        <v>0</v>
      </c>
      <c r="BL248" s="18" t="s">
        <v>142</v>
      </c>
      <c r="BM248" s="230" t="s">
        <v>332</v>
      </c>
    </row>
    <row r="249" spans="1:47" s="2" customFormat="1" ht="12">
      <c r="A249" s="39"/>
      <c r="B249" s="40"/>
      <c r="C249" s="41"/>
      <c r="D249" s="232" t="s">
        <v>144</v>
      </c>
      <c r="E249" s="41"/>
      <c r="F249" s="233" t="s">
        <v>333</v>
      </c>
      <c r="G249" s="41"/>
      <c r="H249" s="41"/>
      <c r="I249" s="234"/>
      <c r="J249" s="41"/>
      <c r="K249" s="41"/>
      <c r="L249" s="45"/>
      <c r="M249" s="235"/>
      <c r="N249" s="236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144</v>
      </c>
      <c r="AU249" s="18" t="s">
        <v>88</v>
      </c>
    </row>
    <row r="250" spans="1:47" s="2" customFormat="1" ht="12">
      <c r="A250" s="39"/>
      <c r="B250" s="40"/>
      <c r="C250" s="41"/>
      <c r="D250" s="237" t="s">
        <v>146</v>
      </c>
      <c r="E250" s="41"/>
      <c r="F250" s="238" t="s">
        <v>334</v>
      </c>
      <c r="G250" s="41"/>
      <c r="H250" s="41"/>
      <c r="I250" s="234"/>
      <c r="J250" s="41"/>
      <c r="K250" s="41"/>
      <c r="L250" s="45"/>
      <c r="M250" s="235"/>
      <c r="N250" s="236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146</v>
      </c>
      <c r="AU250" s="18" t="s">
        <v>88</v>
      </c>
    </row>
    <row r="251" spans="1:65" s="2" customFormat="1" ht="44.25" customHeight="1">
      <c r="A251" s="39"/>
      <c r="B251" s="40"/>
      <c r="C251" s="219" t="s">
        <v>335</v>
      </c>
      <c r="D251" s="219" t="s">
        <v>137</v>
      </c>
      <c r="E251" s="220" t="s">
        <v>336</v>
      </c>
      <c r="F251" s="221" t="s">
        <v>337</v>
      </c>
      <c r="G251" s="222" t="s">
        <v>272</v>
      </c>
      <c r="H251" s="223">
        <v>124.687</v>
      </c>
      <c r="I251" s="224"/>
      <c r="J251" s="225">
        <f>ROUND(I251*H251,2)</f>
        <v>0</v>
      </c>
      <c r="K251" s="221" t="s">
        <v>141</v>
      </c>
      <c r="L251" s="45"/>
      <c r="M251" s="226" t="s">
        <v>1</v>
      </c>
      <c r="N251" s="227" t="s">
        <v>43</v>
      </c>
      <c r="O251" s="92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142</v>
      </c>
      <c r="AT251" s="230" t="s">
        <v>137</v>
      </c>
      <c r="AU251" s="230" t="s">
        <v>88</v>
      </c>
      <c r="AY251" s="18" t="s">
        <v>135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86</v>
      </c>
      <c r="BK251" s="231">
        <f>ROUND(I251*H251,2)</f>
        <v>0</v>
      </c>
      <c r="BL251" s="18" t="s">
        <v>142</v>
      </c>
      <c r="BM251" s="230" t="s">
        <v>338</v>
      </c>
    </row>
    <row r="252" spans="1:47" s="2" customFormat="1" ht="12">
      <c r="A252" s="39"/>
      <c r="B252" s="40"/>
      <c r="C252" s="41"/>
      <c r="D252" s="232" t="s">
        <v>144</v>
      </c>
      <c r="E252" s="41"/>
      <c r="F252" s="233" t="s">
        <v>339</v>
      </c>
      <c r="G252" s="41"/>
      <c r="H252" s="41"/>
      <c r="I252" s="234"/>
      <c r="J252" s="41"/>
      <c r="K252" s="41"/>
      <c r="L252" s="45"/>
      <c r="M252" s="235"/>
      <c r="N252" s="236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144</v>
      </c>
      <c r="AU252" s="18" t="s">
        <v>88</v>
      </c>
    </row>
    <row r="253" spans="1:47" s="2" customFormat="1" ht="12">
      <c r="A253" s="39"/>
      <c r="B253" s="40"/>
      <c r="C253" s="41"/>
      <c r="D253" s="237" t="s">
        <v>146</v>
      </c>
      <c r="E253" s="41"/>
      <c r="F253" s="238" t="s">
        <v>340</v>
      </c>
      <c r="G253" s="41"/>
      <c r="H253" s="41"/>
      <c r="I253" s="234"/>
      <c r="J253" s="41"/>
      <c r="K253" s="41"/>
      <c r="L253" s="45"/>
      <c r="M253" s="235"/>
      <c r="N253" s="236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146</v>
      </c>
      <c r="AU253" s="18" t="s">
        <v>88</v>
      </c>
    </row>
    <row r="254" spans="1:65" s="2" customFormat="1" ht="44.25" customHeight="1">
      <c r="A254" s="39"/>
      <c r="B254" s="40"/>
      <c r="C254" s="219" t="s">
        <v>341</v>
      </c>
      <c r="D254" s="219" t="s">
        <v>137</v>
      </c>
      <c r="E254" s="220" t="s">
        <v>342</v>
      </c>
      <c r="F254" s="221" t="s">
        <v>343</v>
      </c>
      <c r="G254" s="222" t="s">
        <v>272</v>
      </c>
      <c r="H254" s="223">
        <v>2.9</v>
      </c>
      <c r="I254" s="224"/>
      <c r="J254" s="225">
        <f>ROUND(I254*H254,2)</f>
        <v>0</v>
      </c>
      <c r="K254" s="221" t="s">
        <v>141</v>
      </c>
      <c r="L254" s="45"/>
      <c r="M254" s="226" t="s">
        <v>1</v>
      </c>
      <c r="N254" s="227" t="s">
        <v>43</v>
      </c>
      <c r="O254" s="92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0" t="s">
        <v>142</v>
      </c>
      <c r="AT254" s="230" t="s">
        <v>137</v>
      </c>
      <c r="AU254" s="230" t="s">
        <v>88</v>
      </c>
      <c r="AY254" s="18" t="s">
        <v>135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86</v>
      </c>
      <c r="BK254" s="231">
        <f>ROUND(I254*H254,2)</f>
        <v>0</v>
      </c>
      <c r="BL254" s="18" t="s">
        <v>142</v>
      </c>
      <c r="BM254" s="230" t="s">
        <v>344</v>
      </c>
    </row>
    <row r="255" spans="1:47" s="2" customFormat="1" ht="12">
      <c r="A255" s="39"/>
      <c r="B255" s="40"/>
      <c r="C255" s="41"/>
      <c r="D255" s="232" t="s">
        <v>144</v>
      </c>
      <c r="E255" s="41"/>
      <c r="F255" s="233" t="s">
        <v>343</v>
      </c>
      <c r="G255" s="41"/>
      <c r="H255" s="41"/>
      <c r="I255" s="234"/>
      <c r="J255" s="41"/>
      <c r="K255" s="41"/>
      <c r="L255" s="45"/>
      <c r="M255" s="235"/>
      <c r="N255" s="236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144</v>
      </c>
      <c r="AU255" s="18" t="s">
        <v>88</v>
      </c>
    </row>
    <row r="256" spans="1:47" s="2" customFormat="1" ht="12">
      <c r="A256" s="39"/>
      <c r="B256" s="40"/>
      <c r="C256" s="41"/>
      <c r="D256" s="237" t="s">
        <v>146</v>
      </c>
      <c r="E256" s="41"/>
      <c r="F256" s="238" t="s">
        <v>345</v>
      </c>
      <c r="G256" s="41"/>
      <c r="H256" s="41"/>
      <c r="I256" s="234"/>
      <c r="J256" s="41"/>
      <c r="K256" s="41"/>
      <c r="L256" s="45"/>
      <c r="M256" s="235"/>
      <c r="N256" s="236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146</v>
      </c>
      <c r="AU256" s="18" t="s">
        <v>88</v>
      </c>
    </row>
    <row r="257" spans="1:63" s="12" customFormat="1" ht="25.9" customHeight="1">
      <c r="A257" s="12"/>
      <c r="B257" s="203"/>
      <c r="C257" s="204"/>
      <c r="D257" s="205" t="s">
        <v>77</v>
      </c>
      <c r="E257" s="206" t="s">
        <v>346</v>
      </c>
      <c r="F257" s="206" t="s">
        <v>347</v>
      </c>
      <c r="G257" s="204"/>
      <c r="H257" s="204"/>
      <c r="I257" s="207"/>
      <c r="J257" s="208">
        <f>BK257</f>
        <v>0</v>
      </c>
      <c r="K257" s="204"/>
      <c r="L257" s="209"/>
      <c r="M257" s="210"/>
      <c r="N257" s="211"/>
      <c r="O257" s="211"/>
      <c r="P257" s="212">
        <f>P258+P262+P268</f>
        <v>0</v>
      </c>
      <c r="Q257" s="211"/>
      <c r="R257" s="212">
        <f>R258+R262+R268</f>
        <v>0</v>
      </c>
      <c r="S257" s="211"/>
      <c r="T257" s="213">
        <f>T258+T262+T268</f>
        <v>11.3461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4" t="s">
        <v>88</v>
      </c>
      <c r="AT257" s="215" t="s">
        <v>77</v>
      </c>
      <c r="AU257" s="215" t="s">
        <v>78</v>
      </c>
      <c r="AY257" s="214" t="s">
        <v>135</v>
      </c>
      <c r="BK257" s="216">
        <f>BK258+BK262+BK268</f>
        <v>0</v>
      </c>
    </row>
    <row r="258" spans="1:63" s="12" customFormat="1" ht="22.8" customHeight="1">
      <c r="A258" s="12"/>
      <c r="B258" s="203"/>
      <c r="C258" s="204"/>
      <c r="D258" s="205" t="s">
        <v>77</v>
      </c>
      <c r="E258" s="217" t="s">
        <v>348</v>
      </c>
      <c r="F258" s="217" t="s">
        <v>349</v>
      </c>
      <c r="G258" s="204"/>
      <c r="H258" s="204"/>
      <c r="I258" s="207"/>
      <c r="J258" s="218">
        <f>BK258</f>
        <v>0</v>
      </c>
      <c r="K258" s="204"/>
      <c r="L258" s="209"/>
      <c r="M258" s="210"/>
      <c r="N258" s="211"/>
      <c r="O258" s="211"/>
      <c r="P258" s="212">
        <f>SUM(P259:P261)</f>
        <v>0</v>
      </c>
      <c r="Q258" s="211"/>
      <c r="R258" s="212">
        <f>SUM(R259:R261)</f>
        <v>0</v>
      </c>
      <c r="S258" s="211"/>
      <c r="T258" s="213">
        <f>SUM(T259:T261)</f>
        <v>10.9381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4" t="s">
        <v>88</v>
      </c>
      <c r="AT258" s="215" t="s">
        <v>77</v>
      </c>
      <c r="AU258" s="215" t="s">
        <v>86</v>
      </c>
      <c r="AY258" s="214" t="s">
        <v>135</v>
      </c>
      <c r="BK258" s="216">
        <f>SUM(BK259:BK261)</f>
        <v>0</v>
      </c>
    </row>
    <row r="259" spans="1:65" s="2" customFormat="1" ht="24.15" customHeight="1">
      <c r="A259" s="39"/>
      <c r="B259" s="40"/>
      <c r="C259" s="219" t="s">
        <v>350</v>
      </c>
      <c r="D259" s="219" t="s">
        <v>137</v>
      </c>
      <c r="E259" s="220" t="s">
        <v>351</v>
      </c>
      <c r="F259" s="221" t="s">
        <v>352</v>
      </c>
      <c r="G259" s="222" t="s">
        <v>140</v>
      </c>
      <c r="H259" s="223">
        <v>245.8</v>
      </c>
      <c r="I259" s="224"/>
      <c r="J259" s="225">
        <f>ROUND(I259*H259,2)</f>
        <v>0</v>
      </c>
      <c r="K259" s="221" t="s">
        <v>141</v>
      </c>
      <c r="L259" s="45"/>
      <c r="M259" s="226" t="s">
        <v>1</v>
      </c>
      <c r="N259" s="227" t="s">
        <v>43</v>
      </c>
      <c r="O259" s="92"/>
      <c r="P259" s="228">
        <f>O259*H259</f>
        <v>0</v>
      </c>
      <c r="Q259" s="228">
        <v>0</v>
      </c>
      <c r="R259" s="228">
        <f>Q259*H259</f>
        <v>0</v>
      </c>
      <c r="S259" s="228">
        <v>0.0445</v>
      </c>
      <c r="T259" s="229">
        <f>S259*H259</f>
        <v>10.9381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252</v>
      </c>
      <c r="AT259" s="230" t="s">
        <v>137</v>
      </c>
      <c r="AU259" s="230" t="s">
        <v>88</v>
      </c>
      <c r="AY259" s="18" t="s">
        <v>135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86</v>
      </c>
      <c r="BK259" s="231">
        <f>ROUND(I259*H259,2)</f>
        <v>0</v>
      </c>
      <c r="BL259" s="18" t="s">
        <v>252</v>
      </c>
      <c r="BM259" s="230" t="s">
        <v>353</v>
      </c>
    </row>
    <row r="260" spans="1:47" s="2" customFormat="1" ht="12">
      <c r="A260" s="39"/>
      <c r="B260" s="40"/>
      <c r="C260" s="41"/>
      <c r="D260" s="232" t="s">
        <v>144</v>
      </c>
      <c r="E260" s="41"/>
      <c r="F260" s="233" t="s">
        <v>354</v>
      </c>
      <c r="G260" s="41"/>
      <c r="H260" s="41"/>
      <c r="I260" s="234"/>
      <c r="J260" s="41"/>
      <c r="K260" s="41"/>
      <c r="L260" s="45"/>
      <c r="M260" s="235"/>
      <c r="N260" s="236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144</v>
      </c>
      <c r="AU260" s="18" t="s">
        <v>88</v>
      </c>
    </row>
    <row r="261" spans="1:47" s="2" customFormat="1" ht="12">
      <c r="A261" s="39"/>
      <c r="B261" s="40"/>
      <c r="C261" s="41"/>
      <c r="D261" s="237" t="s">
        <v>146</v>
      </c>
      <c r="E261" s="41"/>
      <c r="F261" s="238" t="s">
        <v>355</v>
      </c>
      <c r="G261" s="41"/>
      <c r="H261" s="41"/>
      <c r="I261" s="234"/>
      <c r="J261" s="41"/>
      <c r="K261" s="41"/>
      <c r="L261" s="45"/>
      <c r="M261" s="235"/>
      <c r="N261" s="236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146</v>
      </c>
      <c r="AU261" s="18" t="s">
        <v>88</v>
      </c>
    </row>
    <row r="262" spans="1:63" s="12" customFormat="1" ht="22.8" customHeight="1">
      <c r="A262" s="12"/>
      <c r="B262" s="203"/>
      <c r="C262" s="204"/>
      <c r="D262" s="205" t="s">
        <v>77</v>
      </c>
      <c r="E262" s="217" t="s">
        <v>356</v>
      </c>
      <c r="F262" s="217" t="s">
        <v>357</v>
      </c>
      <c r="G262" s="204"/>
      <c r="H262" s="204"/>
      <c r="I262" s="207"/>
      <c r="J262" s="218">
        <f>BK262</f>
        <v>0</v>
      </c>
      <c r="K262" s="204"/>
      <c r="L262" s="209"/>
      <c r="M262" s="210"/>
      <c r="N262" s="211"/>
      <c r="O262" s="211"/>
      <c r="P262" s="212">
        <f>SUM(P263:P267)</f>
        <v>0</v>
      </c>
      <c r="Q262" s="211"/>
      <c r="R262" s="212">
        <f>SUM(R263:R267)</f>
        <v>0</v>
      </c>
      <c r="S262" s="211"/>
      <c r="T262" s="213">
        <f>SUM(T263:T267)</f>
        <v>0.40800000000000003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4" t="s">
        <v>88</v>
      </c>
      <c r="AT262" s="215" t="s">
        <v>77</v>
      </c>
      <c r="AU262" s="215" t="s">
        <v>86</v>
      </c>
      <c r="AY262" s="214" t="s">
        <v>135</v>
      </c>
      <c r="BK262" s="216">
        <f>SUM(BK263:BK267)</f>
        <v>0</v>
      </c>
    </row>
    <row r="263" spans="1:65" s="2" customFormat="1" ht="24.15" customHeight="1">
      <c r="A263" s="39"/>
      <c r="B263" s="40"/>
      <c r="C263" s="219" t="s">
        <v>358</v>
      </c>
      <c r="D263" s="219" t="s">
        <v>137</v>
      </c>
      <c r="E263" s="220" t="s">
        <v>359</v>
      </c>
      <c r="F263" s="221" t="s">
        <v>360</v>
      </c>
      <c r="G263" s="222" t="s">
        <v>192</v>
      </c>
      <c r="H263" s="223">
        <v>17</v>
      </c>
      <c r="I263" s="224"/>
      <c r="J263" s="225">
        <f>ROUND(I263*H263,2)</f>
        <v>0</v>
      </c>
      <c r="K263" s="221" t="s">
        <v>141</v>
      </c>
      <c r="L263" s="45"/>
      <c r="M263" s="226" t="s">
        <v>1</v>
      </c>
      <c r="N263" s="227" t="s">
        <v>43</v>
      </c>
      <c r="O263" s="92"/>
      <c r="P263" s="228">
        <f>O263*H263</f>
        <v>0</v>
      </c>
      <c r="Q263" s="228">
        <v>0</v>
      </c>
      <c r="R263" s="228">
        <f>Q263*H263</f>
        <v>0</v>
      </c>
      <c r="S263" s="228">
        <v>0.024</v>
      </c>
      <c r="T263" s="229">
        <f>S263*H263</f>
        <v>0.40800000000000003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252</v>
      </c>
      <c r="AT263" s="230" t="s">
        <v>137</v>
      </c>
      <c r="AU263" s="230" t="s">
        <v>88</v>
      </c>
      <c r="AY263" s="18" t="s">
        <v>135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86</v>
      </c>
      <c r="BK263" s="231">
        <f>ROUND(I263*H263,2)</f>
        <v>0</v>
      </c>
      <c r="BL263" s="18" t="s">
        <v>252</v>
      </c>
      <c r="BM263" s="230" t="s">
        <v>361</v>
      </c>
    </row>
    <row r="264" spans="1:47" s="2" customFormat="1" ht="12">
      <c r="A264" s="39"/>
      <c r="B264" s="40"/>
      <c r="C264" s="41"/>
      <c r="D264" s="232" t="s">
        <v>144</v>
      </c>
      <c r="E264" s="41"/>
      <c r="F264" s="233" t="s">
        <v>362</v>
      </c>
      <c r="G264" s="41"/>
      <c r="H264" s="41"/>
      <c r="I264" s="234"/>
      <c r="J264" s="41"/>
      <c r="K264" s="41"/>
      <c r="L264" s="45"/>
      <c r="M264" s="235"/>
      <c r="N264" s="236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144</v>
      </c>
      <c r="AU264" s="18" t="s">
        <v>88</v>
      </c>
    </row>
    <row r="265" spans="1:47" s="2" customFormat="1" ht="12">
      <c r="A265" s="39"/>
      <c r="B265" s="40"/>
      <c r="C265" s="41"/>
      <c r="D265" s="237" t="s">
        <v>146</v>
      </c>
      <c r="E265" s="41"/>
      <c r="F265" s="238" t="s">
        <v>363</v>
      </c>
      <c r="G265" s="41"/>
      <c r="H265" s="41"/>
      <c r="I265" s="234"/>
      <c r="J265" s="41"/>
      <c r="K265" s="41"/>
      <c r="L265" s="45"/>
      <c r="M265" s="235"/>
      <c r="N265" s="236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146</v>
      </c>
      <c r="AU265" s="18" t="s">
        <v>88</v>
      </c>
    </row>
    <row r="266" spans="1:51" s="13" customFormat="1" ht="12">
      <c r="A266" s="13"/>
      <c r="B266" s="239"/>
      <c r="C266" s="240"/>
      <c r="D266" s="232" t="s">
        <v>180</v>
      </c>
      <c r="E266" s="241" t="s">
        <v>1</v>
      </c>
      <c r="F266" s="242" t="s">
        <v>364</v>
      </c>
      <c r="G266" s="240"/>
      <c r="H266" s="243">
        <v>17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180</v>
      </c>
      <c r="AU266" s="249" t="s">
        <v>88</v>
      </c>
      <c r="AV266" s="13" t="s">
        <v>88</v>
      </c>
      <c r="AW266" s="13" t="s">
        <v>34</v>
      </c>
      <c r="AX266" s="13" t="s">
        <v>78</v>
      </c>
      <c r="AY266" s="249" t="s">
        <v>135</v>
      </c>
    </row>
    <row r="267" spans="1:51" s="15" customFormat="1" ht="12">
      <c r="A267" s="15"/>
      <c r="B267" s="260"/>
      <c r="C267" s="261"/>
      <c r="D267" s="232" t="s">
        <v>180</v>
      </c>
      <c r="E267" s="262" t="s">
        <v>1</v>
      </c>
      <c r="F267" s="263" t="s">
        <v>183</v>
      </c>
      <c r="G267" s="261"/>
      <c r="H267" s="264">
        <v>17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70" t="s">
        <v>180</v>
      </c>
      <c r="AU267" s="270" t="s">
        <v>88</v>
      </c>
      <c r="AV267" s="15" t="s">
        <v>142</v>
      </c>
      <c r="AW267" s="15" t="s">
        <v>34</v>
      </c>
      <c r="AX267" s="15" t="s">
        <v>86</v>
      </c>
      <c r="AY267" s="270" t="s">
        <v>135</v>
      </c>
    </row>
    <row r="268" spans="1:63" s="12" customFormat="1" ht="22.8" customHeight="1">
      <c r="A268" s="12"/>
      <c r="B268" s="203"/>
      <c r="C268" s="204"/>
      <c r="D268" s="205" t="s">
        <v>77</v>
      </c>
      <c r="E268" s="217" t="s">
        <v>365</v>
      </c>
      <c r="F268" s="217" t="s">
        <v>366</v>
      </c>
      <c r="G268" s="204"/>
      <c r="H268" s="204"/>
      <c r="I268" s="207"/>
      <c r="J268" s="218">
        <f>BK268</f>
        <v>0</v>
      </c>
      <c r="K268" s="204"/>
      <c r="L268" s="209"/>
      <c r="M268" s="210"/>
      <c r="N268" s="211"/>
      <c r="O268" s="211"/>
      <c r="P268" s="212">
        <f>SUM(P269:P272)</f>
        <v>0</v>
      </c>
      <c r="Q268" s="211"/>
      <c r="R268" s="212">
        <f>SUM(R269:R272)</f>
        <v>0</v>
      </c>
      <c r="S268" s="211"/>
      <c r="T268" s="213">
        <f>SUM(T269:T272)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4" t="s">
        <v>88</v>
      </c>
      <c r="AT268" s="215" t="s">
        <v>77</v>
      </c>
      <c r="AU268" s="215" t="s">
        <v>86</v>
      </c>
      <c r="AY268" s="214" t="s">
        <v>135</v>
      </c>
      <c r="BK268" s="216">
        <f>SUM(BK269:BK272)</f>
        <v>0</v>
      </c>
    </row>
    <row r="269" spans="1:65" s="2" customFormat="1" ht="16.5" customHeight="1">
      <c r="A269" s="39"/>
      <c r="B269" s="40"/>
      <c r="C269" s="219" t="s">
        <v>367</v>
      </c>
      <c r="D269" s="219" t="s">
        <v>137</v>
      </c>
      <c r="E269" s="220" t="s">
        <v>368</v>
      </c>
      <c r="F269" s="221" t="s">
        <v>369</v>
      </c>
      <c r="G269" s="222" t="s">
        <v>156</v>
      </c>
      <c r="H269" s="223">
        <v>78</v>
      </c>
      <c r="I269" s="224"/>
      <c r="J269" s="225">
        <f>ROUND(I269*H269,2)</f>
        <v>0</v>
      </c>
      <c r="K269" s="221" t="s">
        <v>1</v>
      </c>
      <c r="L269" s="45"/>
      <c r="M269" s="226" t="s">
        <v>1</v>
      </c>
      <c r="N269" s="227" t="s">
        <v>43</v>
      </c>
      <c r="O269" s="92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252</v>
      </c>
      <c r="AT269" s="230" t="s">
        <v>137</v>
      </c>
      <c r="AU269" s="230" t="s">
        <v>88</v>
      </c>
      <c r="AY269" s="18" t="s">
        <v>135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86</v>
      </c>
      <c r="BK269" s="231">
        <f>ROUND(I269*H269,2)</f>
        <v>0</v>
      </c>
      <c r="BL269" s="18" t="s">
        <v>252</v>
      </c>
      <c r="BM269" s="230" t="s">
        <v>370</v>
      </c>
    </row>
    <row r="270" spans="1:47" s="2" customFormat="1" ht="12">
      <c r="A270" s="39"/>
      <c r="B270" s="40"/>
      <c r="C270" s="41"/>
      <c r="D270" s="232" t="s">
        <v>144</v>
      </c>
      <c r="E270" s="41"/>
      <c r="F270" s="233" t="s">
        <v>369</v>
      </c>
      <c r="G270" s="41"/>
      <c r="H270" s="41"/>
      <c r="I270" s="234"/>
      <c r="J270" s="41"/>
      <c r="K270" s="41"/>
      <c r="L270" s="45"/>
      <c r="M270" s="235"/>
      <c r="N270" s="236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144</v>
      </c>
      <c r="AU270" s="18" t="s">
        <v>88</v>
      </c>
    </row>
    <row r="271" spans="1:51" s="13" customFormat="1" ht="12">
      <c r="A271" s="13"/>
      <c r="B271" s="239"/>
      <c r="C271" s="240"/>
      <c r="D271" s="232" t="s">
        <v>180</v>
      </c>
      <c r="E271" s="241" t="s">
        <v>1</v>
      </c>
      <c r="F271" s="242" t="s">
        <v>371</v>
      </c>
      <c r="G271" s="240"/>
      <c r="H271" s="243">
        <v>78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9" t="s">
        <v>180</v>
      </c>
      <c r="AU271" s="249" t="s">
        <v>88</v>
      </c>
      <c r="AV271" s="13" t="s">
        <v>88</v>
      </c>
      <c r="AW271" s="13" t="s">
        <v>34</v>
      </c>
      <c r="AX271" s="13" t="s">
        <v>78</v>
      </c>
      <c r="AY271" s="249" t="s">
        <v>135</v>
      </c>
    </row>
    <row r="272" spans="1:51" s="15" customFormat="1" ht="12">
      <c r="A272" s="15"/>
      <c r="B272" s="260"/>
      <c r="C272" s="261"/>
      <c r="D272" s="232" t="s">
        <v>180</v>
      </c>
      <c r="E272" s="262" t="s">
        <v>1</v>
      </c>
      <c r="F272" s="263" t="s">
        <v>183</v>
      </c>
      <c r="G272" s="261"/>
      <c r="H272" s="264">
        <v>78</v>
      </c>
      <c r="I272" s="265"/>
      <c r="J272" s="261"/>
      <c r="K272" s="261"/>
      <c r="L272" s="266"/>
      <c r="M272" s="271"/>
      <c r="N272" s="272"/>
      <c r="O272" s="272"/>
      <c r="P272" s="272"/>
      <c r="Q272" s="272"/>
      <c r="R272" s="272"/>
      <c r="S272" s="272"/>
      <c r="T272" s="273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0" t="s">
        <v>180</v>
      </c>
      <c r="AU272" s="270" t="s">
        <v>88</v>
      </c>
      <c r="AV272" s="15" t="s">
        <v>142</v>
      </c>
      <c r="AW272" s="15" t="s">
        <v>34</v>
      </c>
      <c r="AX272" s="15" t="s">
        <v>86</v>
      </c>
      <c r="AY272" s="270" t="s">
        <v>135</v>
      </c>
    </row>
    <row r="273" spans="1:31" s="2" customFormat="1" ht="6.95" customHeight="1">
      <c r="A273" s="39"/>
      <c r="B273" s="67"/>
      <c r="C273" s="68"/>
      <c r="D273" s="68"/>
      <c r="E273" s="68"/>
      <c r="F273" s="68"/>
      <c r="G273" s="68"/>
      <c r="H273" s="68"/>
      <c r="I273" s="68"/>
      <c r="J273" s="68"/>
      <c r="K273" s="68"/>
      <c r="L273" s="45"/>
      <c r="M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</row>
  </sheetData>
  <sheetProtection password="CC35" sheet="1" objects="1" scenarios="1" formatColumns="0" formatRows="0" autoFilter="0"/>
  <autoFilter ref="C123:K27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hyperlinks>
    <hyperlink ref="F129" r:id="rId1" display="https://podminky.urs.cz/item/CS_URS_2022_01/113106134"/>
    <hyperlink ref="F132" r:id="rId2" display="https://podminky.urs.cz/item/CS_URS_2022_01/113107322"/>
    <hyperlink ref="F135" r:id="rId3" display="https://podminky.urs.cz/item/CS_URS_2022_01/113202111"/>
    <hyperlink ref="F138" r:id="rId4" display="https://podminky.urs.cz/item/CS_URS_2022_01/129951113"/>
    <hyperlink ref="F141" r:id="rId5" display="https://podminky.urs.cz/item/CS_URS_2022_01/174151102"/>
    <hyperlink ref="F145" r:id="rId6" display="https://podminky.urs.cz/item/CS_URS_2022_01/129951103"/>
    <hyperlink ref="F153" r:id="rId7" display="https://podminky.urs.cz/item/CS_URS_2022_01/966049831"/>
    <hyperlink ref="F156" r:id="rId8" display="https://podminky.urs.cz/item/CS_URS_2022_01/966052121"/>
    <hyperlink ref="F159" r:id="rId9" display="https://podminky.urs.cz/item/CS_URS_2022_01/968062244"/>
    <hyperlink ref="F165" r:id="rId10" display="https://podminky.urs.cz/item/CS_URS_2022_01/968062245"/>
    <hyperlink ref="F173" r:id="rId11" display="https://podminky.urs.cz/item/CS_URS_2022_01/968062247"/>
    <hyperlink ref="F179" r:id="rId12" display="https://podminky.urs.cz/item/CS_URS_2022_01/968072455"/>
    <hyperlink ref="F191" r:id="rId13" display="https://podminky.urs.cz/item/CS_URS_2022_01/968072456"/>
    <hyperlink ref="F196" r:id="rId14" display="https://podminky.urs.cz/item/CS_URS_2022_01/978015391"/>
    <hyperlink ref="F199" r:id="rId15" display="https://podminky.urs.cz/item/CS_URS_2022_01/981011313"/>
    <hyperlink ref="F209" r:id="rId16" display="https://podminky.urs.cz/item/CS_URS_2022_01/985132111"/>
    <hyperlink ref="F212" r:id="rId17" display="https://podminky.urs.cz/item/CS_URS_2022_01/997006005"/>
    <hyperlink ref="F218" r:id="rId18" display="https://podminky.urs.cz/item/CS_URS_2022_01/997006512"/>
    <hyperlink ref="F223" r:id="rId19" display="https://podminky.urs.cz/item/CS_URS_2022_01/997006519"/>
    <hyperlink ref="F228" r:id="rId20" display="https://podminky.urs.cz/item/CS_URS_2022_01/997006551"/>
    <hyperlink ref="F233" r:id="rId21" display="https://podminky.urs.cz/item/CS_URS_2022_01/997013151"/>
    <hyperlink ref="F236" r:id="rId22" display="https://podminky.urs.cz/item/CS_URS_2022_01/997013635"/>
    <hyperlink ref="F239" r:id="rId23" display="https://podminky.urs.cz/item/CS_URS_2022_01/997013804"/>
    <hyperlink ref="F242" r:id="rId24" display="https://podminky.urs.cz/item/CS_URS_2022_01/997013811"/>
    <hyperlink ref="F245" r:id="rId25" display="https://podminky.urs.cz/item/CS_URS_2022_01/997013861"/>
    <hyperlink ref="F250" r:id="rId26" display="https://podminky.urs.cz/item/CS_URS_2022_01/997013862"/>
    <hyperlink ref="F253" r:id="rId27" display="https://podminky.urs.cz/item/CS_URS_2022_01/997013871"/>
    <hyperlink ref="F256" r:id="rId28" display="https://podminky.urs.cz/item/CS_URS_2022_01/997013873"/>
    <hyperlink ref="F261" r:id="rId29" display="https://podminky.urs.cz/item/CS_URS_2022_01/765111801"/>
    <hyperlink ref="F265" r:id="rId30" display="https://podminky.urs.cz/item/CS_URS_2022_01/76669191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104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Skřivany ON - oprava - PD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372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3. 2. 2022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31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32</v>
      </c>
      <c r="F21" s="39"/>
      <c r="G21" s="39"/>
      <c r="H21" s="39"/>
      <c r="I21" s="141" t="s">
        <v>27</v>
      </c>
      <c r="J21" s="144" t="s">
        <v>33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ROUND(J132,2)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ROUND((SUM(BE132:BE644)),2)</f>
        <v>0</v>
      </c>
      <c r="G33" s="39"/>
      <c r="H33" s="39"/>
      <c r="I33" s="156">
        <v>0.21</v>
      </c>
      <c r="J33" s="155">
        <f>ROUND(((SUM(BE132:BE644))*I33),2)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ROUND((SUM(BF132:BF644)),2)</f>
        <v>0</v>
      </c>
      <c r="G34" s="39"/>
      <c r="H34" s="39"/>
      <c r="I34" s="156">
        <v>0.15</v>
      </c>
      <c r="J34" s="155">
        <f>ROUND(((SUM(BF132:BF644))*I34),2)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ROUND((SUM(BG132:BG644)),2)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ROUND((SUM(BH132:BH644)),2)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ROUND((SUM(BI132:BI644)),2)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Skřivany ON - oprava - PD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02 - Stavební úpravy o...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3. 2. 2022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Správa železnic, státní organizace, Praha</v>
      </c>
      <c r="G91" s="41"/>
      <c r="H91" s="41"/>
      <c r="I91" s="33" t="s">
        <v>30</v>
      </c>
      <c r="J91" s="37" t="str">
        <f>E21</f>
        <v>SINC s.r.o., Na Spravedlnosti 1533, Pardubice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ing. Jaroslav Dvořák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108</v>
      </c>
      <c r="D94" s="177"/>
      <c r="E94" s="177"/>
      <c r="F94" s="177"/>
      <c r="G94" s="177"/>
      <c r="H94" s="177"/>
      <c r="I94" s="177"/>
      <c r="J94" s="178" t="s">
        <v>109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110</v>
      </c>
      <c r="D96" s="41"/>
      <c r="E96" s="41"/>
      <c r="F96" s="41"/>
      <c r="G96" s="41"/>
      <c r="H96" s="41"/>
      <c r="I96" s="41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111</v>
      </c>
    </row>
    <row r="97" spans="1:31" s="9" customFormat="1" ht="24.95" customHeight="1">
      <c r="A97" s="9"/>
      <c r="B97" s="180"/>
      <c r="C97" s="181"/>
      <c r="D97" s="182" t="s">
        <v>112</v>
      </c>
      <c r="E97" s="183"/>
      <c r="F97" s="183"/>
      <c r="G97" s="183"/>
      <c r="H97" s="183"/>
      <c r="I97" s="183"/>
      <c r="J97" s="184">
        <f>J133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113</v>
      </c>
      <c r="E98" s="189"/>
      <c r="F98" s="189"/>
      <c r="G98" s="189"/>
      <c r="H98" s="189"/>
      <c r="I98" s="189"/>
      <c r="J98" s="190">
        <f>J134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373</v>
      </c>
      <c r="E99" s="189"/>
      <c r="F99" s="189"/>
      <c r="G99" s="189"/>
      <c r="H99" s="189"/>
      <c r="I99" s="189"/>
      <c r="J99" s="190">
        <f>J174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374</v>
      </c>
      <c r="E100" s="189"/>
      <c r="F100" s="189"/>
      <c r="G100" s="189"/>
      <c r="H100" s="189"/>
      <c r="I100" s="189"/>
      <c r="J100" s="190">
        <f>J206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375</v>
      </c>
      <c r="E101" s="189"/>
      <c r="F101" s="189"/>
      <c r="G101" s="189"/>
      <c r="H101" s="189"/>
      <c r="I101" s="189"/>
      <c r="J101" s="190">
        <f>J240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376</v>
      </c>
      <c r="E102" s="189"/>
      <c r="F102" s="189"/>
      <c r="G102" s="189"/>
      <c r="H102" s="189"/>
      <c r="I102" s="189"/>
      <c r="J102" s="190">
        <f>J274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377</v>
      </c>
      <c r="E103" s="189"/>
      <c r="F103" s="189"/>
      <c r="G103" s="189"/>
      <c r="H103" s="189"/>
      <c r="I103" s="189"/>
      <c r="J103" s="190">
        <f>J451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114</v>
      </c>
      <c r="E104" s="189"/>
      <c r="F104" s="189"/>
      <c r="G104" s="189"/>
      <c r="H104" s="189"/>
      <c r="I104" s="189"/>
      <c r="J104" s="190">
        <f>J457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378</v>
      </c>
      <c r="E105" s="189"/>
      <c r="F105" s="189"/>
      <c r="G105" s="189"/>
      <c r="H105" s="189"/>
      <c r="I105" s="189"/>
      <c r="J105" s="190">
        <f>J501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116</v>
      </c>
      <c r="E106" s="183"/>
      <c r="F106" s="183"/>
      <c r="G106" s="183"/>
      <c r="H106" s="183"/>
      <c r="I106" s="183"/>
      <c r="J106" s="184">
        <f>J505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379</v>
      </c>
      <c r="E107" s="189"/>
      <c r="F107" s="189"/>
      <c r="G107" s="189"/>
      <c r="H107" s="189"/>
      <c r="I107" s="189"/>
      <c r="J107" s="190">
        <f>J506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380</v>
      </c>
      <c r="E108" s="189"/>
      <c r="F108" s="189"/>
      <c r="G108" s="189"/>
      <c r="H108" s="189"/>
      <c r="I108" s="189"/>
      <c r="J108" s="190">
        <f>J574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118</v>
      </c>
      <c r="E109" s="189"/>
      <c r="F109" s="189"/>
      <c r="G109" s="189"/>
      <c r="H109" s="189"/>
      <c r="I109" s="189"/>
      <c r="J109" s="190">
        <f>J601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381</v>
      </c>
      <c r="E110" s="189"/>
      <c r="F110" s="189"/>
      <c r="G110" s="189"/>
      <c r="H110" s="189"/>
      <c r="I110" s="189"/>
      <c r="J110" s="190">
        <f>J608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382</v>
      </c>
      <c r="E111" s="189"/>
      <c r="F111" s="189"/>
      <c r="G111" s="189"/>
      <c r="H111" s="189"/>
      <c r="I111" s="189"/>
      <c r="J111" s="190">
        <f>J614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383</v>
      </c>
      <c r="E112" s="189"/>
      <c r="F112" s="189"/>
      <c r="G112" s="189"/>
      <c r="H112" s="189"/>
      <c r="I112" s="189"/>
      <c r="J112" s="190">
        <f>J623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120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75" t="str">
        <f>E7</f>
        <v>Skřivany ON - oprava - PD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105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>SO 02 - Stavební úpravy o...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F12</f>
        <v xml:space="preserve"> </v>
      </c>
      <c r="G126" s="41"/>
      <c r="H126" s="41"/>
      <c r="I126" s="33" t="s">
        <v>22</v>
      </c>
      <c r="J126" s="80" t="str">
        <f>IF(J12="","",J12)</f>
        <v>3. 2. 2022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40.05" customHeight="1">
      <c r="A128" s="39"/>
      <c r="B128" s="40"/>
      <c r="C128" s="33" t="s">
        <v>24</v>
      </c>
      <c r="D128" s="41"/>
      <c r="E128" s="41"/>
      <c r="F128" s="28" t="str">
        <f>E15</f>
        <v>Správa železnic, státní organizace, Praha</v>
      </c>
      <c r="G128" s="41"/>
      <c r="H128" s="41"/>
      <c r="I128" s="33" t="s">
        <v>30</v>
      </c>
      <c r="J128" s="37" t="str">
        <f>E21</f>
        <v>SINC s.r.o., Na Spravedlnosti 1533, Pardubice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28</v>
      </c>
      <c r="D129" s="41"/>
      <c r="E129" s="41"/>
      <c r="F129" s="28" t="str">
        <f>IF(E18="","",E18)</f>
        <v>Vyplň údaj</v>
      </c>
      <c r="G129" s="41"/>
      <c r="H129" s="41"/>
      <c r="I129" s="33" t="s">
        <v>35</v>
      </c>
      <c r="J129" s="37" t="str">
        <f>E24</f>
        <v xml:space="preserve">ing. Jaroslav Dvořák 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192"/>
      <c r="B131" s="193"/>
      <c r="C131" s="194" t="s">
        <v>121</v>
      </c>
      <c r="D131" s="195" t="s">
        <v>63</v>
      </c>
      <c r="E131" s="195" t="s">
        <v>59</v>
      </c>
      <c r="F131" s="195" t="s">
        <v>60</v>
      </c>
      <c r="G131" s="195" t="s">
        <v>122</v>
      </c>
      <c r="H131" s="195" t="s">
        <v>123</v>
      </c>
      <c r="I131" s="195" t="s">
        <v>124</v>
      </c>
      <c r="J131" s="195" t="s">
        <v>109</v>
      </c>
      <c r="K131" s="196" t="s">
        <v>125</v>
      </c>
      <c r="L131" s="197"/>
      <c r="M131" s="101" t="s">
        <v>1</v>
      </c>
      <c r="N131" s="102" t="s">
        <v>42</v>
      </c>
      <c r="O131" s="102" t="s">
        <v>126</v>
      </c>
      <c r="P131" s="102" t="s">
        <v>127</v>
      </c>
      <c r="Q131" s="102" t="s">
        <v>128</v>
      </c>
      <c r="R131" s="102" t="s">
        <v>129</v>
      </c>
      <c r="S131" s="102" t="s">
        <v>130</v>
      </c>
      <c r="T131" s="103" t="s">
        <v>131</v>
      </c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</row>
    <row r="132" spans="1:63" s="2" customFormat="1" ht="22.8" customHeight="1">
      <c r="A132" s="39"/>
      <c r="B132" s="40"/>
      <c r="C132" s="108" t="s">
        <v>132</v>
      </c>
      <c r="D132" s="41"/>
      <c r="E132" s="41"/>
      <c r="F132" s="41"/>
      <c r="G132" s="41"/>
      <c r="H132" s="41"/>
      <c r="I132" s="41"/>
      <c r="J132" s="198">
        <f>BK132</f>
        <v>0</v>
      </c>
      <c r="K132" s="41"/>
      <c r="L132" s="45"/>
      <c r="M132" s="104"/>
      <c r="N132" s="199"/>
      <c r="O132" s="105"/>
      <c r="P132" s="200">
        <f>P133+P505</f>
        <v>0</v>
      </c>
      <c r="Q132" s="105"/>
      <c r="R132" s="200">
        <f>R133+R505</f>
        <v>98.54719798539091</v>
      </c>
      <c r="S132" s="105"/>
      <c r="T132" s="201">
        <f>T133+T505</f>
        <v>1.1554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77</v>
      </c>
      <c r="AU132" s="18" t="s">
        <v>111</v>
      </c>
      <c r="BK132" s="202">
        <f>BK133+BK505</f>
        <v>0</v>
      </c>
    </row>
    <row r="133" spans="1:63" s="12" customFormat="1" ht="25.9" customHeight="1">
      <c r="A133" s="12"/>
      <c r="B133" s="203"/>
      <c r="C133" s="204"/>
      <c r="D133" s="205" t="s">
        <v>77</v>
      </c>
      <c r="E133" s="206" t="s">
        <v>133</v>
      </c>
      <c r="F133" s="206" t="s">
        <v>134</v>
      </c>
      <c r="G133" s="204"/>
      <c r="H133" s="204"/>
      <c r="I133" s="207"/>
      <c r="J133" s="208">
        <f>BK133</f>
        <v>0</v>
      </c>
      <c r="K133" s="204"/>
      <c r="L133" s="209"/>
      <c r="M133" s="210"/>
      <c r="N133" s="211"/>
      <c r="O133" s="211"/>
      <c r="P133" s="212">
        <f>P134+P174+P206+P240+P274+P451+P457+P501</f>
        <v>0</v>
      </c>
      <c r="Q133" s="211"/>
      <c r="R133" s="212">
        <f>R134+R174+R206+R240+R274+R451+R457+R501</f>
        <v>96.94729424189092</v>
      </c>
      <c r="S133" s="211"/>
      <c r="T133" s="213">
        <f>T134+T174+T206+T240+T274+T451+T457+T501</f>
        <v>1.1554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86</v>
      </c>
      <c r="AT133" s="215" t="s">
        <v>77</v>
      </c>
      <c r="AU133" s="215" t="s">
        <v>78</v>
      </c>
      <c r="AY133" s="214" t="s">
        <v>135</v>
      </c>
      <c r="BK133" s="216">
        <f>BK134+BK174+BK206+BK240+BK274+BK451+BK457+BK501</f>
        <v>0</v>
      </c>
    </row>
    <row r="134" spans="1:63" s="12" customFormat="1" ht="22.8" customHeight="1">
      <c r="A134" s="12"/>
      <c r="B134" s="203"/>
      <c r="C134" s="204"/>
      <c r="D134" s="205" t="s">
        <v>77</v>
      </c>
      <c r="E134" s="217" t="s">
        <v>86</v>
      </c>
      <c r="F134" s="217" t="s">
        <v>136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SUM(P135:P173)</f>
        <v>0</v>
      </c>
      <c r="Q134" s="211"/>
      <c r="R134" s="212">
        <f>SUM(R135:R173)</f>
        <v>1.037</v>
      </c>
      <c r="S134" s="211"/>
      <c r="T134" s="213">
        <f>SUM(T135:T173)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86</v>
      </c>
      <c r="AT134" s="215" t="s">
        <v>77</v>
      </c>
      <c r="AU134" s="215" t="s">
        <v>86</v>
      </c>
      <c r="AY134" s="214" t="s">
        <v>135</v>
      </c>
      <c r="BK134" s="216">
        <f>SUM(BK135:BK173)</f>
        <v>0</v>
      </c>
    </row>
    <row r="135" spans="1:65" s="2" customFormat="1" ht="33" customHeight="1">
      <c r="A135" s="39"/>
      <c r="B135" s="40"/>
      <c r="C135" s="219" t="s">
        <v>86</v>
      </c>
      <c r="D135" s="219" t="s">
        <v>137</v>
      </c>
      <c r="E135" s="220" t="s">
        <v>384</v>
      </c>
      <c r="F135" s="221" t="s">
        <v>385</v>
      </c>
      <c r="G135" s="222" t="s">
        <v>162</v>
      </c>
      <c r="H135" s="223">
        <v>0.396</v>
      </c>
      <c r="I135" s="224"/>
      <c r="J135" s="225">
        <f>ROUND(I135*H135,2)</f>
        <v>0</v>
      </c>
      <c r="K135" s="221" t="s">
        <v>141</v>
      </c>
      <c r="L135" s="45"/>
      <c r="M135" s="226" t="s">
        <v>1</v>
      </c>
      <c r="N135" s="227" t="s">
        <v>43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142</v>
      </c>
      <c r="AT135" s="230" t="s">
        <v>137</v>
      </c>
      <c r="AU135" s="230" t="s">
        <v>88</v>
      </c>
      <c r="AY135" s="18" t="s">
        <v>135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86</v>
      </c>
      <c r="BK135" s="231">
        <f>ROUND(I135*H135,2)</f>
        <v>0</v>
      </c>
      <c r="BL135" s="18" t="s">
        <v>142</v>
      </c>
      <c r="BM135" s="230" t="s">
        <v>386</v>
      </c>
    </row>
    <row r="136" spans="1:47" s="2" customFormat="1" ht="12">
      <c r="A136" s="39"/>
      <c r="B136" s="40"/>
      <c r="C136" s="41"/>
      <c r="D136" s="232" t="s">
        <v>144</v>
      </c>
      <c r="E136" s="41"/>
      <c r="F136" s="233" t="s">
        <v>387</v>
      </c>
      <c r="G136" s="41"/>
      <c r="H136" s="41"/>
      <c r="I136" s="234"/>
      <c r="J136" s="41"/>
      <c r="K136" s="41"/>
      <c r="L136" s="45"/>
      <c r="M136" s="235"/>
      <c r="N136" s="236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144</v>
      </c>
      <c r="AU136" s="18" t="s">
        <v>88</v>
      </c>
    </row>
    <row r="137" spans="1:47" s="2" customFormat="1" ht="12">
      <c r="A137" s="39"/>
      <c r="B137" s="40"/>
      <c r="C137" s="41"/>
      <c r="D137" s="237" t="s">
        <v>146</v>
      </c>
      <c r="E137" s="41"/>
      <c r="F137" s="238" t="s">
        <v>388</v>
      </c>
      <c r="G137" s="41"/>
      <c r="H137" s="41"/>
      <c r="I137" s="234"/>
      <c r="J137" s="41"/>
      <c r="K137" s="41"/>
      <c r="L137" s="45"/>
      <c r="M137" s="235"/>
      <c r="N137" s="236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146</v>
      </c>
      <c r="AU137" s="18" t="s">
        <v>88</v>
      </c>
    </row>
    <row r="138" spans="1:51" s="13" customFormat="1" ht="12">
      <c r="A138" s="13"/>
      <c r="B138" s="239"/>
      <c r="C138" s="240"/>
      <c r="D138" s="232" t="s">
        <v>180</v>
      </c>
      <c r="E138" s="241" t="s">
        <v>1</v>
      </c>
      <c r="F138" s="242" t="s">
        <v>389</v>
      </c>
      <c r="G138" s="240"/>
      <c r="H138" s="243">
        <v>0.396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180</v>
      </c>
      <c r="AU138" s="249" t="s">
        <v>88</v>
      </c>
      <c r="AV138" s="13" t="s">
        <v>88</v>
      </c>
      <c r="AW138" s="13" t="s">
        <v>34</v>
      </c>
      <c r="AX138" s="13" t="s">
        <v>78</v>
      </c>
      <c r="AY138" s="249" t="s">
        <v>135</v>
      </c>
    </row>
    <row r="139" spans="1:51" s="15" customFormat="1" ht="12">
      <c r="A139" s="15"/>
      <c r="B139" s="260"/>
      <c r="C139" s="261"/>
      <c r="D139" s="232" t="s">
        <v>180</v>
      </c>
      <c r="E139" s="262" t="s">
        <v>1</v>
      </c>
      <c r="F139" s="263" t="s">
        <v>183</v>
      </c>
      <c r="G139" s="261"/>
      <c r="H139" s="264">
        <v>0.396</v>
      </c>
      <c r="I139" s="265"/>
      <c r="J139" s="261"/>
      <c r="K139" s="261"/>
      <c r="L139" s="266"/>
      <c r="M139" s="267"/>
      <c r="N139" s="268"/>
      <c r="O139" s="268"/>
      <c r="P139" s="268"/>
      <c r="Q139" s="268"/>
      <c r="R139" s="268"/>
      <c r="S139" s="268"/>
      <c r="T139" s="269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0" t="s">
        <v>180</v>
      </c>
      <c r="AU139" s="270" t="s">
        <v>88</v>
      </c>
      <c r="AV139" s="15" t="s">
        <v>142</v>
      </c>
      <c r="AW139" s="15" t="s">
        <v>34</v>
      </c>
      <c r="AX139" s="15" t="s">
        <v>86</v>
      </c>
      <c r="AY139" s="270" t="s">
        <v>135</v>
      </c>
    </row>
    <row r="140" spans="1:65" s="2" customFormat="1" ht="33" customHeight="1">
      <c r="A140" s="39"/>
      <c r="B140" s="40"/>
      <c r="C140" s="219" t="s">
        <v>88</v>
      </c>
      <c r="D140" s="219" t="s">
        <v>137</v>
      </c>
      <c r="E140" s="220" t="s">
        <v>390</v>
      </c>
      <c r="F140" s="221" t="s">
        <v>391</v>
      </c>
      <c r="G140" s="222" t="s">
        <v>162</v>
      </c>
      <c r="H140" s="223">
        <v>12.784</v>
      </c>
      <c r="I140" s="224"/>
      <c r="J140" s="225">
        <f>ROUND(I140*H140,2)</f>
        <v>0</v>
      </c>
      <c r="K140" s="221" t="s">
        <v>141</v>
      </c>
      <c r="L140" s="45"/>
      <c r="M140" s="226" t="s">
        <v>1</v>
      </c>
      <c r="N140" s="227" t="s">
        <v>43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142</v>
      </c>
      <c r="AT140" s="230" t="s">
        <v>137</v>
      </c>
      <c r="AU140" s="230" t="s">
        <v>88</v>
      </c>
      <c r="AY140" s="18" t="s">
        <v>135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86</v>
      </c>
      <c r="BK140" s="231">
        <f>ROUND(I140*H140,2)</f>
        <v>0</v>
      </c>
      <c r="BL140" s="18" t="s">
        <v>142</v>
      </c>
      <c r="BM140" s="230" t="s">
        <v>392</v>
      </c>
    </row>
    <row r="141" spans="1:47" s="2" customFormat="1" ht="12">
      <c r="A141" s="39"/>
      <c r="B141" s="40"/>
      <c r="C141" s="41"/>
      <c r="D141" s="232" t="s">
        <v>144</v>
      </c>
      <c r="E141" s="41"/>
      <c r="F141" s="233" t="s">
        <v>393</v>
      </c>
      <c r="G141" s="41"/>
      <c r="H141" s="41"/>
      <c r="I141" s="234"/>
      <c r="J141" s="41"/>
      <c r="K141" s="41"/>
      <c r="L141" s="45"/>
      <c r="M141" s="235"/>
      <c r="N141" s="236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144</v>
      </c>
      <c r="AU141" s="18" t="s">
        <v>88</v>
      </c>
    </row>
    <row r="142" spans="1:47" s="2" customFormat="1" ht="12">
      <c r="A142" s="39"/>
      <c r="B142" s="40"/>
      <c r="C142" s="41"/>
      <c r="D142" s="237" t="s">
        <v>146</v>
      </c>
      <c r="E142" s="41"/>
      <c r="F142" s="238" t="s">
        <v>394</v>
      </c>
      <c r="G142" s="41"/>
      <c r="H142" s="41"/>
      <c r="I142" s="234"/>
      <c r="J142" s="41"/>
      <c r="K142" s="41"/>
      <c r="L142" s="45"/>
      <c r="M142" s="235"/>
      <c r="N142" s="236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146</v>
      </c>
      <c r="AU142" s="18" t="s">
        <v>88</v>
      </c>
    </row>
    <row r="143" spans="1:51" s="13" customFormat="1" ht="12">
      <c r="A143" s="13"/>
      <c r="B143" s="239"/>
      <c r="C143" s="240"/>
      <c r="D143" s="232" t="s">
        <v>180</v>
      </c>
      <c r="E143" s="241" t="s">
        <v>1</v>
      </c>
      <c r="F143" s="242" t="s">
        <v>395</v>
      </c>
      <c r="G143" s="240"/>
      <c r="H143" s="243">
        <v>11.261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180</v>
      </c>
      <c r="AU143" s="249" t="s">
        <v>88</v>
      </c>
      <c r="AV143" s="13" t="s">
        <v>88</v>
      </c>
      <c r="AW143" s="13" t="s">
        <v>34</v>
      </c>
      <c r="AX143" s="13" t="s">
        <v>78</v>
      </c>
      <c r="AY143" s="249" t="s">
        <v>135</v>
      </c>
    </row>
    <row r="144" spans="1:51" s="13" customFormat="1" ht="12">
      <c r="A144" s="13"/>
      <c r="B144" s="239"/>
      <c r="C144" s="240"/>
      <c r="D144" s="232" t="s">
        <v>180</v>
      </c>
      <c r="E144" s="241" t="s">
        <v>1</v>
      </c>
      <c r="F144" s="242" t="s">
        <v>396</v>
      </c>
      <c r="G144" s="240"/>
      <c r="H144" s="243">
        <v>1.523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180</v>
      </c>
      <c r="AU144" s="249" t="s">
        <v>88</v>
      </c>
      <c r="AV144" s="13" t="s">
        <v>88</v>
      </c>
      <c r="AW144" s="13" t="s">
        <v>34</v>
      </c>
      <c r="AX144" s="13" t="s">
        <v>78</v>
      </c>
      <c r="AY144" s="249" t="s">
        <v>135</v>
      </c>
    </row>
    <row r="145" spans="1:51" s="15" customFormat="1" ht="12">
      <c r="A145" s="15"/>
      <c r="B145" s="260"/>
      <c r="C145" s="261"/>
      <c r="D145" s="232" t="s">
        <v>180</v>
      </c>
      <c r="E145" s="262" t="s">
        <v>1</v>
      </c>
      <c r="F145" s="263" t="s">
        <v>183</v>
      </c>
      <c r="G145" s="261"/>
      <c r="H145" s="264">
        <v>12.783999999999999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0" t="s">
        <v>180</v>
      </c>
      <c r="AU145" s="270" t="s">
        <v>88</v>
      </c>
      <c r="AV145" s="15" t="s">
        <v>142</v>
      </c>
      <c r="AW145" s="15" t="s">
        <v>34</v>
      </c>
      <c r="AX145" s="15" t="s">
        <v>86</v>
      </c>
      <c r="AY145" s="270" t="s">
        <v>135</v>
      </c>
    </row>
    <row r="146" spans="1:65" s="2" customFormat="1" ht="37.8" customHeight="1">
      <c r="A146" s="39"/>
      <c r="B146" s="40"/>
      <c r="C146" s="219" t="s">
        <v>153</v>
      </c>
      <c r="D146" s="219" t="s">
        <v>137</v>
      </c>
      <c r="E146" s="220" t="s">
        <v>397</v>
      </c>
      <c r="F146" s="221" t="s">
        <v>398</v>
      </c>
      <c r="G146" s="222" t="s">
        <v>162</v>
      </c>
      <c r="H146" s="223">
        <v>13.18</v>
      </c>
      <c r="I146" s="224"/>
      <c r="J146" s="225">
        <f>ROUND(I146*H146,2)</f>
        <v>0</v>
      </c>
      <c r="K146" s="221" t="s">
        <v>141</v>
      </c>
      <c r="L146" s="45"/>
      <c r="M146" s="226" t="s">
        <v>1</v>
      </c>
      <c r="N146" s="227" t="s">
        <v>43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142</v>
      </c>
      <c r="AT146" s="230" t="s">
        <v>137</v>
      </c>
      <c r="AU146" s="230" t="s">
        <v>88</v>
      </c>
      <c r="AY146" s="18" t="s">
        <v>135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86</v>
      </c>
      <c r="BK146" s="231">
        <f>ROUND(I146*H146,2)</f>
        <v>0</v>
      </c>
      <c r="BL146" s="18" t="s">
        <v>142</v>
      </c>
      <c r="BM146" s="230" t="s">
        <v>399</v>
      </c>
    </row>
    <row r="147" spans="1:47" s="2" customFormat="1" ht="12">
      <c r="A147" s="39"/>
      <c r="B147" s="40"/>
      <c r="C147" s="41"/>
      <c r="D147" s="232" t="s">
        <v>144</v>
      </c>
      <c r="E147" s="41"/>
      <c r="F147" s="233" t="s">
        <v>400</v>
      </c>
      <c r="G147" s="41"/>
      <c r="H147" s="41"/>
      <c r="I147" s="234"/>
      <c r="J147" s="41"/>
      <c r="K147" s="41"/>
      <c r="L147" s="45"/>
      <c r="M147" s="235"/>
      <c r="N147" s="236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144</v>
      </c>
      <c r="AU147" s="18" t="s">
        <v>88</v>
      </c>
    </row>
    <row r="148" spans="1:47" s="2" customFormat="1" ht="12">
      <c r="A148" s="39"/>
      <c r="B148" s="40"/>
      <c r="C148" s="41"/>
      <c r="D148" s="237" t="s">
        <v>146</v>
      </c>
      <c r="E148" s="41"/>
      <c r="F148" s="238" t="s">
        <v>401</v>
      </c>
      <c r="G148" s="41"/>
      <c r="H148" s="41"/>
      <c r="I148" s="234"/>
      <c r="J148" s="41"/>
      <c r="K148" s="41"/>
      <c r="L148" s="45"/>
      <c r="M148" s="235"/>
      <c r="N148" s="23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146</v>
      </c>
      <c r="AU148" s="18" t="s">
        <v>88</v>
      </c>
    </row>
    <row r="149" spans="1:51" s="13" customFormat="1" ht="12">
      <c r="A149" s="13"/>
      <c r="B149" s="239"/>
      <c r="C149" s="240"/>
      <c r="D149" s="232" t="s">
        <v>180</v>
      </c>
      <c r="E149" s="241" t="s">
        <v>1</v>
      </c>
      <c r="F149" s="242" t="s">
        <v>402</v>
      </c>
      <c r="G149" s="240"/>
      <c r="H149" s="243">
        <v>13.18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180</v>
      </c>
      <c r="AU149" s="249" t="s">
        <v>88</v>
      </c>
      <c r="AV149" s="13" t="s">
        <v>88</v>
      </c>
      <c r="AW149" s="13" t="s">
        <v>34</v>
      </c>
      <c r="AX149" s="13" t="s">
        <v>78</v>
      </c>
      <c r="AY149" s="249" t="s">
        <v>135</v>
      </c>
    </row>
    <row r="150" spans="1:51" s="15" customFormat="1" ht="12">
      <c r="A150" s="15"/>
      <c r="B150" s="260"/>
      <c r="C150" s="261"/>
      <c r="D150" s="232" t="s">
        <v>180</v>
      </c>
      <c r="E150" s="262" t="s">
        <v>1</v>
      </c>
      <c r="F150" s="263" t="s">
        <v>183</v>
      </c>
      <c r="G150" s="261"/>
      <c r="H150" s="264">
        <v>13.18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0" t="s">
        <v>180</v>
      </c>
      <c r="AU150" s="270" t="s">
        <v>88</v>
      </c>
      <c r="AV150" s="15" t="s">
        <v>142</v>
      </c>
      <c r="AW150" s="15" t="s">
        <v>34</v>
      </c>
      <c r="AX150" s="15" t="s">
        <v>86</v>
      </c>
      <c r="AY150" s="270" t="s">
        <v>135</v>
      </c>
    </row>
    <row r="151" spans="1:65" s="2" customFormat="1" ht="37.8" customHeight="1">
      <c r="A151" s="39"/>
      <c r="B151" s="40"/>
      <c r="C151" s="219" t="s">
        <v>142</v>
      </c>
      <c r="D151" s="219" t="s">
        <v>137</v>
      </c>
      <c r="E151" s="220" t="s">
        <v>403</v>
      </c>
      <c r="F151" s="221" t="s">
        <v>404</v>
      </c>
      <c r="G151" s="222" t="s">
        <v>162</v>
      </c>
      <c r="H151" s="223">
        <v>65.9</v>
      </c>
      <c r="I151" s="224"/>
      <c r="J151" s="225">
        <f>ROUND(I151*H151,2)</f>
        <v>0</v>
      </c>
      <c r="K151" s="221" t="s">
        <v>141</v>
      </c>
      <c r="L151" s="45"/>
      <c r="M151" s="226" t="s">
        <v>1</v>
      </c>
      <c r="N151" s="227" t="s">
        <v>43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142</v>
      </c>
      <c r="AT151" s="230" t="s">
        <v>137</v>
      </c>
      <c r="AU151" s="230" t="s">
        <v>88</v>
      </c>
      <c r="AY151" s="18" t="s">
        <v>135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86</v>
      </c>
      <c r="BK151" s="231">
        <f>ROUND(I151*H151,2)</f>
        <v>0</v>
      </c>
      <c r="BL151" s="18" t="s">
        <v>142</v>
      </c>
      <c r="BM151" s="230" t="s">
        <v>405</v>
      </c>
    </row>
    <row r="152" spans="1:47" s="2" customFormat="1" ht="12">
      <c r="A152" s="39"/>
      <c r="B152" s="40"/>
      <c r="C152" s="41"/>
      <c r="D152" s="232" t="s">
        <v>144</v>
      </c>
      <c r="E152" s="41"/>
      <c r="F152" s="233" t="s">
        <v>406</v>
      </c>
      <c r="G152" s="41"/>
      <c r="H152" s="41"/>
      <c r="I152" s="234"/>
      <c r="J152" s="41"/>
      <c r="K152" s="41"/>
      <c r="L152" s="45"/>
      <c r="M152" s="235"/>
      <c r="N152" s="236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144</v>
      </c>
      <c r="AU152" s="18" t="s">
        <v>88</v>
      </c>
    </row>
    <row r="153" spans="1:47" s="2" customFormat="1" ht="12">
      <c r="A153" s="39"/>
      <c r="B153" s="40"/>
      <c r="C153" s="41"/>
      <c r="D153" s="237" t="s">
        <v>146</v>
      </c>
      <c r="E153" s="41"/>
      <c r="F153" s="238" t="s">
        <v>407</v>
      </c>
      <c r="G153" s="41"/>
      <c r="H153" s="41"/>
      <c r="I153" s="234"/>
      <c r="J153" s="41"/>
      <c r="K153" s="41"/>
      <c r="L153" s="45"/>
      <c r="M153" s="235"/>
      <c r="N153" s="236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146</v>
      </c>
      <c r="AU153" s="18" t="s">
        <v>88</v>
      </c>
    </row>
    <row r="154" spans="1:51" s="13" customFormat="1" ht="12">
      <c r="A154" s="13"/>
      <c r="B154" s="239"/>
      <c r="C154" s="240"/>
      <c r="D154" s="232" t="s">
        <v>180</v>
      </c>
      <c r="E154" s="241" t="s">
        <v>1</v>
      </c>
      <c r="F154" s="242" t="s">
        <v>408</v>
      </c>
      <c r="G154" s="240"/>
      <c r="H154" s="243">
        <v>65.9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180</v>
      </c>
      <c r="AU154" s="249" t="s">
        <v>88</v>
      </c>
      <c r="AV154" s="13" t="s">
        <v>88</v>
      </c>
      <c r="AW154" s="13" t="s">
        <v>34</v>
      </c>
      <c r="AX154" s="13" t="s">
        <v>78</v>
      </c>
      <c r="AY154" s="249" t="s">
        <v>135</v>
      </c>
    </row>
    <row r="155" spans="1:51" s="15" customFormat="1" ht="12">
      <c r="A155" s="15"/>
      <c r="B155" s="260"/>
      <c r="C155" s="261"/>
      <c r="D155" s="232" t="s">
        <v>180</v>
      </c>
      <c r="E155" s="262" t="s">
        <v>1</v>
      </c>
      <c r="F155" s="263" t="s">
        <v>183</v>
      </c>
      <c r="G155" s="261"/>
      <c r="H155" s="264">
        <v>65.9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0" t="s">
        <v>180</v>
      </c>
      <c r="AU155" s="270" t="s">
        <v>88</v>
      </c>
      <c r="AV155" s="15" t="s">
        <v>142</v>
      </c>
      <c r="AW155" s="15" t="s">
        <v>34</v>
      </c>
      <c r="AX155" s="15" t="s">
        <v>86</v>
      </c>
      <c r="AY155" s="270" t="s">
        <v>135</v>
      </c>
    </row>
    <row r="156" spans="1:65" s="2" customFormat="1" ht="33" customHeight="1">
      <c r="A156" s="39"/>
      <c r="B156" s="40"/>
      <c r="C156" s="219" t="s">
        <v>166</v>
      </c>
      <c r="D156" s="219" t="s">
        <v>137</v>
      </c>
      <c r="E156" s="220" t="s">
        <v>409</v>
      </c>
      <c r="F156" s="221" t="s">
        <v>410</v>
      </c>
      <c r="G156" s="222" t="s">
        <v>272</v>
      </c>
      <c r="H156" s="223">
        <v>23.724</v>
      </c>
      <c r="I156" s="224"/>
      <c r="J156" s="225">
        <f>ROUND(I156*H156,2)</f>
        <v>0</v>
      </c>
      <c r="K156" s="221" t="s">
        <v>141</v>
      </c>
      <c r="L156" s="45"/>
      <c r="M156" s="226" t="s">
        <v>1</v>
      </c>
      <c r="N156" s="227" t="s">
        <v>43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142</v>
      </c>
      <c r="AT156" s="230" t="s">
        <v>137</v>
      </c>
      <c r="AU156" s="230" t="s">
        <v>88</v>
      </c>
      <c r="AY156" s="18" t="s">
        <v>135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86</v>
      </c>
      <c r="BK156" s="231">
        <f>ROUND(I156*H156,2)</f>
        <v>0</v>
      </c>
      <c r="BL156" s="18" t="s">
        <v>142</v>
      </c>
      <c r="BM156" s="230" t="s">
        <v>411</v>
      </c>
    </row>
    <row r="157" spans="1:47" s="2" customFormat="1" ht="12">
      <c r="A157" s="39"/>
      <c r="B157" s="40"/>
      <c r="C157" s="41"/>
      <c r="D157" s="232" t="s">
        <v>144</v>
      </c>
      <c r="E157" s="41"/>
      <c r="F157" s="233" t="s">
        <v>343</v>
      </c>
      <c r="G157" s="41"/>
      <c r="H157" s="41"/>
      <c r="I157" s="234"/>
      <c r="J157" s="41"/>
      <c r="K157" s="41"/>
      <c r="L157" s="45"/>
      <c r="M157" s="235"/>
      <c r="N157" s="236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144</v>
      </c>
      <c r="AU157" s="18" t="s">
        <v>88</v>
      </c>
    </row>
    <row r="158" spans="1:47" s="2" customFormat="1" ht="12">
      <c r="A158" s="39"/>
      <c r="B158" s="40"/>
      <c r="C158" s="41"/>
      <c r="D158" s="237" t="s">
        <v>146</v>
      </c>
      <c r="E158" s="41"/>
      <c r="F158" s="238" t="s">
        <v>412</v>
      </c>
      <c r="G158" s="41"/>
      <c r="H158" s="41"/>
      <c r="I158" s="234"/>
      <c r="J158" s="41"/>
      <c r="K158" s="41"/>
      <c r="L158" s="45"/>
      <c r="M158" s="235"/>
      <c r="N158" s="236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146</v>
      </c>
      <c r="AU158" s="18" t="s">
        <v>88</v>
      </c>
    </row>
    <row r="159" spans="1:51" s="13" customFormat="1" ht="12">
      <c r="A159" s="13"/>
      <c r="B159" s="239"/>
      <c r="C159" s="240"/>
      <c r="D159" s="232" t="s">
        <v>180</v>
      </c>
      <c r="E159" s="241" t="s">
        <v>1</v>
      </c>
      <c r="F159" s="242" t="s">
        <v>413</v>
      </c>
      <c r="G159" s="240"/>
      <c r="H159" s="243">
        <v>23.724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180</v>
      </c>
      <c r="AU159" s="249" t="s">
        <v>88</v>
      </c>
      <c r="AV159" s="13" t="s">
        <v>88</v>
      </c>
      <c r="AW159" s="13" t="s">
        <v>34</v>
      </c>
      <c r="AX159" s="13" t="s">
        <v>78</v>
      </c>
      <c r="AY159" s="249" t="s">
        <v>135</v>
      </c>
    </row>
    <row r="160" spans="1:51" s="15" customFormat="1" ht="12">
      <c r="A160" s="15"/>
      <c r="B160" s="260"/>
      <c r="C160" s="261"/>
      <c r="D160" s="232" t="s">
        <v>180</v>
      </c>
      <c r="E160" s="262" t="s">
        <v>1</v>
      </c>
      <c r="F160" s="263" t="s">
        <v>183</v>
      </c>
      <c r="G160" s="261"/>
      <c r="H160" s="264">
        <v>23.724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0" t="s">
        <v>180</v>
      </c>
      <c r="AU160" s="270" t="s">
        <v>88</v>
      </c>
      <c r="AV160" s="15" t="s">
        <v>142</v>
      </c>
      <c r="AW160" s="15" t="s">
        <v>34</v>
      </c>
      <c r="AX160" s="15" t="s">
        <v>86</v>
      </c>
      <c r="AY160" s="270" t="s">
        <v>135</v>
      </c>
    </row>
    <row r="161" spans="1:65" s="2" customFormat="1" ht="16.5" customHeight="1">
      <c r="A161" s="39"/>
      <c r="B161" s="40"/>
      <c r="C161" s="219" t="s">
        <v>174</v>
      </c>
      <c r="D161" s="219" t="s">
        <v>137</v>
      </c>
      <c r="E161" s="220" t="s">
        <v>414</v>
      </c>
      <c r="F161" s="221" t="s">
        <v>415</v>
      </c>
      <c r="G161" s="222" t="s">
        <v>162</v>
      </c>
      <c r="H161" s="223">
        <v>13.18</v>
      </c>
      <c r="I161" s="224"/>
      <c r="J161" s="225">
        <f>ROUND(I161*H161,2)</f>
        <v>0</v>
      </c>
      <c r="K161" s="221" t="s">
        <v>141</v>
      </c>
      <c r="L161" s="45"/>
      <c r="M161" s="226" t="s">
        <v>1</v>
      </c>
      <c r="N161" s="227" t="s">
        <v>43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142</v>
      </c>
      <c r="AT161" s="230" t="s">
        <v>137</v>
      </c>
      <c r="AU161" s="230" t="s">
        <v>88</v>
      </c>
      <c r="AY161" s="18" t="s">
        <v>135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86</v>
      </c>
      <c r="BK161" s="231">
        <f>ROUND(I161*H161,2)</f>
        <v>0</v>
      </c>
      <c r="BL161" s="18" t="s">
        <v>142</v>
      </c>
      <c r="BM161" s="230" t="s">
        <v>416</v>
      </c>
    </row>
    <row r="162" spans="1:47" s="2" customFormat="1" ht="12">
      <c r="A162" s="39"/>
      <c r="B162" s="40"/>
      <c r="C162" s="41"/>
      <c r="D162" s="232" t="s">
        <v>144</v>
      </c>
      <c r="E162" s="41"/>
      <c r="F162" s="233" t="s">
        <v>417</v>
      </c>
      <c r="G162" s="41"/>
      <c r="H162" s="41"/>
      <c r="I162" s="234"/>
      <c r="J162" s="41"/>
      <c r="K162" s="41"/>
      <c r="L162" s="45"/>
      <c r="M162" s="235"/>
      <c r="N162" s="236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144</v>
      </c>
      <c r="AU162" s="18" t="s">
        <v>88</v>
      </c>
    </row>
    <row r="163" spans="1:47" s="2" customFormat="1" ht="12">
      <c r="A163" s="39"/>
      <c r="B163" s="40"/>
      <c r="C163" s="41"/>
      <c r="D163" s="237" t="s">
        <v>146</v>
      </c>
      <c r="E163" s="41"/>
      <c r="F163" s="238" t="s">
        <v>418</v>
      </c>
      <c r="G163" s="41"/>
      <c r="H163" s="41"/>
      <c r="I163" s="234"/>
      <c r="J163" s="41"/>
      <c r="K163" s="41"/>
      <c r="L163" s="45"/>
      <c r="M163" s="235"/>
      <c r="N163" s="236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146</v>
      </c>
      <c r="AU163" s="18" t="s">
        <v>88</v>
      </c>
    </row>
    <row r="164" spans="1:65" s="2" customFormat="1" ht="21.75" customHeight="1">
      <c r="A164" s="39"/>
      <c r="B164" s="40"/>
      <c r="C164" s="219" t="s">
        <v>184</v>
      </c>
      <c r="D164" s="219" t="s">
        <v>137</v>
      </c>
      <c r="E164" s="220" t="s">
        <v>167</v>
      </c>
      <c r="F164" s="221" t="s">
        <v>168</v>
      </c>
      <c r="G164" s="222" t="s">
        <v>162</v>
      </c>
      <c r="H164" s="223">
        <v>3.79</v>
      </c>
      <c r="I164" s="224"/>
      <c r="J164" s="225">
        <f>ROUND(I164*H164,2)</f>
        <v>0</v>
      </c>
      <c r="K164" s="221" t="s">
        <v>141</v>
      </c>
      <c r="L164" s="45"/>
      <c r="M164" s="226" t="s">
        <v>1</v>
      </c>
      <c r="N164" s="227" t="s">
        <v>43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142</v>
      </c>
      <c r="AT164" s="230" t="s">
        <v>137</v>
      </c>
      <c r="AU164" s="230" t="s">
        <v>88</v>
      </c>
      <c r="AY164" s="18" t="s">
        <v>135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86</v>
      </c>
      <c r="BK164" s="231">
        <f>ROUND(I164*H164,2)</f>
        <v>0</v>
      </c>
      <c r="BL164" s="18" t="s">
        <v>142</v>
      </c>
      <c r="BM164" s="230" t="s">
        <v>419</v>
      </c>
    </row>
    <row r="165" spans="1:47" s="2" customFormat="1" ht="12">
      <c r="A165" s="39"/>
      <c r="B165" s="40"/>
      <c r="C165" s="41"/>
      <c r="D165" s="232" t="s">
        <v>144</v>
      </c>
      <c r="E165" s="41"/>
      <c r="F165" s="233" t="s">
        <v>170</v>
      </c>
      <c r="G165" s="41"/>
      <c r="H165" s="41"/>
      <c r="I165" s="234"/>
      <c r="J165" s="41"/>
      <c r="K165" s="41"/>
      <c r="L165" s="45"/>
      <c r="M165" s="235"/>
      <c r="N165" s="236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144</v>
      </c>
      <c r="AU165" s="18" t="s">
        <v>88</v>
      </c>
    </row>
    <row r="166" spans="1:47" s="2" customFormat="1" ht="12">
      <c r="A166" s="39"/>
      <c r="B166" s="40"/>
      <c r="C166" s="41"/>
      <c r="D166" s="237" t="s">
        <v>146</v>
      </c>
      <c r="E166" s="41"/>
      <c r="F166" s="238" t="s">
        <v>171</v>
      </c>
      <c r="G166" s="41"/>
      <c r="H166" s="41"/>
      <c r="I166" s="234"/>
      <c r="J166" s="41"/>
      <c r="K166" s="41"/>
      <c r="L166" s="45"/>
      <c r="M166" s="235"/>
      <c r="N166" s="236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146</v>
      </c>
      <c r="AU166" s="18" t="s">
        <v>88</v>
      </c>
    </row>
    <row r="167" spans="1:51" s="13" customFormat="1" ht="12">
      <c r="A167" s="13"/>
      <c r="B167" s="239"/>
      <c r="C167" s="240"/>
      <c r="D167" s="232" t="s">
        <v>180</v>
      </c>
      <c r="E167" s="241" t="s">
        <v>1</v>
      </c>
      <c r="F167" s="242" t="s">
        <v>420</v>
      </c>
      <c r="G167" s="240"/>
      <c r="H167" s="243">
        <v>0.572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180</v>
      </c>
      <c r="AU167" s="249" t="s">
        <v>88</v>
      </c>
      <c r="AV167" s="13" t="s">
        <v>88</v>
      </c>
      <c r="AW167" s="13" t="s">
        <v>34</v>
      </c>
      <c r="AX167" s="13" t="s">
        <v>78</v>
      </c>
      <c r="AY167" s="249" t="s">
        <v>135</v>
      </c>
    </row>
    <row r="168" spans="1:51" s="13" customFormat="1" ht="12">
      <c r="A168" s="13"/>
      <c r="B168" s="239"/>
      <c r="C168" s="240"/>
      <c r="D168" s="232" t="s">
        <v>180</v>
      </c>
      <c r="E168" s="241" t="s">
        <v>1</v>
      </c>
      <c r="F168" s="242" t="s">
        <v>421</v>
      </c>
      <c r="G168" s="240"/>
      <c r="H168" s="243">
        <v>3.218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180</v>
      </c>
      <c r="AU168" s="249" t="s">
        <v>88</v>
      </c>
      <c r="AV168" s="13" t="s">
        <v>88</v>
      </c>
      <c r="AW168" s="13" t="s">
        <v>34</v>
      </c>
      <c r="AX168" s="13" t="s">
        <v>78</v>
      </c>
      <c r="AY168" s="249" t="s">
        <v>135</v>
      </c>
    </row>
    <row r="169" spans="1:51" s="15" customFormat="1" ht="12">
      <c r="A169" s="15"/>
      <c r="B169" s="260"/>
      <c r="C169" s="261"/>
      <c r="D169" s="232" t="s">
        <v>180</v>
      </c>
      <c r="E169" s="262" t="s">
        <v>1</v>
      </c>
      <c r="F169" s="263" t="s">
        <v>183</v>
      </c>
      <c r="G169" s="261"/>
      <c r="H169" s="264">
        <v>3.79</v>
      </c>
      <c r="I169" s="265"/>
      <c r="J169" s="261"/>
      <c r="K169" s="261"/>
      <c r="L169" s="266"/>
      <c r="M169" s="267"/>
      <c r="N169" s="268"/>
      <c r="O169" s="268"/>
      <c r="P169" s="268"/>
      <c r="Q169" s="268"/>
      <c r="R169" s="268"/>
      <c r="S169" s="268"/>
      <c r="T169" s="269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0" t="s">
        <v>180</v>
      </c>
      <c r="AU169" s="270" t="s">
        <v>88</v>
      </c>
      <c r="AV169" s="15" t="s">
        <v>142</v>
      </c>
      <c r="AW169" s="15" t="s">
        <v>34</v>
      </c>
      <c r="AX169" s="15" t="s">
        <v>86</v>
      </c>
      <c r="AY169" s="270" t="s">
        <v>135</v>
      </c>
    </row>
    <row r="170" spans="1:65" s="2" customFormat="1" ht="16.5" customHeight="1">
      <c r="A170" s="39"/>
      <c r="B170" s="40"/>
      <c r="C170" s="274" t="s">
        <v>189</v>
      </c>
      <c r="D170" s="274" t="s">
        <v>422</v>
      </c>
      <c r="E170" s="275" t="s">
        <v>423</v>
      </c>
      <c r="F170" s="276" t="s">
        <v>424</v>
      </c>
      <c r="G170" s="277" t="s">
        <v>272</v>
      </c>
      <c r="H170" s="278">
        <v>1.037</v>
      </c>
      <c r="I170" s="279"/>
      <c r="J170" s="280">
        <f>ROUND(I170*H170,2)</f>
        <v>0</v>
      </c>
      <c r="K170" s="276" t="s">
        <v>141</v>
      </c>
      <c r="L170" s="281"/>
      <c r="M170" s="282" t="s">
        <v>1</v>
      </c>
      <c r="N170" s="283" t="s">
        <v>43</v>
      </c>
      <c r="O170" s="92"/>
      <c r="P170" s="228">
        <f>O170*H170</f>
        <v>0</v>
      </c>
      <c r="Q170" s="228">
        <v>1</v>
      </c>
      <c r="R170" s="228">
        <f>Q170*H170</f>
        <v>1.037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189</v>
      </c>
      <c r="AT170" s="230" t="s">
        <v>422</v>
      </c>
      <c r="AU170" s="230" t="s">
        <v>88</v>
      </c>
      <c r="AY170" s="18" t="s">
        <v>135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86</v>
      </c>
      <c r="BK170" s="231">
        <f>ROUND(I170*H170,2)</f>
        <v>0</v>
      </c>
      <c r="BL170" s="18" t="s">
        <v>142</v>
      </c>
      <c r="BM170" s="230" t="s">
        <v>425</v>
      </c>
    </row>
    <row r="171" spans="1:47" s="2" customFormat="1" ht="12">
      <c r="A171" s="39"/>
      <c r="B171" s="40"/>
      <c r="C171" s="41"/>
      <c r="D171" s="232" t="s">
        <v>144</v>
      </c>
      <c r="E171" s="41"/>
      <c r="F171" s="233" t="s">
        <v>424</v>
      </c>
      <c r="G171" s="41"/>
      <c r="H171" s="41"/>
      <c r="I171" s="234"/>
      <c r="J171" s="41"/>
      <c r="K171" s="41"/>
      <c r="L171" s="45"/>
      <c r="M171" s="235"/>
      <c r="N171" s="236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144</v>
      </c>
      <c r="AU171" s="18" t="s">
        <v>88</v>
      </c>
    </row>
    <row r="172" spans="1:51" s="13" customFormat="1" ht="12">
      <c r="A172" s="13"/>
      <c r="B172" s="239"/>
      <c r="C172" s="240"/>
      <c r="D172" s="232" t="s">
        <v>180</v>
      </c>
      <c r="E172" s="241" t="s">
        <v>1</v>
      </c>
      <c r="F172" s="242" t="s">
        <v>426</v>
      </c>
      <c r="G172" s="240"/>
      <c r="H172" s="243">
        <v>1.037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180</v>
      </c>
      <c r="AU172" s="249" t="s">
        <v>88</v>
      </c>
      <c r="AV172" s="13" t="s">
        <v>88</v>
      </c>
      <c r="AW172" s="13" t="s">
        <v>34</v>
      </c>
      <c r="AX172" s="13" t="s">
        <v>78</v>
      </c>
      <c r="AY172" s="249" t="s">
        <v>135</v>
      </c>
    </row>
    <row r="173" spans="1:51" s="15" customFormat="1" ht="12">
      <c r="A173" s="15"/>
      <c r="B173" s="260"/>
      <c r="C173" s="261"/>
      <c r="D173" s="232" t="s">
        <v>180</v>
      </c>
      <c r="E173" s="262" t="s">
        <v>1</v>
      </c>
      <c r="F173" s="263" t="s">
        <v>183</v>
      </c>
      <c r="G173" s="261"/>
      <c r="H173" s="264">
        <v>1.037</v>
      </c>
      <c r="I173" s="265"/>
      <c r="J173" s="261"/>
      <c r="K173" s="261"/>
      <c r="L173" s="266"/>
      <c r="M173" s="267"/>
      <c r="N173" s="268"/>
      <c r="O173" s="268"/>
      <c r="P173" s="268"/>
      <c r="Q173" s="268"/>
      <c r="R173" s="268"/>
      <c r="S173" s="268"/>
      <c r="T173" s="269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0" t="s">
        <v>180</v>
      </c>
      <c r="AU173" s="270" t="s">
        <v>88</v>
      </c>
      <c r="AV173" s="15" t="s">
        <v>142</v>
      </c>
      <c r="AW173" s="15" t="s">
        <v>34</v>
      </c>
      <c r="AX173" s="15" t="s">
        <v>86</v>
      </c>
      <c r="AY173" s="270" t="s">
        <v>135</v>
      </c>
    </row>
    <row r="174" spans="1:63" s="12" customFormat="1" ht="22.8" customHeight="1">
      <c r="A174" s="12"/>
      <c r="B174" s="203"/>
      <c r="C174" s="204"/>
      <c r="D174" s="205" t="s">
        <v>77</v>
      </c>
      <c r="E174" s="217" t="s">
        <v>88</v>
      </c>
      <c r="F174" s="217" t="s">
        <v>427</v>
      </c>
      <c r="G174" s="204"/>
      <c r="H174" s="204"/>
      <c r="I174" s="207"/>
      <c r="J174" s="218">
        <f>BK174</f>
        <v>0</v>
      </c>
      <c r="K174" s="204"/>
      <c r="L174" s="209"/>
      <c r="M174" s="210"/>
      <c r="N174" s="211"/>
      <c r="O174" s="211"/>
      <c r="P174" s="212">
        <f>SUM(P175:P205)</f>
        <v>0</v>
      </c>
      <c r="Q174" s="211"/>
      <c r="R174" s="212">
        <f>SUM(R175:R205)</f>
        <v>48.022643208330905</v>
      </c>
      <c r="S174" s="211"/>
      <c r="T174" s="213">
        <f>SUM(T175:T205)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4" t="s">
        <v>86</v>
      </c>
      <c r="AT174" s="215" t="s">
        <v>77</v>
      </c>
      <c r="AU174" s="215" t="s">
        <v>86</v>
      </c>
      <c r="AY174" s="214" t="s">
        <v>135</v>
      </c>
      <c r="BK174" s="216">
        <f>SUM(BK175:BK205)</f>
        <v>0</v>
      </c>
    </row>
    <row r="175" spans="1:65" s="2" customFormat="1" ht="24.15" customHeight="1">
      <c r="A175" s="39"/>
      <c r="B175" s="40"/>
      <c r="C175" s="219" t="s">
        <v>172</v>
      </c>
      <c r="D175" s="219" t="s">
        <v>137</v>
      </c>
      <c r="E175" s="220" t="s">
        <v>428</v>
      </c>
      <c r="F175" s="221" t="s">
        <v>429</v>
      </c>
      <c r="G175" s="222" t="s">
        <v>162</v>
      </c>
      <c r="H175" s="223">
        <v>6.298</v>
      </c>
      <c r="I175" s="224"/>
      <c r="J175" s="225">
        <f>ROUND(I175*H175,2)</f>
        <v>0</v>
      </c>
      <c r="K175" s="221" t="s">
        <v>141</v>
      </c>
      <c r="L175" s="45"/>
      <c r="M175" s="226" t="s">
        <v>1</v>
      </c>
      <c r="N175" s="227" t="s">
        <v>43</v>
      </c>
      <c r="O175" s="92"/>
      <c r="P175" s="228">
        <f>O175*H175</f>
        <v>0</v>
      </c>
      <c r="Q175" s="228">
        <v>2.16</v>
      </c>
      <c r="R175" s="228">
        <f>Q175*H175</f>
        <v>13.60368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142</v>
      </c>
      <c r="AT175" s="230" t="s">
        <v>137</v>
      </c>
      <c r="AU175" s="230" t="s">
        <v>88</v>
      </c>
      <c r="AY175" s="18" t="s">
        <v>135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86</v>
      </c>
      <c r="BK175" s="231">
        <f>ROUND(I175*H175,2)</f>
        <v>0</v>
      </c>
      <c r="BL175" s="18" t="s">
        <v>142</v>
      </c>
      <c r="BM175" s="230" t="s">
        <v>430</v>
      </c>
    </row>
    <row r="176" spans="1:47" s="2" customFormat="1" ht="12">
      <c r="A176" s="39"/>
      <c r="B176" s="40"/>
      <c r="C176" s="41"/>
      <c r="D176" s="232" t="s">
        <v>144</v>
      </c>
      <c r="E176" s="41"/>
      <c r="F176" s="233" t="s">
        <v>431</v>
      </c>
      <c r="G176" s="41"/>
      <c r="H176" s="41"/>
      <c r="I176" s="234"/>
      <c r="J176" s="41"/>
      <c r="K176" s="41"/>
      <c r="L176" s="45"/>
      <c r="M176" s="235"/>
      <c r="N176" s="236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144</v>
      </c>
      <c r="AU176" s="18" t="s">
        <v>88</v>
      </c>
    </row>
    <row r="177" spans="1:47" s="2" customFormat="1" ht="12">
      <c r="A177" s="39"/>
      <c r="B177" s="40"/>
      <c r="C177" s="41"/>
      <c r="D177" s="237" t="s">
        <v>146</v>
      </c>
      <c r="E177" s="41"/>
      <c r="F177" s="238" t="s">
        <v>432</v>
      </c>
      <c r="G177" s="41"/>
      <c r="H177" s="41"/>
      <c r="I177" s="234"/>
      <c r="J177" s="41"/>
      <c r="K177" s="41"/>
      <c r="L177" s="45"/>
      <c r="M177" s="235"/>
      <c r="N177" s="236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146</v>
      </c>
      <c r="AU177" s="18" t="s">
        <v>88</v>
      </c>
    </row>
    <row r="178" spans="1:51" s="13" customFormat="1" ht="12">
      <c r="A178" s="13"/>
      <c r="B178" s="239"/>
      <c r="C178" s="240"/>
      <c r="D178" s="232" t="s">
        <v>180</v>
      </c>
      <c r="E178" s="241" t="s">
        <v>1</v>
      </c>
      <c r="F178" s="242" t="s">
        <v>433</v>
      </c>
      <c r="G178" s="240"/>
      <c r="H178" s="243">
        <v>6.298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9" t="s">
        <v>180</v>
      </c>
      <c r="AU178" s="249" t="s">
        <v>88</v>
      </c>
      <c r="AV178" s="13" t="s">
        <v>88</v>
      </c>
      <c r="AW178" s="13" t="s">
        <v>34</v>
      </c>
      <c r="AX178" s="13" t="s">
        <v>78</v>
      </c>
      <c r="AY178" s="249" t="s">
        <v>135</v>
      </c>
    </row>
    <row r="179" spans="1:51" s="15" customFormat="1" ht="12">
      <c r="A179" s="15"/>
      <c r="B179" s="260"/>
      <c r="C179" s="261"/>
      <c r="D179" s="232" t="s">
        <v>180</v>
      </c>
      <c r="E179" s="262" t="s">
        <v>1</v>
      </c>
      <c r="F179" s="263" t="s">
        <v>183</v>
      </c>
      <c r="G179" s="261"/>
      <c r="H179" s="264">
        <v>6.298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0" t="s">
        <v>180</v>
      </c>
      <c r="AU179" s="270" t="s">
        <v>88</v>
      </c>
      <c r="AV179" s="15" t="s">
        <v>142</v>
      </c>
      <c r="AW179" s="15" t="s">
        <v>34</v>
      </c>
      <c r="AX179" s="15" t="s">
        <v>86</v>
      </c>
      <c r="AY179" s="270" t="s">
        <v>135</v>
      </c>
    </row>
    <row r="180" spans="1:65" s="2" customFormat="1" ht="24.15" customHeight="1">
      <c r="A180" s="39"/>
      <c r="B180" s="40"/>
      <c r="C180" s="219" t="s">
        <v>200</v>
      </c>
      <c r="D180" s="219" t="s">
        <v>137</v>
      </c>
      <c r="E180" s="220" t="s">
        <v>434</v>
      </c>
      <c r="F180" s="221" t="s">
        <v>435</v>
      </c>
      <c r="G180" s="222" t="s">
        <v>162</v>
      </c>
      <c r="H180" s="223">
        <v>4.835</v>
      </c>
      <c r="I180" s="224"/>
      <c r="J180" s="225">
        <f>ROUND(I180*H180,2)</f>
        <v>0</v>
      </c>
      <c r="K180" s="221" t="s">
        <v>141</v>
      </c>
      <c r="L180" s="45"/>
      <c r="M180" s="226" t="s">
        <v>1</v>
      </c>
      <c r="N180" s="227" t="s">
        <v>43</v>
      </c>
      <c r="O180" s="92"/>
      <c r="P180" s="228">
        <f>O180*H180</f>
        <v>0</v>
      </c>
      <c r="Q180" s="228">
        <v>2.501872204</v>
      </c>
      <c r="R180" s="228">
        <f>Q180*H180</f>
        <v>12.09655210634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142</v>
      </c>
      <c r="AT180" s="230" t="s">
        <v>137</v>
      </c>
      <c r="AU180" s="230" t="s">
        <v>88</v>
      </c>
      <c r="AY180" s="18" t="s">
        <v>135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86</v>
      </c>
      <c r="BK180" s="231">
        <f>ROUND(I180*H180,2)</f>
        <v>0</v>
      </c>
      <c r="BL180" s="18" t="s">
        <v>142</v>
      </c>
      <c r="BM180" s="230" t="s">
        <v>436</v>
      </c>
    </row>
    <row r="181" spans="1:47" s="2" customFormat="1" ht="12">
      <c r="A181" s="39"/>
      <c r="B181" s="40"/>
      <c r="C181" s="41"/>
      <c r="D181" s="232" t="s">
        <v>144</v>
      </c>
      <c r="E181" s="41"/>
      <c r="F181" s="233" t="s">
        <v>437</v>
      </c>
      <c r="G181" s="41"/>
      <c r="H181" s="41"/>
      <c r="I181" s="234"/>
      <c r="J181" s="41"/>
      <c r="K181" s="41"/>
      <c r="L181" s="45"/>
      <c r="M181" s="235"/>
      <c r="N181" s="236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144</v>
      </c>
      <c r="AU181" s="18" t="s">
        <v>88</v>
      </c>
    </row>
    <row r="182" spans="1:47" s="2" customFormat="1" ht="12">
      <c r="A182" s="39"/>
      <c r="B182" s="40"/>
      <c r="C182" s="41"/>
      <c r="D182" s="237" t="s">
        <v>146</v>
      </c>
      <c r="E182" s="41"/>
      <c r="F182" s="238" t="s">
        <v>438</v>
      </c>
      <c r="G182" s="41"/>
      <c r="H182" s="41"/>
      <c r="I182" s="234"/>
      <c r="J182" s="41"/>
      <c r="K182" s="41"/>
      <c r="L182" s="45"/>
      <c r="M182" s="235"/>
      <c r="N182" s="236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146</v>
      </c>
      <c r="AU182" s="18" t="s">
        <v>88</v>
      </c>
    </row>
    <row r="183" spans="1:51" s="13" customFormat="1" ht="12">
      <c r="A183" s="13"/>
      <c r="B183" s="239"/>
      <c r="C183" s="240"/>
      <c r="D183" s="232" t="s">
        <v>180</v>
      </c>
      <c r="E183" s="241" t="s">
        <v>1</v>
      </c>
      <c r="F183" s="242" t="s">
        <v>439</v>
      </c>
      <c r="G183" s="240"/>
      <c r="H183" s="243">
        <v>4.835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9" t="s">
        <v>180</v>
      </c>
      <c r="AU183" s="249" t="s">
        <v>88</v>
      </c>
      <c r="AV183" s="13" t="s">
        <v>88</v>
      </c>
      <c r="AW183" s="13" t="s">
        <v>34</v>
      </c>
      <c r="AX183" s="13" t="s">
        <v>78</v>
      </c>
      <c r="AY183" s="249" t="s">
        <v>135</v>
      </c>
    </row>
    <row r="184" spans="1:51" s="15" customFormat="1" ht="12">
      <c r="A184" s="15"/>
      <c r="B184" s="260"/>
      <c r="C184" s="261"/>
      <c r="D184" s="232" t="s">
        <v>180</v>
      </c>
      <c r="E184" s="262" t="s">
        <v>1</v>
      </c>
      <c r="F184" s="263" t="s">
        <v>183</v>
      </c>
      <c r="G184" s="261"/>
      <c r="H184" s="264">
        <v>4.835</v>
      </c>
      <c r="I184" s="265"/>
      <c r="J184" s="261"/>
      <c r="K184" s="261"/>
      <c r="L184" s="266"/>
      <c r="M184" s="267"/>
      <c r="N184" s="268"/>
      <c r="O184" s="268"/>
      <c r="P184" s="268"/>
      <c r="Q184" s="268"/>
      <c r="R184" s="268"/>
      <c r="S184" s="268"/>
      <c r="T184" s="269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0" t="s">
        <v>180</v>
      </c>
      <c r="AU184" s="270" t="s">
        <v>88</v>
      </c>
      <c r="AV184" s="15" t="s">
        <v>142</v>
      </c>
      <c r="AW184" s="15" t="s">
        <v>34</v>
      </c>
      <c r="AX184" s="15" t="s">
        <v>86</v>
      </c>
      <c r="AY184" s="270" t="s">
        <v>135</v>
      </c>
    </row>
    <row r="185" spans="1:65" s="2" customFormat="1" ht="16.5" customHeight="1">
      <c r="A185" s="39"/>
      <c r="B185" s="40"/>
      <c r="C185" s="219" t="s">
        <v>208</v>
      </c>
      <c r="D185" s="219" t="s">
        <v>137</v>
      </c>
      <c r="E185" s="220" t="s">
        <v>440</v>
      </c>
      <c r="F185" s="221" t="s">
        <v>441</v>
      </c>
      <c r="G185" s="222" t="s">
        <v>272</v>
      </c>
      <c r="H185" s="223">
        <v>0.197</v>
      </c>
      <c r="I185" s="224"/>
      <c r="J185" s="225">
        <f>ROUND(I185*H185,2)</f>
        <v>0</v>
      </c>
      <c r="K185" s="221" t="s">
        <v>141</v>
      </c>
      <c r="L185" s="45"/>
      <c r="M185" s="226" t="s">
        <v>1</v>
      </c>
      <c r="N185" s="227" t="s">
        <v>43</v>
      </c>
      <c r="O185" s="92"/>
      <c r="P185" s="228">
        <f>O185*H185</f>
        <v>0</v>
      </c>
      <c r="Q185" s="228">
        <v>1.0627727797</v>
      </c>
      <c r="R185" s="228">
        <f>Q185*H185</f>
        <v>0.2093662376009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142</v>
      </c>
      <c r="AT185" s="230" t="s">
        <v>137</v>
      </c>
      <c r="AU185" s="230" t="s">
        <v>88</v>
      </c>
      <c r="AY185" s="18" t="s">
        <v>135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86</v>
      </c>
      <c r="BK185" s="231">
        <f>ROUND(I185*H185,2)</f>
        <v>0</v>
      </c>
      <c r="BL185" s="18" t="s">
        <v>142</v>
      </c>
      <c r="BM185" s="230" t="s">
        <v>442</v>
      </c>
    </row>
    <row r="186" spans="1:47" s="2" customFormat="1" ht="12">
      <c r="A186" s="39"/>
      <c r="B186" s="40"/>
      <c r="C186" s="41"/>
      <c r="D186" s="232" t="s">
        <v>144</v>
      </c>
      <c r="E186" s="41"/>
      <c r="F186" s="233" t="s">
        <v>443</v>
      </c>
      <c r="G186" s="41"/>
      <c r="H186" s="41"/>
      <c r="I186" s="234"/>
      <c r="J186" s="41"/>
      <c r="K186" s="41"/>
      <c r="L186" s="45"/>
      <c r="M186" s="235"/>
      <c r="N186" s="236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144</v>
      </c>
      <c r="AU186" s="18" t="s">
        <v>88</v>
      </c>
    </row>
    <row r="187" spans="1:47" s="2" customFormat="1" ht="12">
      <c r="A187" s="39"/>
      <c r="B187" s="40"/>
      <c r="C187" s="41"/>
      <c r="D187" s="237" t="s">
        <v>146</v>
      </c>
      <c r="E187" s="41"/>
      <c r="F187" s="238" t="s">
        <v>444</v>
      </c>
      <c r="G187" s="41"/>
      <c r="H187" s="41"/>
      <c r="I187" s="234"/>
      <c r="J187" s="41"/>
      <c r="K187" s="41"/>
      <c r="L187" s="45"/>
      <c r="M187" s="235"/>
      <c r="N187" s="236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146</v>
      </c>
      <c r="AU187" s="18" t="s">
        <v>88</v>
      </c>
    </row>
    <row r="188" spans="1:65" s="2" customFormat="1" ht="16.5" customHeight="1">
      <c r="A188" s="39"/>
      <c r="B188" s="40"/>
      <c r="C188" s="219" t="s">
        <v>218</v>
      </c>
      <c r="D188" s="219" t="s">
        <v>137</v>
      </c>
      <c r="E188" s="220" t="s">
        <v>445</v>
      </c>
      <c r="F188" s="221" t="s">
        <v>446</v>
      </c>
      <c r="G188" s="222" t="s">
        <v>162</v>
      </c>
      <c r="H188" s="223">
        <v>4.39</v>
      </c>
      <c r="I188" s="224"/>
      <c r="J188" s="225">
        <f>ROUND(I188*H188,2)</f>
        <v>0</v>
      </c>
      <c r="K188" s="221" t="s">
        <v>141</v>
      </c>
      <c r="L188" s="45"/>
      <c r="M188" s="226" t="s">
        <v>1</v>
      </c>
      <c r="N188" s="227" t="s">
        <v>43</v>
      </c>
      <c r="O188" s="92"/>
      <c r="P188" s="228">
        <f>O188*H188</f>
        <v>0</v>
      </c>
      <c r="Q188" s="228">
        <v>2.301022204</v>
      </c>
      <c r="R188" s="228">
        <f>Q188*H188</f>
        <v>10.101487475559999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142</v>
      </c>
      <c r="AT188" s="230" t="s">
        <v>137</v>
      </c>
      <c r="AU188" s="230" t="s">
        <v>88</v>
      </c>
      <c r="AY188" s="18" t="s">
        <v>135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86</v>
      </c>
      <c r="BK188" s="231">
        <f>ROUND(I188*H188,2)</f>
        <v>0</v>
      </c>
      <c r="BL188" s="18" t="s">
        <v>142</v>
      </c>
      <c r="BM188" s="230" t="s">
        <v>447</v>
      </c>
    </row>
    <row r="189" spans="1:47" s="2" customFormat="1" ht="12">
      <c r="A189" s="39"/>
      <c r="B189" s="40"/>
      <c r="C189" s="41"/>
      <c r="D189" s="232" t="s">
        <v>144</v>
      </c>
      <c r="E189" s="41"/>
      <c r="F189" s="233" t="s">
        <v>448</v>
      </c>
      <c r="G189" s="41"/>
      <c r="H189" s="41"/>
      <c r="I189" s="234"/>
      <c r="J189" s="41"/>
      <c r="K189" s="41"/>
      <c r="L189" s="45"/>
      <c r="M189" s="235"/>
      <c r="N189" s="236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144</v>
      </c>
      <c r="AU189" s="18" t="s">
        <v>88</v>
      </c>
    </row>
    <row r="190" spans="1:47" s="2" customFormat="1" ht="12">
      <c r="A190" s="39"/>
      <c r="B190" s="40"/>
      <c r="C190" s="41"/>
      <c r="D190" s="237" t="s">
        <v>146</v>
      </c>
      <c r="E190" s="41"/>
      <c r="F190" s="238" t="s">
        <v>449</v>
      </c>
      <c r="G190" s="41"/>
      <c r="H190" s="41"/>
      <c r="I190" s="234"/>
      <c r="J190" s="41"/>
      <c r="K190" s="41"/>
      <c r="L190" s="45"/>
      <c r="M190" s="235"/>
      <c r="N190" s="236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146</v>
      </c>
      <c r="AU190" s="18" t="s">
        <v>88</v>
      </c>
    </row>
    <row r="191" spans="1:51" s="13" customFormat="1" ht="12">
      <c r="A191" s="13"/>
      <c r="B191" s="239"/>
      <c r="C191" s="240"/>
      <c r="D191" s="232" t="s">
        <v>180</v>
      </c>
      <c r="E191" s="241" t="s">
        <v>1</v>
      </c>
      <c r="F191" s="242" t="s">
        <v>450</v>
      </c>
      <c r="G191" s="240"/>
      <c r="H191" s="243">
        <v>4.39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180</v>
      </c>
      <c r="AU191" s="249" t="s">
        <v>88</v>
      </c>
      <c r="AV191" s="13" t="s">
        <v>88</v>
      </c>
      <c r="AW191" s="13" t="s">
        <v>34</v>
      </c>
      <c r="AX191" s="13" t="s">
        <v>78</v>
      </c>
      <c r="AY191" s="249" t="s">
        <v>135</v>
      </c>
    </row>
    <row r="192" spans="1:51" s="15" customFormat="1" ht="12">
      <c r="A192" s="15"/>
      <c r="B192" s="260"/>
      <c r="C192" s="261"/>
      <c r="D192" s="232" t="s">
        <v>180</v>
      </c>
      <c r="E192" s="262" t="s">
        <v>1</v>
      </c>
      <c r="F192" s="263" t="s">
        <v>183</v>
      </c>
      <c r="G192" s="261"/>
      <c r="H192" s="264">
        <v>4.39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0" t="s">
        <v>180</v>
      </c>
      <c r="AU192" s="270" t="s">
        <v>88</v>
      </c>
      <c r="AV192" s="15" t="s">
        <v>142</v>
      </c>
      <c r="AW192" s="15" t="s">
        <v>34</v>
      </c>
      <c r="AX192" s="15" t="s">
        <v>86</v>
      </c>
      <c r="AY192" s="270" t="s">
        <v>135</v>
      </c>
    </row>
    <row r="193" spans="1:65" s="2" customFormat="1" ht="33" customHeight="1">
      <c r="A193" s="39"/>
      <c r="B193" s="40"/>
      <c r="C193" s="219" t="s">
        <v>226</v>
      </c>
      <c r="D193" s="219" t="s">
        <v>137</v>
      </c>
      <c r="E193" s="220" t="s">
        <v>451</v>
      </c>
      <c r="F193" s="221" t="s">
        <v>452</v>
      </c>
      <c r="G193" s="222" t="s">
        <v>140</v>
      </c>
      <c r="H193" s="223">
        <v>11.725</v>
      </c>
      <c r="I193" s="224"/>
      <c r="J193" s="225">
        <f>ROUND(I193*H193,2)</f>
        <v>0</v>
      </c>
      <c r="K193" s="221" t="s">
        <v>141</v>
      </c>
      <c r="L193" s="45"/>
      <c r="M193" s="226" t="s">
        <v>1</v>
      </c>
      <c r="N193" s="227" t="s">
        <v>43</v>
      </c>
      <c r="O193" s="92"/>
      <c r="P193" s="228">
        <f>O193*H193</f>
        <v>0</v>
      </c>
      <c r="Q193" s="228">
        <v>1.01460055</v>
      </c>
      <c r="R193" s="228">
        <f>Q193*H193</f>
        <v>11.896191448749999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142</v>
      </c>
      <c r="AT193" s="230" t="s">
        <v>137</v>
      </c>
      <c r="AU193" s="230" t="s">
        <v>88</v>
      </c>
      <c r="AY193" s="18" t="s">
        <v>135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86</v>
      </c>
      <c r="BK193" s="231">
        <f>ROUND(I193*H193,2)</f>
        <v>0</v>
      </c>
      <c r="BL193" s="18" t="s">
        <v>142</v>
      </c>
      <c r="BM193" s="230" t="s">
        <v>453</v>
      </c>
    </row>
    <row r="194" spans="1:47" s="2" customFormat="1" ht="12">
      <c r="A194" s="39"/>
      <c r="B194" s="40"/>
      <c r="C194" s="41"/>
      <c r="D194" s="232" t="s">
        <v>144</v>
      </c>
      <c r="E194" s="41"/>
      <c r="F194" s="233" t="s">
        <v>454</v>
      </c>
      <c r="G194" s="41"/>
      <c r="H194" s="41"/>
      <c r="I194" s="234"/>
      <c r="J194" s="41"/>
      <c r="K194" s="41"/>
      <c r="L194" s="45"/>
      <c r="M194" s="235"/>
      <c r="N194" s="236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144</v>
      </c>
      <c r="AU194" s="18" t="s">
        <v>88</v>
      </c>
    </row>
    <row r="195" spans="1:47" s="2" customFormat="1" ht="12">
      <c r="A195" s="39"/>
      <c r="B195" s="40"/>
      <c r="C195" s="41"/>
      <c r="D195" s="237" t="s">
        <v>146</v>
      </c>
      <c r="E195" s="41"/>
      <c r="F195" s="238" t="s">
        <v>455</v>
      </c>
      <c r="G195" s="41"/>
      <c r="H195" s="41"/>
      <c r="I195" s="234"/>
      <c r="J195" s="41"/>
      <c r="K195" s="41"/>
      <c r="L195" s="45"/>
      <c r="M195" s="235"/>
      <c r="N195" s="236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146</v>
      </c>
      <c r="AU195" s="18" t="s">
        <v>88</v>
      </c>
    </row>
    <row r="196" spans="1:51" s="13" customFormat="1" ht="12">
      <c r="A196" s="13"/>
      <c r="B196" s="239"/>
      <c r="C196" s="240"/>
      <c r="D196" s="232" t="s">
        <v>180</v>
      </c>
      <c r="E196" s="241" t="s">
        <v>1</v>
      </c>
      <c r="F196" s="242" t="s">
        <v>456</v>
      </c>
      <c r="G196" s="240"/>
      <c r="H196" s="243">
        <v>11.725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9" t="s">
        <v>180</v>
      </c>
      <c r="AU196" s="249" t="s">
        <v>88</v>
      </c>
      <c r="AV196" s="13" t="s">
        <v>88</v>
      </c>
      <c r="AW196" s="13" t="s">
        <v>34</v>
      </c>
      <c r="AX196" s="13" t="s">
        <v>78</v>
      </c>
      <c r="AY196" s="249" t="s">
        <v>135</v>
      </c>
    </row>
    <row r="197" spans="1:51" s="15" customFormat="1" ht="12">
      <c r="A197" s="15"/>
      <c r="B197" s="260"/>
      <c r="C197" s="261"/>
      <c r="D197" s="232" t="s">
        <v>180</v>
      </c>
      <c r="E197" s="262" t="s">
        <v>1</v>
      </c>
      <c r="F197" s="263" t="s">
        <v>183</v>
      </c>
      <c r="G197" s="261"/>
      <c r="H197" s="264">
        <v>11.725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0" t="s">
        <v>180</v>
      </c>
      <c r="AU197" s="270" t="s">
        <v>88</v>
      </c>
      <c r="AV197" s="15" t="s">
        <v>142</v>
      </c>
      <c r="AW197" s="15" t="s">
        <v>34</v>
      </c>
      <c r="AX197" s="15" t="s">
        <v>86</v>
      </c>
      <c r="AY197" s="270" t="s">
        <v>135</v>
      </c>
    </row>
    <row r="198" spans="1:65" s="2" customFormat="1" ht="24.15" customHeight="1">
      <c r="A198" s="39"/>
      <c r="B198" s="40"/>
      <c r="C198" s="219" t="s">
        <v>240</v>
      </c>
      <c r="D198" s="219" t="s">
        <v>137</v>
      </c>
      <c r="E198" s="220" t="s">
        <v>457</v>
      </c>
      <c r="F198" s="221" t="s">
        <v>458</v>
      </c>
      <c r="G198" s="222" t="s">
        <v>272</v>
      </c>
      <c r="H198" s="223">
        <v>0.109</v>
      </c>
      <c r="I198" s="224"/>
      <c r="J198" s="225">
        <f>ROUND(I198*H198,2)</f>
        <v>0</v>
      </c>
      <c r="K198" s="221" t="s">
        <v>141</v>
      </c>
      <c r="L198" s="45"/>
      <c r="M198" s="226" t="s">
        <v>1</v>
      </c>
      <c r="N198" s="227" t="s">
        <v>43</v>
      </c>
      <c r="O198" s="92"/>
      <c r="P198" s="228">
        <f>O198*H198</f>
        <v>0</v>
      </c>
      <c r="Q198" s="228">
        <v>1.05840312</v>
      </c>
      <c r="R198" s="228">
        <f>Q198*H198</f>
        <v>0.11536594007999999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142</v>
      </c>
      <c r="AT198" s="230" t="s">
        <v>137</v>
      </c>
      <c r="AU198" s="230" t="s">
        <v>88</v>
      </c>
      <c r="AY198" s="18" t="s">
        <v>135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86</v>
      </c>
      <c r="BK198" s="231">
        <f>ROUND(I198*H198,2)</f>
        <v>0</v>
      </c>
      <c r="BL198" s="18" t="s">
        <v>142</v>
      </c>
      <c r="BM198" s="230" t="s">
        <v>459</v>
      </c>
    </row>
    <row r="199" spans="1:47" s="2" customFormat="1" ht="12">
      <c r="A199" s="39"/>
      <c r="B199" s="40"/>
      <c r="C199" s="41"/>
      <c r="D199" s="232" t="s">
        <v>144</v>
      </c>
      <c r="E199" s="41"/>
      <c r="F199" s="233" t="s">
        <v>460</v>
      </c>
      <c r="G199" s="41"/>
      <c r="H199" s="41"/>
      <c r="I199" s="234"/>
      <c r="J199" s="41"/>
      <c r="K199" s="41"/>
      <c r="L199" s="45"/>
      <c r="M199" s="235"/>
      <c r="N199" s="236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144</v>
      </c>
      <c r="AU199" s="18" t="s">
        <v>88</v>
      </c>
    </row>
    <row r="200" spans="1:47" s="2" customFormat="1" ht="12">
      <c r="A200" s="39"/>
      <c r="B200" s="40"/>
      <c r="C200" s="41"/>
      <c r="D200" s="237" t="s">
        <v>146</v>
      </c>
      <c r="E200" s="41"/>
      <c r="F200" s="238" t="s">
        <v>461</v>
      </c>
      <c r="G200" s="41"/>
      <c r="H200" s="41"/>
      <c r="I200" s="234"/>
      <c r="J200" s="41"/>
      <c r="K200" s="41"/>
      <c r="L200" s="45"/>
      <c r="M200" s="235"/>
      <c r="N200" s="236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146</v>
      </c>
      <c r="AU200" s="18" t="s">
        <v>88</v>
      </c>
    </row>
    <row r="201" spans="1:51" s="13" customFormat="1" ht="12">
      <c r="A201" s="13"/>
      <c r="B201" s="239"/>
      <c r="C201" s="240"/>
      <c r="D201" s="232" t="s">
        <v>180</v>
      </c>
      <c r="E201" s="241" t="s">
        <v>1</v>
      </c>
      <c r="F201" s="242" t="s">
        <v>462</v>
      </c>
      <c r="G201" s="240"/>
      <c r="H201" s="243">
        <v>0.058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9" t="s">
        <v>180</v>
      </c>
      <c r="AU201" s="249" t="s">
        <v>88</v>
      </c>
      <c r="AV201" s="13" t="s">
        <v>88</v>
      </c>
      <c r="AW201" s="13" t="s">
        <v>34</v>
      </c>
      <c r="AX201" s="13" t="s">
        <v>78</v>
      </c>
      <c r="AY201" s="249" t="s">
        <v>135</v>
      </c>
    </row>
    <row r="202" spans="1:51" s="13" customFormat="1" ht="12">
      <c r="A202" s="13"/>
      <c r="B202" s="239"/>
      <c r="C202" s="240"/>
      <c r="D202" s="232" t="s">
        <v>180</v>
      </c>
      <c r="E202" s="241" t="s">
        <v>1</v>
      </c>
      <c r="F202" s="242" t="s">
        <v>463</v>
      </c>
      <c r="G202" s="240"/>
      <c r="H202" s="243">
        <v>0.041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9" t="s">
        <v>180</v>
      </c>
      <c r="AU202" s="249" t="s">
        <v>88</v>
      </c>
      <c r="AV202" s="13" t="s">
        <v>88</v>
      </c>
      <c r="AW202" s="13" t="s">
        <v>34</v>
      </c>
      <c r="AX202" s="13" t="s">
        <v>78</v>
      </c>
      <c r="AY202" s="249" t="s">
        <v>135</v>
      </c>
    </row>
    <row r="203" spans="1:51" s="15" customFormat="1" ht="12">
      <c r="A203" s="15"/>
      <c r="B203" s="260"/>
      <c r="C203" s="261"/>
      <c r="D203" s="232" t="s">
        <v>180</v>
      </c>
      <c r="E203" s="262" t="s">
        <v>1</v>
      </c>
      <c r="F203" s="263" t="s">
        <v>183</v>
      </c>
      <c r="G203" s="261"/>
      <c r="H203" s="264">
        <v>0.099</v>
      </c>
      <c r="I203" s="265"/>
      <c r="J203" s="261"/>
      <c r="K203" s="261"/>
      <c r="L203" s="266"/>
      <c r="M203" s="267"/>
      <c r="N203" s="268"/>
      <c r="O203" s="268"/>
      <c r="P203" s="268"/>
      <c r="Q203" s="268"/>
      <c r="R203" s="268"/>
      <c r="S203" s="268"/>
      <c r="T203" s="269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0" t="s">
        <v>180</v>
      </c>
      <c r="AU203" s="270" t="s">
        <v>88</v>
      </c>
      <c r="AV203" s="15" t="s">
        <v>142</v>
      </c>
      <c r="AW203" s="15" t="s">
        <v>34</v>
      </c>
      <c r="AX203" s="15" t="s">
        <v>78</v>
      </c>
      <c r="AY203" s="270" t="s">
        <v>135</v>
      </c>
    </row>
    <row r="204" spans="1:51" s="13" customFormat="1" ht="12">
      <c r="A204" s="13"/>
      <c r="B204" s="239"/>
      <c r="C204" s="240"/>
      <c r="D204" s="232" t="s">
        <v>180</v>
      </c>
      <c r="E204" s="241" t="s">
        <v>1</v>
      </c>
      <c r="F204" s="242" t="s">
        <v>464</v>
      </c>
      <c r="G204" s="240"/>
      <c r="H204" s="243">
        <v>0.109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9" t="s">
        <v>180</v>
      </c>
      <c r="AU204" s="249" t="s">
        <v>88</v>
      </c>
      <c r="AV204" s="13" t="s">
        <v>88</v>
      </c>
      <c r="AW204" s="13" t="s">
        <v>34</v>
      </c>
      <c r="AX204" s="13" t="s">
        <v>78</v>
      </c>
      <c r="AY204" s="249" t="s">
        <v>135</v>
      </c>
    </row>
    <row r="205" spans="1:51" s="15" customFormat="1" ht="12">
      <c r="A205" s="15"/>
      <c r="B205" s="260"/>
      <c r="C205" s="261"/>
      <c r="D205" s="232" t="s">
        <v>180</v>
      </c>
      <c r="E205" s="262" t="s">
        <v>1</v>
      </c>
      <c r="F205" s="263" t="s">
        <v>183</v>
      </c>
      <c r="G205" s="261"/>
      <c r="H205" s="264">
        <v>0.109</v>
      </c>
      <c r="I205" s="265"/>
      <c r="J205" s="261"/>
      <c r="K205" s="261"/>
      <c r="L205" s="266"/>
      <c r="M205" s="267"/>
      <c r="N205" s="268"/>
      <c r="O205" s="268"/>
      <c r="P205" s="268"/>
      <c r="Q205" s="268"/>
      <c r="R205" s="268"/>
      <c r="S205" s="268"/>
      <c r="T205" s="269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0" t="s">
        <v>180</v>
      </c>
      <c r="AU205" s="270" t="s">
        <v>88</v>
      </c>
      <c r="AV205" s="15" t="s">
        <v>142</v>
      </c>
      <c r="AW205" s="15" t="s">
        <v>34</v>
      </c>
      <c r="AX205" s="15" t="s">
        <v>86</v>
      </c>
      <c r="AY205" s="270" t="s">
        <v>135</v>
      </c>
    </row>
    <row r="206" spans="1:63" s="12" customFormat="1" ht="22.8" customHeight="1">
      <c r="A206" s="12"/>
      <c r="B206" s="203"/>
      <c r="C206" s="204"/>
      <c r="D206" s="205" t="s">
        <v>77</v>
      </c>
      <c r="E206" s="217" t="s">
        <v>153</v>
      </c>
      <c r="F206" s="217" t="s">
        <v>465</v>
      </c>
      <c r="G206" s="204"/>
      <c r="H206" s="204"/>
      <c r="I206" s="207"/>
      <c r="J206" s="218">
        <f>BK206</f>
        <v>0</v>
      </c>
      <c r="K206" s="204"/>
      <c r="L206" s="209"/>
      <c r="M206" s="210"/>
      <c r="N206" s="211"/>
      <c r="O206" s="211"/>
      <c r="P206" s="212">
        <f>SUM(P207:P239)</f>
        <v>0</v>
      </c>
      <c r="Q206" s="211"/>
      <c r="R206" s="212">
        <f>SUM(R207:R239)</f>
        <v>21.831312042</v>
      </c>
      <c r="S206" s="211"/>
      <c r="T206" s="213">
        <f>SUM(T207:T239)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4" t="s">
        <v>86</v>
      </c>
      <c r="AT206" s="215" t="s">
        <v>77</v>
      </c>
      <c r="AU206" s="215" t="s">
        <v>86</v>
      </c>
      <c r="AY206" s="214" t="s">
        <v>135</v>
      </c>
      <c r="BK206" s="216">
        <f>SUM(BK207:BK239)</f>
        <v>0</v>
      </c>
    </row>
    <row r="207" spans="1:65" s="2" customFormat="1" ht="21.75" customHeight="1">
      <c r="A207" s="39"/>
      <c r="B207" s="40"/>
      <c r="C207" s="219" t="s">
        <v>8</v>
      </c>
      <c r="D207" s="219" t="s">
        <v>137</v>
      </c>
      <c r="E207" s="220" t="s">
        <v>466</v>
      </c>
      <c r="F207" s="221" t="s">
        <v>467</v>
      </c>
      <c r="G207" s="222" t="s">
        <v>162</v>
      </c>
      <c r="H207" s="223">
        <v>1.853</v>
      </c>
      <c r="I207" s="224"/>
      <c r="J207" s="225">
        <f>ROUND(I207*H207,2)</f>
        <v>0</v>
      </c>
      <c r="K207" s="221" t="s">
        <v>141</v>
      </c>
      <c r="L207" s="45"/>
      <c r="M207" s="226" t="s">
        <v>1</v>
      </c>
      <c r="N207" s="227" t="s">
        <v>43</v>
      </c>
      <c r="O207" s="92"/>
      <c r="P207" s="228">
        <f>O207*H207</f>
        <v>0</v>
      </c>
      <c r="Q207" s="228">
        <v>1.809718</v>
      </c>
      <c r="R207" s="228">
        <f>Q207*H207</f>
        <v>3.353407454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142</v>
      </c>
      <c r="AT207" s="230" t="s">
        <v>137</v>
      </c>
      <c r="AU207" s="230" t="s">
        <v>88</v>
      </c>
      <c r="AY207" s="18" t="s">
        <v>135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86</v>
      </c>
      <c r="BK207" s="231">
        <f>ROUND(I207*H207,2)</f>
        <v>0</v>
      </c>
      <c r="BL207" s="18" t="s">
        <v>142</v>
      </c>
      <c r="BM207" s="230" t="s">
        <v>468</v>
      </c>
    </row>
    <row r="208" spans="1:47" s="2" customFormat="1" ht="12">
      <c r="A208" s="39"/>
      <c r="B208" s="40"/>
      <c r="C208" s="41"/>
      <c r="D208" s="232" t="s">
        <v>144</v>
      </c>
      <c r="E208" s="41"/>
      <c r="F208" s="233" t="s">
        <v>469</v>
      </c>
      <c r="G208" s="41"/>
      <c r="H208" s="41"/>
      <c r="I208" s="234"/>
      <c r="J208" s="41"/>
      <c r="K208" s="41"/>
      <c r="L208" s="45"/>
      <c r="M208" s="235"/>
      <c r="N208" s="236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144</v>
      </c>
      <c r="AU208" s="18" t="s">
        <v>88</v>
      </c>
    </row>
    <row r="209" spans="1:47" s="2" customFormat="1" ht="12">
      <c r="A209" s="39"/>
      <c r="B209" s="40"/>
      <c r="C209" s="41"/>
      <c r="D209" s="237" t="s">
        <v>146</v>
      </c>
      <c r="E209" s="41"/>
      <c r="F209" s="238" t="s">
        <v>470</v>
      </c>
      <c r="G209" s="41"/>
      <c r="H209" s="41"/>
      <c r="I209" s="234"/>
      <c r="J209" s="41"/>
      <c r="K209" s="41"/>
      <c r="L209" s="45"/>
      <c r="M209" s="235"/>
      <c r="N209" s="236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146</v>
      </c>
      <c r="AU209" s="18" t="s">
        <v>88</v>
      </c>
    </row>
    <row r="210" spans="1:51" s="13" customFormat="1" ht="12">
      <c r="A210" s="13"/>
      <c r="B210" s="239"/>
      <c r="C210" s="240"/>
      <c r="D210" s="232" t="s">
        <v>180</v>
      </c>
      <c r="E210" s="241" t="s">
        <v>1</v>
      </c>
      <c r="F210" s="242" t="s">
        <v>471</v>
      </c>
      <c r="G210" s="240"/>
      <c r="H210" s="243">
        <v>1.853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9" t="s">
        <v>180</v>
      </c>
      <c r="AU210" s="249" t="s">
        <v>88</v>
      </c>
      <c r="AV210" s="13" t="s">
        <v>88</v>
      </c>
      <c r="AW210" s="13" t="s">
        <v>34</v>
      </c>
      <c r="AX210" s="13" t="s">
        <v>78</v>
      </c>
      <c r="AY210" s="249" t="s">
        <v>135</v>
      </c>
    </row>
    <row r="211" spans="1:51" s="15" customFormat="1" ht="12">
      <c r="A211" s="15"/>
      <c r="B211" s="260"/>
      <c r="C211" s="261"/>
      <c r="D211" s="232" t="s">
        <v>180</v>
      </c>
      <c r="E211" s="262" t="s">
        <v>1</v>
      </c>
      <c r="F211" s="263" t="s">
        <v>183</v>
      </c>
      <c r="G211" s="261"/>
      <c r="H211" s="264">
        <v>1.853</v>
      </c>
      <c r="I211" s="265"/>
      <c r="J211" s="261"/>
      <c r="K211" s="261"/>
      <c r="L211" s="266"/>
      <c r="M211" s="267"/>
      <c r="N211" s="268"/>
      <c r="O211" s="268"/>
      <c r="P211" s="268"/>
      <c r="Q211" s="268"/>
      <c r="R211" s="268"/>
      <c r="S211" s="268"/>
      <c r="T211" s="269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0" t="s">
        <v>180</v>
      </c>
      <c r="AU211" s="270" t="s">
        <v>88</v>
      </c>
      <c r="AV211" s="15" t="s">
        <v>142</v>
      </c>
      <c r="AW211" s="15" t="s">
        <v>34</v>
      </c>
      <c r="AX211" s="15" t="s">
        <v>86</v>
      </c>
      <c r="AY211" s="270" t="s">
        <v>135</v>
      </c>
    </row>
    <row r="212" spans="1:65" s="2" customFormat="1" ht="24.15" customHeight="1">
      <c r="A212" s="39"/>
      <c r="B212" s="40"/>
      <c r="C212" s="219" t="s">
        <v>252</v>
      </c>
      <c r="D212" s="219" t="s">
        <v>137</v>
      </c>
      <c r="E212" s="220" t="s">
        <v>472</v>
      </c>
      <c r="F212" s="221" t="s">
        <v>473</v>
      </c>
      <c r="G212" s="222" t="s">
        <v>140</v>
      </c>
      <c r="H212" s="223">
        <v>54.292</v>
      </c>
      <c r="I212" s="224"/>
      <c r="J212" s="225">
        <f>ROUND(I212*H212,2)</f>
        <v>0</v>
      </c>
      <c r="K212" s="221" t="s">
        <v>141</v>
      </c>
      <c r="L212" s="45"/>
      <c r="M212" s="226" t="s">
        <v>1</v>
      </c>
      <c r="N212" s="227" t="s">
        <v>43</v>
      </c>
      <c r="O212" s="92"/>
      <c r="P212" s="228">
        <f>O212*H212</f>
        <v>0</v>
      </c>
      <c r="Q212" s="228">
        <v>0.256224</v>
      </c>
      <c r="R212" s="228">
        <f>Q212*H212</f>
        <v>13.910913408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142</v>
      </c>
      <c r="AT212" s="230" t="s">
        <v>137</v>
      </c>
      <c r="AU212" s="230" t="s">
        <v>88</v>
      </c>
      <c r="AY212" s="18" t="s">
        <v>135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86</v>
      </c>
      <c r="BK212" s="231">
        <f>ROUND(I212*H212,2)</f>
        <v>0</v>
      </c>
      <c r="BL212" s="18" t="s">
        <v>142</v>
      </c>
      <c r="BM212" s="230" t="s">
        <v>474</v>
      </c>
    </row>
    <row r="213" spans="1:47" s="2" customFormat="1" ht="12">
      <c r="A213" s="39"/>
      <c r="B213" s="40"/>
      <c r="C213" s="41"/>
      <c r="D213" s="232" t="s">
        <v>144</v>
      </c>
      <c r="E213" s="41"/>
      <c r="F213" s="233" t="s">
        <v>475</v>
      </c>
      <c r="G213" s="41"/>
      <c r="H213" s="41"/>
      <c r="I213" s="234"/>
      <c r="J213" s="41"/>
      <c r="K213" s="41"/>
      <c r="L213" s="45"/>
      <c r="M213" s="235"/>
      <c r="N213" s="236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144</v>
      </c>
      <c r="AU213" s="18" t="s">
        <v>88</v>
      </c>
    </row>
    <row r="214" spans="1:47" s="2" customFormat="1" ht="12">
      <c r="A214" s="39"/>
      <c r="B214" s="40"/>
      <c r="C214" s="41"/>
      <c r="D214" s="237" t="s">
        <v>146</v>
      </c>
      <c r="E214" s="41"/>
      <c r="F214" s="238" t="s">
        <v>476</v>
      </c>
      <c r="G214" s="41"/>
      <c r="H214" s="41"/>
      <c r="I214" s="234"/>
      <c r="J214" s="41"/>
      <c r="K214" s="41"/>
      <c r="L214" s="45"/>
      <c r="M214" s="235"/>
      <c r="N214" s="236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146</v>
      </c>
      <c r="AU214" s="18" t="s">
        <v>88</v>
      </c>
    </row>
    <row r="215" spans="1:51" s="13" customFormat="1" ht="12">
      <c r="A215" s="13"/>
      <c r="B215" s="239"/>
      <c r="C215" s="240"/>
      <c r="D215" s="232" t="s">
        <v>180</v>
      </c>
      <c r="E215" s="241" t="s">
        <v>1</v>
      </c>
      <c r="F215" s="242" t="s">
        <v>477</v>
      </c>
      <c r="G215" s="240"/>
      <c r="H215" s="243">
        <v>76.944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9" t="s">
        <v>180</v>
      </c>
      <c r="AU215" s="249" t="s">
        <v>88</v>
      </c>
      <c r="AV215" s="13" t="s">
        <v>88</v>
      </c>
      <c r="AW215" s="13" t="s">
        <v>34</v>
      </c>
      <c r="AX215" s="13" t="s">
        <v>78</v>
      </c>
      <c r="AY215" s="249" t="s">
        <v>135</v>
      </c>
    </row>
    <row r="216" spans="1:51" s="13" customFormat="1" ht="12">
      <c r="A216" s="13"/>
      <c r="B216" s="239"/>
      <c r="C216" s="240"/>
      <c r="D216" s="232" t="s">
        <v>180</v>
      </c>
      <c r="E216" s="241" t="s">
        <v>1</v>
      </c>
      <c r="F216" s="242" t="s">
        <v>478</v>
      </c>
      <c r="G216" s="240"/>
      <c r="H216" s="243">
        <v>-28.35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9" t="s">
        <v>180</v>
      </c>
      <c r="AU216" s="249" t="s">
        <v>88</v>
      </c>
      <c r="AV216" s="13" t="s">
        <v>88</v>
      </c>
      <c r="AW216" s="13" t="s">
        <v>34</v>
      </c>
      <c r="AX216" s="13" t="s">
        <v>78</v>
      </c>
      <c r="AY216" s="249" t="s">
        <v>135</v>
      </c>
    </row>
    <row r="217" spans="1:51" s="13" customFormat="1" ht="12">
      <c r="A217" s="13"/>
      <c r="B217" s="239"/>
      <c r="C217" s="240"/>
      <c r="D217" s="232" t="s">
        <v>180</v>
      </c>
      <c r="E217" s="241" t="s">
        <v>1</v>
      </c>
      <c r="F217" s="242" t="s">
        <v>479</v>
      </c>
      <c r="G217" s="240"/>
      <c r="H217" s="243">
        <v>5.698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180</v>
      </c>
      <c r="AU217" s="249" t="s">
        <v>88</v>
      </c>
      <c r="AV217" s="13" t="s">
        <v>88</v>
      </c>
      <c r="AW217" s="13" t="s">
        <v>34</v>
      </c>
      <c r="AX217" s="13" t="s">
        <v>78</v>
      </c>
      <c r="AY217" s="249" t="s">
        <v>135</v>
      </c>
    </row>
    <row r="218" spans="1:51" s="16" customFormat="1" ht="12">
      <c r="A218" s="16"/>
      <c r="B218" s="284"/>
      <c r="C218" s="285"/>
      <c r="D218" s="232" t="s">
        <v>180</v>
      </c>
      <c r="E218" s="286" t="s">
        <v>1</v>
      </c>
      <c r="F218" s="287" t="s">
        <v>480</v>
      </c>
      <c r="G218" s="285"/>
      <c r="H218" s="288">
        <v>54.292</v>
      </c>
      <c r="I218" s="289"/>
      <c r="J218" s="285"/>
      <c r="K218" s="285"/>
      <c r="L218" s="290"/>
      <c r="M218" s="291"/>
      <c r="N218" s="292"/>
      <c r="O218" s="292"/>
      <c r="P218" s="292"/>
      <c r="Q218" s="292"/>
      <c r="R218" s="292"/>
      <c r="S218" s="292"/>
      <c r="T218" s="293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T218" s="294" t="s">
        <v>180</v>
      </c>
      <c r="AU218" s="294" t="s">
        <v>88</v>
      </c>
      <c r="AV218" s="16" t="s">
        <v>153</v>
      </c>
      <c r="AW218" s="16" t="s">
        <v>34</v>
      </c>
      <c r="AX218" s="16" t="s">
        <v>78</v>
      </c>
      <c r="AY218" s="294" t="s">
        <v>135</v>
      </c>
    </row>
    <row r="219" spans="1:51" s="15" customFormat="1" ht="12">
      <c r="A219" s="15"/>
      <c r="B219" s="260"/>
      <c r="C219" s="261"/>
      <c r="D219" s="232" t="s">
        <v>180</v>
      </c>
      <c r="E219" s="262" t="s">
        <v>1</v>
      </c>
      <c r="F219" s="263" t="s">
        <v>183</v>
      </c>
      <c r="G219" s="261"/>
      <c r="H219" s="264">
        <v>54.292</v>
      </c>
      <c r="I219" s="265"/>
      <c r="J219" s="261"/>
      <c r="K219" s="261"/>
      <c r="L219" s="266"/>
      <c r="M219" s="267"/>
      <c r="N219" s="268"/>
      <c r="O219" s="268"/>
      <c r="P219" s="268"/>
      <c r="Q219" s="268"/>
      <c r="R219" s="268"/>
      <c r="S219" s="268"/>
      <c r="T219" s="269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0" t="s">
        <v>180</v>
      </c>
      <c r="AU219" s="270" t="s">
        <v>88</v>
      </c>
      <c r="AV219" s="15" t="s">
        <v>142</v>
      </c>
      <c r="AW219" s="15" t="s">
        <v>34</v>
      </c>
      <c r="AX219" s="15" t="s">
        <v>86</v>
      </c>
      <c r="AY219" s="270" t="s">
        <v>135</v>
      </c>
    </row>
    <row r="220" spans="1:65" s="2" customFormat="1" ht="21.75" customHeight="1">
      <c r="A220" s="39"/>
      <c r="B220" s="40"/>
      <c r="C220" s="219" t="s">
        <v>264</v>
      </c>
      <c r="D220" s="219" t="s">
        <v>137</v>
      </c>
      <c r="E220" s="220" t="s">
        <v>481</v>
      </c>
      <c r="F220" s="221" t="s">
        <v>482</v>
      </c>
      <c r="G220" s="222" t="s">
        <v>192</v>
      </c>
      <c r="H220" s="223">
        <v>9</v>
      </c>
      <c r="I220" s="224"/>
      <c r="J220" s="225">
        <f>ROUND(I220*H220,2)</f>
        <v>0</v>
      </c>
      <c r="K220" s="221" t="s">
        <v>141</v>
      </c>
      <c r="L220" s="45"/>
      <c r="M220" s="226" t="s">
        <v>1</v>
      </c>
      <c r="N220" s="227" t="s">
        <v>43</v>
      </c>
      <c r="O220" s="92"/>
      <c r="P220" s="228">
        <f>O220*H220</f>
        <v>0</v>
      </c>
      <c r="Q220" s="228">
        <v>0.109048</v>
      </c>
      <c r="R220" s="228">
        <f>Q220*H220</f>
        <v>0.9814320000000001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142</v>
      </c>
      <c r="AT220" s="230" t="s">
        <v>137</v>
      </c>
      <c r="AU220" s="230" t="s">
        <v>88</v>
      </c>
      <c r="AY220" s="18" t="s">
        <v>135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86</v>
      </c>
      <c r="BK220" s="231">
        <f>ROUND(I220*H220,2)</f>
        <v>0</v>
      </c>
      <c r="BL220" s="18" t="s">
        <v>142</v>
      </c>
      <c r="BM220" s="230" t="s">
        <v>483</v>
      </c>
    </row>
    <row r="221" spans="1:47" s="2" customFormat="1" ht="12">
      <c r="A221" s="39"/>
      <c r="B221" s="40"/>
      <c r="C221" s="41"/>
      <c r="D221" s="232" t="s">
        <v>144</v>
      </c>
      <c r="E221" s="41"/>
      <c r="F221" s="233" t="s">
        <v>484</v>
      </c>
      <c r="G221" s="41"/>
      <c r="H221" s="41"/>
      <c r="I221" s="234"/>
      <c r="J221" s="41"/>
      <c r="K221" s="41"/>
      <c r="L221" s="45"/>
      <c r="M221" s="235"/>
      <c r="N221" s="236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144</v>
      </c>
      <c r="AU221" s="18" t="s">
        <v>88</v>
      </c>
    </row>
    <row r="222" spans="1:47" s="2" customFormat="1" ht="12">
      <c r="A222" s="39"/>
      <c r="B222" s="40"/>
      <c r="C222" s="41"/>
      <c r="D222" s="237" t="s">
        <v>146</v>
      </c>
      <c r="E222" s="41"/>
      <c r="F222" s="238" t="s">
        <v>485</v>
      </c>
      <c r="G222" s="41"/>
      <c r="H222" s="41"/>
      <c r="I222" s="234"/>
      <c r="J222" s="41"/>
      <c r="K222" s="41"/>
      <c r="L222" s="45"/>
      <c r="M222" s="235"/>
      <c r="N222" s="236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146</v>
      </c>
      <c r="AU222" s="18" t="s">
        <v>88</v>
      </c>
    </row>
    <row r="223" spans="1:51" s="13" customFormat="1" ht="12">
      <c r="A223" s="13"/>
      <c r="B223" s="239"/>
      <c r="C223" s="240"/>
      <c r="D223" s="232" t="s">
        <v>180</v>
      </c>
      <c r="E223" s="241" t="s">
        <v>1</v>
      </c>
      <c r="F223" s="242" t="s">
        <v>486</v>
      </c>
      <c r="G223" s="240"/>
      <c r="H223" s="243">
        <v>9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9" t="s">
        <v>180</v>
      </c>
      <c r="AU223" s="249" t="s">
        <v>88</v>
      </c>
      <c r="AV223" s="13" t="s">
        <v>88</v>
      </c>
      <c r="AW223" s="13" t="s">
        <v>34</v>
      </c>
      <c r="AX223" s="13" t="s">
        <v>78</v>
      </c>
      <c r="AY223" s="249" t="s">
        <v>135</v>
      </c>
    </row>
    <row r="224" spans="1:51" s="15" customFormat="1" ht="12">
      <c r="A224" s="15"/>
      <c r="B224" s="260"/>
      <c r="C224" s="261"/>
      <c r="D224" s="232" t="s">
        <v>180</v>
      </c>
      <c r="E224" s="262" t="s">
        <v>1</v>
      </c>
      <c r="F224" s="263" t="s">
        <v>183</v>
      </c>
      <c r="G224" s="261"/>
      <c r="H224" s="264">
        <v>9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0" t="s">
        <v>180</v>
      </c>
      <c r="AU224" s="270" t="s">
        <v>88</v>
      </c>
      <c r="AV224" s="15" t="s">
        <v>142</v>
      </c>
      <c r="AW224" s="15" t="s">
        <v>34</v>
      </c>
      <c r="AX224" s="15" t="s">
        <v>86</v>
      </c>
      <c r="AY224" s="270" t="s">
        <v>135</v>
      </c>
    </row>
    <row r="225" spans="1:65" s="2" customFormat="1" ht="24.15" customHeight="1">
      <c r="A225" s="39"/>
      <c r="B225" s="40"/>
      <c r="C225" s="219" t="s">
        <v>269</v>
      </c>
      <c r="D225" s="219" t="s">
        <v>137</v>
      </c>
      <c r="E225" s="220" t="s">
        <v>487</v>
      </c>
      <c r="F225" s="221" t="s">
        <v>488</v>
      </c>
      <c r="G225" s="222" t="s">
        <v>156</v>
      </c>
      <c r="H225" s="223">
        <v>8.4</v>
      </c>
      <c r="I225" s="224"/>
      <c r="J225" s="225">
        <f>ROUND(I225*H225,2)</f>
        <v>0</v>
      </c>
      <c r="K225" s="221" t="s">
        <v>141</v>
      </c>
      <c r="L225" s="45"/>
      <c r="M225" s="226" t="s">
        <v>1</v>
      </c>
      <c r="N225" s="227" t="s">
        <v>43</v>
      </c>
      <c r="O225" s="92"/>
      <c r="P225" s="228">
        <f>O225*H225</f>
        <v>0</v>
      </c>
      <c r="Q225" s="228">
        <v>0.000375</v>
      </c>
      <c r="R225" s="228">
        <f>Q225*H225</f>
        <v>0.00315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142</v>
      </c>
      <c r="AT225" s="230" t="s">
        <v>137</v>
      </c>
      <c r="AU225" s="230" t="s">
        <v>88</v>
      </c>
      <c r="AY225" s="18" t="s">
        <v>135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86</v>
      </c>
      <c r="BK225" s="231">
        <f>ROUND(I225*H225,2)</f>
        <v>0</v>
      </c>
      <c r="BL225" s="18" t="s">
        <v>142</v>
      </c>
      <c r="BM225" s="230" t="s">
        <v>489</v>
      </c>
    </row>
    <row r="226" spans="1:47" s="2" customFormat="1" ht="12">
      <c r="A226" s="39"/>
      <c r="B226" s="40"/>
      <c r="C226" s="41"/>
      <c r="D226" s="232" t="s">
        <v>144</v>
      </c>
      <c r="E226" s="41"/>
      <c r="F226" s="233" t="s">
        <v>490</v>
      </c>
      <c r="G226" s="41"/>
      <c r="H226" s="41"/>
      <c r="I226" s="234"/>
      <c r="J226" s="41"/>
      <c r="K226" s="41"/>
      <c r="L226" s="45"/>
      <c r="M226" s="235"/>
      <c r="N226" s="236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144</v>
      </c>
      <c r="AU226" s="18" t="s">
        <v>88</v>
      </c>
    </row>
    <row r="227" spans="1:47" s="2" customFormat="1" ht="12">
      <c r="A227" s="39"/>
      <c r="B227" s="40"/>
      <c r="C227" s="41"/>
      <c r="D227" s="237" t="s">
        <v>146</v>
      </c>
      <c r="E227" s="41"/>
      <c r="F227" s="238" t="s">
        <v>491</v>
      </c>
      <c r="G227" s="41"/>
      <c r="H227" s="41"/>
      <c r="I227" s="234"/>
      <c r="J227" s="41"/>
      <c r="K227" s="41"/>
      <c r="L227" s="45"/>
      <c r="M227" s="235"/>
      <c r="N227" s="236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146</v>
      </c>
      <c r="AU227" s="18" t="s">
        <v>88</v>
      </c>
    </row>
    <row r="228" spans="1:51" s="13" customFormat="1" ht="12">
      <c r="A228" s="13"/>
      <c r="B228" s="239"/>
      <c r="C228" s="240"/>
      <c r="D228" s="232" t="s">
        <v>180</v>
      </c>
      <c r="E228" s="241" t="s">
        <v>1</v>
      </c>
      <c r="F228" s="242" t="s">
        <v>492</v>
      </c>
      <c r="G228" s="240"/>
      <c r="H228" s="243">
        <v>8.4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9" t="s">
        <v>180</v>
      </c>
      <c r="AU228" s="249" t="s">
        <v>88</v>
      </c>
      <c r="AV228" s="13" t="s">
        <v>88</v>
      </c>
      <c r="AW228" s="13" t="s">
        <v>34</v>
      </c>
      <c r="AX228" s="13" t="s">
        <v>78</v>
      </c>
      <c r="AY228" s="249" t="s">
        <v>135</v>
      </c>
    </row>
    <row r="229" spans="1:51" s="15" customFormat="1" ht="12">
      <c r="A229" s="15"/>
      <c r="B229" s="260"/>
      <c r="C229" s="261"/>
      <c r="D229" s="232" t="s">
        <v>180</v>
      </c>
      <c r="E229" s="262" t="s">
        <v>1</v>
      </c>
      <c r="F229" s="263" t="s">
        <v>183</v>
      </c>
      <c r="G229" s="261"/>
      <c r="H229" s="264">
        <v>8.4</v>
      </c>
      <c r="I229" s="265"/>
      <c r="J229" s="261"/>
      <c r="K229" s="261"/>
      <c r="L229" s="266"/>
      <c r="M229" s="267"/>
      <c r="N229" s="268"/>
      <c r="O229" s="268"/>
      <c r="P229" s="268"/>
      <c r="Q229" s="268"/>
      <c r="R229" s="268"/>
      <c r="S229" s="268"/>
      <c r="T229" s="269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0" t="s">
        <v>180</v>
      </c>
      <c r="AU229" s="270" t="s">
        <v>88</v>
      </c>
      <c r="AV229" s="15" t="s">
        <v>142</v>
      </c>
      <c r="AW229" s="15" t="s">
        <v>34</v>
      </c>
      <c r="AX229" s="15" t="s">
        <v>86</v>
      </c>
      <c r="AY229" s="270" t="s">
        <v>135</v>
      </c>
    </row>
    <row r="230" spans="1:65" s="2" customFormat="1" ht="24.15" customHeight="1">
      <c r="A230" s="39"/>
      <c r="B230" s="40"/>
      <c r="C230" s="219" t="s">
        <v>279</v>
      </c>
      <c r="D230" s="219" t="s">
        <v>137</v>
      </c>
      <c r="E230" s="220" t="s">
        <v>493</v>
      </c>
      <c r="F230" s="221" t="s">
        <v>494</v>
      </c>
      <c r="G230" s="222" t="s">
        <v>140</v>
      </c>
      <c r="H230" s="223">
        <v>3.95</v>
      </c>
      <c r="I230" s="224"/>
      <c r="J230" s="225">
        <f>ROUND(I230*H230,2)</f>
        <v>0</v>
      </c>
      <c r="K230" s="221" t="s">
        <v>141</v>
      </c>
      <c r="L230" s="45"/>
      <c r="M230" s="226" t="s">
        <v>1</v>
      </c>
      <c r="N230" s="227" t="s">
        <v>43</v>
      </c>
      <c r="O230" s="92"/>
      <c r="P230" s="228">
        <f>O230*H230</f>
        <v>0</v>
      </c>
      <c r="Q230" s="228">
        <v>0.01913</v>
      </c>
      <c r="R230" s="228">
        <f>Q230*H230</f>
        <v>0.0755635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142</v>
      </c>
      <c r="AT230" s="230" t="s">
        <v>137</v>
      </c>
      <c r="AU230" s="230" t="s">
        <v>88</v>
      </c>
      <c r="AY230" s="18" t="s">
        <v>135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86</v>
      </c>
      <c r="BK230" s="231">
        <f>ROUND(I230*H230,2)</f>
        <v>0</v>
      </c>
      <c r="BL230" s="18" t="s">
        <v>142</v>
      </c>
      <c r="BM230" s="230" t="s">
        <v>495</v>
      </c>
    </row>
    <row r="231" spans="1:47" s="2" customFormat="1" ht="12">
      <c r="A231" s="39"/>
      <c r="B231" s="40"/>
      <c r="C231" s="41"/>
      <c r="D231" s="232" t="s">
        <v>144</v>
      </c>
      <c r="E231" s="41"/>
      <c r="F231" s="233" t="s">
        <v>496</v>
      </c>
      <c r="G231" s="41"/>
      <c r="H231" s="41"/>
      <c r="I231" s="234"/>
      <c r="J231" s="41"/>
      <c r="K231" s="41"/>
      <c r="L231" s="45"/>
      <c r="M231" s="235"/>
      <c r="N231" s="236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144</v>
      </c>
      <c r="AU231" s="18" t="s">
        <v>88</v>
      </c>
    </row>
    <row r="232" spans="1:47" s="2" customFormat="1" ht="12">
      <c r="A232" s="39"/>
      <c r="B232" s="40"/>
      <c r="C232" s="41"/>
      <c r="D232" s="237" t="s">
        <v>146</v>
      </c>
      <c r="E232" s="41"/>
      <c r="F232" s="238" t="s">
        <v>497</v>
      </c>
      <c r="G232" s="41"/>
      <c r="H232" s="41"/>
      <c r="I232" s="234"/>
      <c r="J232" s="41"/>
      <c r="K232" s="41"/>
      <c r="L232" s="45"/>
      <c r="M232" s="235"/>
      <c r="N232" s="236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146</v>
      </c>
      <c r="AU232" s="18" t="s">
        <v>88</v>
      </c>
    </row>
    <row r="233" spans="1:51" s="13" customFormat="1" ht="12">
      <c r="A233" s="13"/>
      <c r="B233" s="239"/>
      <c r="C233" s="240"/>
      <c r="D233" s="232" t="s">
        <v>180</v>
      </c>
      <c r="E233" s="241" t="s">
        <v>1</v>
      </c>
      <c r="F233" s="242" t="s">
        <v>498</v>
      </c>
      <c r="G233" s="240"/>
      <c r="H233" s="243">
        <v>3.95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9" t="s">
        <v>180</v>
      </c>
      <c r="AU233" s="249" t="s">
        <v>88</v>
      </c>
      <c r="AV233" s="13" t="s">
        <v>88</v>
      </c>
      <c r="AW233" s="13" t="s">
        <v>34</v>
      </c>
      <c r="AX233" s="13" t="s">
        <v>78</v>
      </c>
      <c r="AY233" s="249" t="s">
        <v>135</v>
      </c>
    </row>
    <row r="234" spans="1:51" s="15" customFormat="1" ht="12">
      <c r="A234" s="15"/>
      <c r="B234" s="260"/>
      <c r="C234" s="261"/>
      <c r="D234" s="232" t="s">
        <v>180</v>
      </c>
      <c r="E234" s="262" t="s">
        <v>1</v>
      </c>
      <c r="F234" s="263" t="s">
        <v>183</v>
      </c>
      <c r="G234" s="261"/>
      <c r="H234" s="264">
        <v>3.95</v>
      </c>
      <c r="I234" s="265"/>
      <c r="J234" s="261"/>
      <c r="K234" s="261"/>
      <c r="L234" s="266"/>
      <c r="M234" s="267"/>
      <c r="N234" s="268"/>
      <c r="O234" s="268"/>
      <c r="P234" s="268"/>
      <c r="Q234" s="268"/>
      <c r="R234" s="268"/>
      <c r="S234" s="268"/>
      <c r="T234" s="269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70" t="s">
        <v>180</v>
      </c>
      <c r="AU234" s="270" t="s">
        <v>88</v>
      </c>
      <c r="AV234" s="15" t="s">
        <v>142</v>
      </c>
      <c r="AW234" s="15" t="s">
        <v>34</v>
      </c>
      <c r="AX234" s="15" t="s">
        <v>86</v>
      </c>
      <c r="AY234" s="270" t="s">
        <v>135</v>
      </c>
    </row>
    <row r="235" spans="1:65" s="2" customFormat="1" ht="16.5" customHeight="1">
      <c r="A235" s="39"/>
      <c r="B235" s="40"/>
      <c r="C235" s="219" t="s">
        <v>286</v>
      </c>
      <c r="D235" s="219" t="s">
        <v>137</v>
      </c>
      <c r="E235" s="220" t="s">
        <v>499</v>
      </c>
      <c r="F235" s="221" t="s">
        <v>500</v>
      </c>
      <c r="G235" s="222" t="s">
        <v>162</v>
      </c>
      <c r="H235" s="223">
        <v>1.326</v>
      </c>
      <c r="I235" s="224"/>
      <c r="J235" s="225">
        <f>ROUND(I235*H235,2)</f>
        <v>0</v>
      </c>
      <c r="K235" s="221" t="s">
        <v>141</v>
      </c>
      <c r="L235" s="45"/>
      <c r="M235" s="226" t="s">
        <v>1</v>
      </c>
      <c r="N235" s="227" t="s">
        <v>43</v>
      </c>
      <c r="O235" s="92"/>
      <c r="P235" s="228">
        <f>O235*H235</f>
        <v>0</v>
      </c>
      <c r="Q235" s="228">
        <v>2.64468</v>
      </c>
      <c r="R235" s="228">
        <f>Q235*H235</f>
        <v>3.5068456800000005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142</v>
      </c>
      <c r="AT235" s="230" t="s">
        <v>137</v>
      </c>
      <c r="AU235" s="230" t="s">
        <v>88</v>
      </c>
      <c r="AY235" s="18" t="s">
        <v>135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86</v>
      </c>
      <c r="BK235" s="231">
        <f>ROUND(I235*H235,2)</f>
        <v>0</v>
      </c>
      <c r="BL235" s="18" t="s">
        <v>142</v>
      </c>
      <c r="BM235" s="230" t="s">
        <v>501</v>
      </c>
    </row>
    <row r="236" spans="1:47" s="2" customFormat="1" ht="12">
      <c r="A236" s="39"/>
      <c r="B236" s="40"/>
      <c r="C236" s="41"/>
      <c r="D236" s="232" t="s">
        <v>144</v>
      </c>
      <c r="E236" s="41"/>
      <c r="F236" s="233" t="s">
        <v>500</v>
      </c>
      <c r="G236" s="41"/>
      <c r="H236" s="41"/>
      <c r="I236" s="234"/>
      <c r="J236" s="41"/>
      <c r="K236" s="41"/>
      <c r="L236" s="45"/>
      <c r="M236" s="235"/>
      <c r="N236" s="236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144</v>
      </c>
      <c r="AU236" s="18" t="s">
        <v>88</v>
      </c>
    </row>
    <row r="237" spans="1:47" s="2" customFormat="1" ht="12">
      <c r="A237" s="39"/>
      <c r="B237" s="40"/>
      <c r="C237" s="41"/>
      <c r="D237" s="237" t="s">
        <v>146</v>
      </c>
      <c r="E237" s="41"/>
      <c r="F237" s="238" t="s">
        <v>502</v>
      </c>
      <c r="G237" s="41"/>
      <c r="H237" s="41"/>
      <c r="I237" s="234"/>
      <c r="J237" s="41"/>
      <c r="K237" s="41"/>
      <c r="L237" s="45"/>
      <c r="M237" s="235"/>
      <c r="N237" s="236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146</v>
      </c>
      <c r="AU237" s="18" t="s">
        <v>88</v>
      </c>
    </row>
    <row r="238" spans="1:51" s="13" customFormat="1" ht="12">
      <c r="A238" s="13"/>
      <c r="B238" s="239"/>
      <c r="C238" s="240"/>
      <c r="D238" s="232" t="s">
        <v>180</v>
      </c>
      <c r="E238" s="241" t="s">
        <v>1</v>
      </c>
      <c r="F238" s="242" t="s">
        <v>503</v>
      </c>
      <c r="G238" s="240"/>
      <c r="H238" s="243">
        <v>1.326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180</v>
      </c>
      <c r="AU238" s="249" t="s">
        <v>88</v>
      </c>
      <c r="AV238" s="13" t="s">
        <v>88</v>
      </c>
      <c r="AW238" s="13" t="s">
        <v>34</v>
      </c>
      <c r="AX238" s="13" t="s">
        <v>78</v>
      </c>
      <c r="AY238" s="249" t="s">
        <v>135</v>
      </c>
    </row>
    <row r="239" spans="1:51" s="15" customFormat="1" ht="12">
      <c r="A239" s="15"/>
      <c r="B239" s="260"/>
      <c r="C239" s="261"/>
      <c r="D239" s="232" t="s">
        <v>180</v>
      </c>
      <c r="E239" s="262" t="s">
        <v>1</v>
      </c>
      <c r="F239" s="263" t="s">
        <v>183</v>
      </c>
      <c r="G239" s="261"/>
      <c r="H239" s="264">
        <v>1.326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0" t="s">
        <v>180</v>
      </c>
      <c r="AU239" s="270" t="s">
        <v>88</v>
      </c>
      <c r="AV239" s="15" t="s">
        <v>142</v>
      </c>
      <c r="AW239" s="15" t="s">
        <v>34</v>
      </c>
      <c r="AX239" s="15" t="s">
        <v>86</v>
      </c>
      <c r="AY239" s="270" t="s">
        <v>135</v>
      </c>
    </row>
    <row r="240" spans="1:63" s="12" customFormat="1" ht="22.8" customHeight="1">
      <c r="A240" s="12"/>
      <c r="B240" s="203"/>
      <c r="C240" s="204"/>
      <c r="D240" s="205" t="s">
        <v>77</v>
      </c>
      <c r="E240" s="217" t="s">
        <v>142</v>
      </c>
      <c r="F240" s="217" t="s">
        <v>504</v>
      </c>
      <c r="G240" s="204"/>
      <c r="H240" s="204"/>
      <c r="I240" s="207"/>
      <c r="J240" s="218">
        <f>BK240</f>
        <v>0</v>
      </c>
      <c r="K240" s="204"/>
      <c r="L240" s="209"/>
      <c r="M240" s="210"/>
      <c r="N240" s="211"/>
      <c r="O240" s="211"/>
      <c r="P240" s="212">
        <f>SUM(P241:P273)</f>
        <v>0</v>
      </c>
      <c r="Q240" s="211"/>
      <c r="R240" s="212">
        <f>SUM(R241:R273)</f>
        <v>8.56196711056</v>
      </c>
      <c r="S240" s="211"/>
      <c r="T240" s="213">
        <f>SUM(T241:T273)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4" t="s">
        <v>86</v>
      </c>
      <c r="AT240" s="215" t="s">
        <v>77</v>
      </c>
      <c r="AU240" s="215" t="s">
        <v>86</v>
      </c>
      <c r="AY240" s="214" t="s">
        <v>135</v>
      </c>
      <c r="BK240" s="216">
        <f>SUM(BK241:BK273)</f>
        <v>0</v>
      </c>
    </row>
    <row r="241" spans="1:65" s="2" customFormat="1" ht="33" customHeight="1">
      <c r="A241" s="39"/>
      <c r="B241" s="40"/>
      <c r="C241" s="219" t="s">
        <v>7</v>
      </c>
      <c r="D241" s="219" t="s">
        <v>137</v>
      </c>
      <c r="E241" s="220" t="s">
        <v>505</v>
      </c>
      <c r="F241" s="221" t="s">
        <v>506</v>
      </c>
      <c r="G241" s="222" t="s">
        <v>192</v>
      </c>
      <c r="H241" s="223">
        <v>6</v>
      </c>
      <c r="I241" s="224"/>
      <c r="J241" s="225">
        <f>ROUND(I241*H241,2)</f>
        <v>0</v>
      </c>
      <c r="K241" s="221" t="s">
        <v>141</v>
      </c>
      <c r="L241" s="45"/>
      <c r="M241" s="226" t="s">
        <v>1</v>
      </c>
      <c r="N241" s="227" t="s">
        <v>43</v>
      </c>
      <c r="O241" s="92"/>
      <c r="P241" s="228">
        <f>O241*H241</f>
        <v>0</v>
      </c>
      <c r="Q241" s="228">
        <v>0.129014</v>
      </c>
      <c r="R241" s="228">
        <f>Q241*H241</f>
        <v>0.774084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142</v>
      </c>
      <c r="AT241" s="230" t="s">
        <v>137</v>
      </c>
      <c r="AU241" s="230" t="s">
        <v>88</v>
      </c>
      <c r="AY241" s="18" t="s">
        <v>135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86</v>
      </c>
      <c r="BK241" s="231">
        <f>ROUND(I241*H241,2)</f>
        <v>0</v>
      </c>
      <c r="BL241" s="18" t="s">
        <v>142</v>
      </c>
      <c r="BM241" s="230" t="s">
        <v>507</v>
      </c>
    </row>
    <row r="242" spans="1:47" s="2" customFormat="1" ht="12">
      <c r="A242" s="39"/>
      <c r="B242" s="40"/>
      <c r="C242" s="41"/>
      <c r="D242" s="232" t="s">
        <v>144</v>
      </c>
      <c r="E242" s="41"/>
      <c r="F242" s="233" t="s">
        <v>508</v>
      </c>
      <c r="G242" s="41"/>
      <c r="H242" s="41"/>
      <c r="I242" s="234"/>
      <c r="J242" s="41"/>
      <c r="K242" s="41"/>
      <c r="L242" s="45"/>
      <c r="M242" s="235"/>
      <c r="N242" s="236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144</v>
      </c>
      <c r="AU242" s="18" t="s">
        <v>88</v>
      </c>
    </row>
    <row r="243" spans="1:47" s="2" customFormat="1" ht="12">
      <c r="A243" s="39"/>
      <c r="B243" s="40"/>
      <c r="C243" s="41"/>
      <c r="D243" s="237" t="s">
        <v>146</v>
      </c>
      <c r="E243" s="41"/>
      <c r="F243" s="238" t="s">
        <v>509</v>
      </c>
      <c r="G243" s="41"/>
      <c r="H243" s="41"/>
      <c r="I243" s="234"/>
      <c r="J243" s="41"/>
      <c r="K243" s="41"/>
      <c r="L243" s="45"/>
      <c r="M243" s="235"/>
      <c r="N243" s="236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146</v>
      </c>
      <c r="AU243" s="18" t="s">
        <v>88</v>
      </c>
    </row>
    <row r="244" spans="1:65" s="2" customFormat="1" ht="16.5" customHeight="1">
      <c r="A244" s="39"/>
      <c r="B244" s="40"/>
      <c r="C244" s="274" t="s">
        <v>298</v>
      </c>
      <c r="D244" s="274" t="s">
        <v>422</v>
      </c>
      <c r="E244" s="275" t="s">
        <v>510</v>
      </c>
      <c r="F244" s="276" t="s">
        <v>511</v>
      </c>
      <c r="G244" s="277" t="s">
        <v>192</v>
      </c>
      <c r="H244" s="278">
        <v>6</v>
      </c>
      <c r="I244" s="279"/>
      <c r="J244" s="280">
        <f>ROUND(I244*H244,2)</f>
        <v>0</v>
      </c>
      <c r="K244" s="276" t="s">
        <v>1</v>
      </c>
      <c r="L244" s="281"/>
      <c r="M244" s="282" t="s">
        <v>1</v>
      </c>
      <c r="N244" s="283" t="s">
        <v>43</v>
      </c>
      <c r="O244" s="92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189</v>
      </c>
      <c r="AT244" s="230" t="s">
        <v>422</v>
      </c>
      <c r="AU244" s="230" t="s">
        <v>88</v>
      </c>
      <c r="AY244" s="18" t="s">
        <v>135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86</v>
      </c>
      <c r="BK244" s="231">
        <f>ROUND(I244*H244,2)</f>
        <v>0</v>
      </c>
      <c r="BL244" s="18" t="s">
        <v>142</v>
      </c>
      <c r="BM244" s="230" t="s">
        <v>512</v>
      </c>
    </row>
    <row r="245" spans="1:47" s="2" customFormat="1" ht="12">
      <c r="A245" s="39"/>
      <c r="B245" s="40"/>
      <c r="C245" s="41"/>
      <c r="D245" s="232" t="s">
        <v>144</v>
      </c>
      <c r="E245" s="41"/>
      <c r="F245" s="233" t="s">
        <v>511</v>
      </c>
      <c r="G245" s="41"/>
      <c r="H245" s="41"/>
      <c r="I245" s="234"/>
      <c r="J245" s="41"/>
      <c r="K245" s="41"/>
      <c r="L245" s="45"/>
      <c r="M245" s="235"/>
      <c r="N245" s="236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144</v>
      </c>
      <c r="AU245" s="18" t="s">
        <v>88</v>
      </c>
    </row>
    <row r="246" spans="1:65" s="2" customFormat="1" ht="16.5" customHeight="1">
      <c r="A246" s="39"/>
      <c r="B246" s="40"/>
      <c r="C246" s="219" t="s">
        <v>304</v>
      </c>
      <c r="D246" s="219" t="s">
        <v>137</v>
      </c>
      <c r="E246" s="220" t="s">
        <v>513</v>
      </c>
      <c r="F246" s="221" t="s">
        <v>514</v>
      </c>
      <c r="G246" s="222" t="s">
        <v>162</v>
      </c>
      <c r="H246" s="223">
        <v>2.938</v>
      </c>
      <c r="I246" s="224"/>
      <c r="J246" s="225">
        <f>ROUND(I246*H246,2)</f>
        <v>0</v>
      </c>
      <c r="K246" s="221" t="s">
        <v>141</v>
      </c>
      <c r="L246" s="45"/>
      <c r="M246" s="226" t="s">
        <v>1</v>
      </c>
      <c r="N246" s="227" t="s">
        <v>43</v>
      </c>
      <c r="O246" s="92"/>
      <c r="P246" s="228">
        <f>O246*H246</f>
        <v>0</v>
      </c>
      <c r="Q246" s="228">
        <v>2.501975</v>
      </c>
      <c r="R246" s="228">
        <f>Q246*H246</f>
        <v>7.35080255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142</v>
      </c>
      <c r="AT246" s="230" t="s">
        <v>137</v>
      </c>
      <c r="AU246" s="230" t="s">
        <v>88</v>
      </c>
      <c r="AY246" s="18" t="s">
        <v>135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86</v>
      </c>
      <c r="BK246" s="231">
        <f>ROUND(I246*H246,2)</f>
        <v>0</v>
      </c>
      <c r="BL246" s="18" t="s">
        <v>142</v>
      </c>
      <c r="BM246" s="230" t="s">
        <v>515</v>
      </c>
    </row>
    <row r="247" spans="1:47" s="2" customFormat="1" ht="12">
      <c r="A247" s="39"/>
      <c r="B247" s="40"/>
      <c r="C247" s="41"/>
      <c r="D247" s="232" t="s">
        <v>144</v>
      </c>
      <c r="E247" s="41"/>
      <c r="F247" s="233" t="s">
        <v>516</v>
      </c>
      <c r="G247" s="41"/>
      <c r="H247" s="41"/>
      <c r="I247" s="234"/>
      <c r="J247" s="41"/>
      <c r="K247" s="41"/>
      <c r="L247" s="45"/>
      <c r="M247" s="235"/>
      <c r="N247" s="236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144</v>
      </c>
      <c r="AU247" s="18" t="s">
        <v>88</v>
      </c>
    </row>
    <row r="248" spans="1:47" s="2" customFormat="1" ht="12">
      <c r="A248" s="39"/>
      <c r="B248" s="40"/>
      <c r="C248" s="41"/>
      <c r="D248" s="237" t="s">
        <v>146</v>
      </c>
      <c r="E248" s="41"/>
      <c r="F248" s="238" t="s">
        <v>517</v>
      </c>
      <c r="G248" s="41"/>
      <c r="H248" s="41"/>
      <c r="I248" s="234"/>
      <c r="J248" s="41"/>
      <c r="K248" s="41"/>
      <c r="L248" s="45"/>
      <c r="M248" s="235"/>
      <c r="N248" s="236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146</v>
      </c>
      <c r="AU248" s="18" t="s">
        <v>88</v>
      </c>
    </row>
    <row r="249" spans="1:51" s="13" customFormat="1" ht="12">
      <c r="A249" s="13"/>
      <c r="B249" s="239"/>
      <c r="C249" s="240"/>
      <c r="D249" s="232" t="s">
        <v>180</v>
      </c>
      <c r="E249" s="241" t="s">
        <v>1</v>
      </c>
      <c r="F249" s="242" t="s">
        <v>518</v>
      </c>
      <c r="G249" s="240"/>
      <c r="H249" s="243">
        <v>1.038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9" t="s">
        <v>180</v>
      </c>
      <c r="AU249" s="249" t="s">
        <v>88</v>
      </c>
      <c r="AV249" s="13" t="s">
        <v>88</v>
      </c>
      <c r="AW249" s="13" t="s">
        <v>34</v>
      </c>
      <c r="AX249" s="13" t="s">
        <v>78</v>
      </c>
      <c r="AY249" s="249" t="s">
        <v>135</v>
      </c>
    </row>
    <row r="250" spans="1:51" s="13" customFormat="1" ht="12">
      <c r="A250" s="13"/>
      <c r="B250" s="239"/>
      <c r="C250" s="240"/>
      <c r="D250" s="232" t="s">
        <v>180</v>
      </c>
      <c r="E250" s="241" t="s">
        <v>1</v>
      </c>
      <c r="F250" s="242" t="s">
        <v>519</v>
      </c>
      <c r="G250" s="240"/>
      <c r="H250" s="243">
        <v>0.79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9" t="s">
        <v>180</v>
      </c>
      <c r="AU250" s="249" t="s">
        <v>88</v>
      </c>
      <c r="AV250" s="13" t="s">
        <v>88</v>
      </c>
      <c r="AW250" s="13" t="s">
        <v>34</v>
      </c>
      <c r="AX250" s="13" t="s">
        <v>78</v>
      </c>
      <c r="AY250" s="249" t="s">
        <v>135</v>
      </c>
    </row>
    <row r="251" spans="1:51" s="13" customFormat="1" ht="12">
      <c r="A251" s="13"/>
      <c r="B251" s="239"/>
      <c r="C251" s="240"/>
      <c r="D251" s="232" t="s">
        <v>180</v>
      </c>
      <c r="E251" s="241" t="s">
        <v>1</v>
      </c>
      <c r="F251" s="242" t="s">
        <v>520</v>
      </c>
      <c r="G251" s="240"/>
      <c r="H251" s="243">
        <v>1.11</v>
      </c>
      <c r="I251" s="244"/>
      <c r="J251" s="240"/>
      <c r="K251" s="240"/>
      <c r="L251" s="245"/>
      <c r="M251" s="246"/>
      <c r="N251" s="247"/>
      <c r="O251" s="247"/>
      <c r="P251" s="247"/>
      <c r="Q251" s="247"/>
      <c r="R251" s="247"/>
      <c r="S251" s="247"/>
      <c r="T251" s="24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9" t="s">
        <v>180</v>
      </c>
      <c r="AU251" s="249" t="s">
        <v>88</v>
      </c>
      <c r="AV251" s="13" t="s">
        <v>88</v>
      </c>
      <c r="AW251" s="13" t="s">
        <v>34</v>
      </c>
      <c r="AX251" s="13" t="s">
        <v>78</v>
      </c>
      <c r="AY251" s="249" t="s">
        <v>135</v>
      </c>
    </row>
    <row r="252" spans="1:51" s="15" customFormat="1" ht="12">
      <c r="A252" s="15"/>
      <c r="B252" s="260"/>
      <c r="C252" s="261"/>
      <c r="D252" s="232" t="s">
        <v>180</v>
      </c>
      <c r="E252" s="262" t="s">
        <v>1</v>
      </c>
      <c r="F252" s="263" t="s">
        <v>183</v>
      </c>
      <c r="G252" s="261"/>
      <c r="H252" s="264">
        <v>2.938</v>
      </c>
      <c r="I252" s="265"/>
      <c r="J252" s="261"/>
      <c r="K252" s="261"/>
      <c r="L252" s="266"/>
      <c r="M252" s="267"/>
      <c r="N252" s="268"/>
      <c r="O252" s="268"/>
      <c r="P252" s="268"/>
      <c r="Q252" s="268"/>
      <c r="R252" s="268"/>
      <c r="S252" s="268"/>
      <c r="T252" s="269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0" t="s">
        <v>180</v>
      </c>
      <c r="AU252" s="270" t="s">
        <v>88</v>
      </c>
      <c r="AV252" s="15" t="s">
        <v>142</v>
      </c>
      <c r="AW252" s="15" t="s">
        <v>34</v>
      </c>
      <c r="AX252" s="15" t="s">
        <v>86</v>
      </c>
      <c r="AY252" s="270" t="s">
        <v>135</v>
      </c>
    </row>
    <row r="253" spans="1:65" s="2" customFormat="1" ht="16.5" customHeight="1">
      <c r="A253" s="39"/>
      <c r="B253" s="40"/>
      <c r="C253" s="219" t="s">
        <v>310</v>
      </c>
      <c r="D253" s="219" t="s">
        <v>137</v>
      </c>
      <c r="E253" s="220" t="s">
        <v>521</v>
      </c>
      <c r="F253" s="221" t="s">
        <v>522</v>
      </c>
      <c r="G253" s="222" t="s">
        <v>140</v>
      </c>
      <c r="H253" s="223">
        <v>27.1</v>
      </c>
      <c r="I253" s="224"/>
      <c r="J253" s="225">
        <f>ROUND(I253*H253,2)</f>
        <v>0</v>
      </c>
      <c r="K253" s="221" t="s">
        <v>141</v>
      </c>
      <c r="L253" s="45"/>
      <c r="M253" s="226" t="s">
        <v>1</v>
      </c>
      <c r="N253" s="227" t="s">
        <v>43</v>
      </c>
      <c r="O253" s="92"/>
      <c r="P253" s="228">
        <f>O253*H253</f>
        <v>0</v>
      </c>
      <c r="Q253" s="228">
        <v>0.00576464</v>
      </c>
      <c r="R253" s="228">
        <f>Q253*H253</f>
        <v>0.156221744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142</v>
      </c>
      <c r="AT253" s="230" t="s">
        <v>137</v>
      </c>
      <c r="AU253" s="230" t="s">
        <v>88</v>
      </c>
      <c r="AY253" s="18" t="s">
        <v>135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86</v>
      </c>
      <c r="BK253" s="231">
        <f>ROUND(I253*H253,2)</f>
        <v>0</v>
      </c>
      <c r="BL253" s="18" t="s">
        <v>142</v>
      </c>
      <c r="BM253" s="230" t="s">
        <v>523</v>
      </c>
    </row>
    <row r="254" spans="1:47" s="2" customFormat="1" ht="12">
      <c r="A254" s="39"/>
      <c r="B254" s="40"/>
      <c r="C254" s="41"/>
      <c r="D254" s="232" t="s">
        <v>144</v>
      </c>
      <c r="E254" s="41"/>
      <c r="F254" s="233" t="s">
        <v>524</v>
      </c>
      <c r="G254" s="41"/>
      <c r="H254" s="41"/>
      <c r="I254" s="234"/>
      <c r="J254" s="41"/>
      <c r="K254" s="41"/>
      <c r="L254" s="45"/>
      <c r="M254" s="235"/>
      <c r="N254" s="236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144</v>
      </c>
      <c r="AU254" s="18" t="s">
        <v>88</v>
      </c>
    </row>
    <row r="255" spans="1:47" s="2" customFormat="1" ht="12">
      <c r="A255" s="39"/>
      <c r="B255" s="40"/>
      <c r="C255" s="41"/>
      <c r="D255" s="237" t="s">
        <v>146</v>
      </c>
      <c r="E255" s="41"/>
      <c r="F255" s="238" t="s">
        <v>525</v>
      </c>
      <c r="G255" s="41"/>
      <c r="H255" s="41"/>
      <c r="I255" s="234"/>
      <c r="J255" s="41"/>
      <c r="K255" s="41"/>
      <c r="L255" s="45"/>
      <c r="M255" s="235"/>
      <c r="N255" s="236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146</v>
      </c>
      <c r="AU255" s="18" t="s">
        <v>88</v>
      </c>
    </row>
    <row r="256" spans="1:51" s="13" customFormat="1" ht="12">
      <c r="A256" s="13"/>
      <c r="B256" s="239"/>
      <c r="C256" s="240"/>
      <c r="D256" s="232" t="s">
        <v>180</v>
      </c>
      <c r="E256" s="241" t="s">
        <v>1</v>
      </c>
      <c r="F256" s="242" t="s">
        <v>526</v>
      </c>
      <c r="G256" s="240"/>
      <c r="H256" s="243">
        <v>6.92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9" t="s">
        <v>180</v>
      </c>
      <c r="AU256" s="249" t="s">
        <v>88</v>
      </c>
      <c r="AV256" s="13" t="s">
        <v>88</v>
      </c>
      <c r="AW256" s="13" t="s">
        <v>34</v>
      </c>
      <c r="AX256" s="13" t="s">
        <v>78</v>
      </c>
      <c r="AY256" s="249" t="s">
        <v>135</v>
      </c>
    </row>
    <row r="257" spans="1:51" s="13" customFormat="1" ht="12">
      <c r="A257" s="13"/>
      <c r="B257" s="239"/>
      <c r="C257" s="240"/>
      <c r="D257" s="232" t="s">
        <v>180</v>
      </c>
      <c r="E257" s="241" t="s">
        <v>1</v>
      </c>
      <c r="F257" s="242" t="s">
        <v>527</v>
      </c>
      <c r="G257" s="240"/>
      <c r="H257" s="243">
        <v>3.16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9" t="s">
        <v>180</v>
      </c>
      <c r="AU257" s="249" t="s">
        <v>88</v>
      </c>
      <c r="AV257" s="13" t="s">
        <v>88</v>
      </c>
      <c r="AW257" s="13" t="s">
        <v>34</v>
      </c>
      <c r="AX257" s="13" t="s">
        <v>78</v>
      </c>
      <c r="AY257" s="249" t="s">
        <v>135</v>
      </c>
    </row>
    <row r="258" spans="1:51" s="13" customFormat="1" ht="12">
      <c r="A258" s="13"/>
      <c r="B258" s="239"/>
      <c r="C258" s="240"/>
      <c r="D258" s="232" t="s">
        <v>180</v>
      </c>
      <c r="E258" s="241" t="s">
        <v>1</v>
      </c>
      <c r="F258" s="242" t="s">
        <v>528</v>
      </c>
      <c r="G258" s="240"/>
      <c r="H258" s="243">
        <v>9.62</v>
      </c>
      <c r="I258" s="244"/>
      <c r="J258" s="240"/>
      <c r="K258" s="240"/>
      <c r="L258" s="245"/>
      <c r="M258" s="246"/>
      <c r="N258" s="247"/>
      <c r="O258" s="247"/>
      <c r="P258" s="247"/>
      <c r="Q258" s="247"/>
      <c r="R258" s="247"/>
      <c r="S258" s="247"/>
      <c r="T258" s="24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9" t="s">
        <v>180</v>
      </c>
      <c r="AU258" s="249" t="s">
        <v>88</v>
      </c>
      <c r="AV258" s="13" t="s">
        <v>88</v>
      </c>
      <c r="AW258" s="13" t="s">
        <v>34</v>
      </c>
      <c r="AX258" s="13" t="s">
        <v>78</v>
      </c>
      <c r="AY258" s="249" t="s">
        <v>135</v>
      </c>
    </row>
    <row r="259" spans="1:51" s="13" customFormat="1" ht="12">
      <c r="A259" s="13"/>
      <c r="B259" s="239"/>
      <c r="C259" s="240"/>
      <c r="D259" s="232" t="s">
        <v>180</v>
      </c>
      <c r="E259" s="241" t="s">
        <v>1</v>
      </c>
      <c r="F259" s="242" t="s">
        <v>529</v>
      </c>
      <c r="G259" s="240"/>
      <c r="H259" s="243">
        <v>7.4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9" t="s">
        <v>180</v>
      </c>
      <c r="AU259" s="249" t="s">
        <v>88</v>
      </c>
      <c r="AV259" s="13" t="s">
        <v>88</v>
      </c>
      <c r="AW259" s="13" t="s">
        <v>34</v>
      </c>
      <c r="AX259" s="13" t="s">
        <v>78</v>
      </c>
      <c r="AY259" s="249" t="s">
        <v>135</v>
      </c>
    </row>
    <row r="260" spans="1:51" s="15" customFormat="1" ht="12">
      <c r="A260" s="15"/>
      <c r="B260" s="260"/>
      <c r="C260" s="261"/>
      <c r="D260" s="232" t="s">
        <v>180</v>
      </c>
      <c r="E260" s="262" t="s">
        <v>1</v>
      </c>
      <c r="F260" s="263" t="s">
        <v>183</v>
      </c>
      <c r="G260" s="261"/>
      <c r="H260" s="264">
        <v>27.1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0" t="s">
        <v>180</v>
      </c>
      <c r="AU260" s="270" t="s">
        <v>88</v>
      </c>
      <c r="AV260" s="15" t="s">
        <v>142</v>
      </c>
      <c r="AW260" s="15" t="s">
        <v>34</v>
      </c>
      <c r="AX260" s="15" t="s">
        <v>86</v>
      </c>
      <c r="AY260" s="270" t="s">
        <v>135</v>
      </c>
    </row>
    <row r="261" spans="1:65" s="2" customFormat="1" ht="16.5" customHeight="1">
      <c r="A261" s="39"/>
      <c r="B261" s="40"/>
      <c r="C261" s="219" t="s">
        <v>316</v>
      </c>
      <c r="D261" s="219" t="s">
        <v>137</v>
      </c>
      <c r="E261" s="220" t="s">
        <v>530</v>
      </c>
      <c r="F261" s="221" t="s">
        <v>531</v>
      </c>
      <c r="G261" s="222" t="s">
        <v>140</v>
      </c>
      <c r="H261" s="223">
        <v>27.1</v>
      </c>
      <c r="I261" s="224"/>
      <c r="J261" s="225">
        <f>ROUND(I261*H261,2)</f>
        <v>0</v>
      </c>
      <c r="K261" s="221" t="s">
        <v>141</v>
      </c>
      <c r="L261" s="45"/>
      <c r="M261" s="226" t="s">
        <v>1</v>
      </c>
      <c r="N261" s="227" t="s">
        <v>43</v>
      </c>
      <c r="O261" s="92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0" t="s">
        <v>142</v>
      </c>
      <c r="AT261" s="230" t="s">
        <v>137</v>
      </c>
      <c r="AU261" s="230" t="s">
        <v>88</v>
      </c>
      <c r="AY261" s="18" t="s">
        <v>135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8" t="s">
        <v>86</v>
      </c>
      <c r="BK261" s="231">
        <f>ROUND(I261*H261,2)</f>
        <v>0</v>
      </c>
      <c r="BL261" s="18" t="s">
        <v>142</v>
      </c>
      <c r="BM261" s="230" t="s">
        <v>532</v>
      </c>
    </row>
    <row r="262" spans="1:47" s="2" customFormat="1" ht="12">
      <c r="A262" s="39"/>
      <c r="B262" s="40"/>
      <c r="C262" s="41"/>
      <c r="D262" s="232" t="s">
        <v>144</v>
      </c>
      <c r="E262" s="41"/>
      <c r="F262" s="233" t="s">
        <v>533</v>
      </c>
      <c r="G262" s="41"/>
      <c r="H262" s="41"/>
      <c r="I262" s="234"/>
      <c r="J262" s="41"/>
      <c r="K262" s="41"/>
      <c r="L262" s="45"/>
      <c r="M262" s="235"/>
      <c r="N262" s="236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144</v>
      </c>
      <c r="AU262" s="18" t="s">
        <v>88</v>
      </c>
    </row>
    <row r="263" spans="1:47" s="2" customFormat="1" ht="12">
      <c r="A263" s="39"/>
      <c r="B263" s="40"/>
      <c r="C263" s="41"/>
      <c r="D263" s="237" t="s">
        <v>146</v>
      </c>
      <c r="E263" s="41"/>
      <c r="F263" s="238" t="s">
        <v>534</v>
      </c>
      <c r="G263" s="41"/>
      <c r="H263" s="41"/>
      <c r="I263" s="234"/>
      <c r="J263" s="41"/>
      <c r="K263" s="41"/>
      <c r="L263" s="45"/>
      <c r="M263" s="235"/>
      <c r="N263" s="236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146</v>
      </c>
      <c r="AU263" s="18" t="s">
        <v>88</v>
      </c>
    </row>
    <row r="264" spans="1:51" s="13" customFormat="1" ht="12">
      <c r="A264" s="13"/>
      <c r="B264" s="239"/>
      <c r="C264" s="240"/>
      <c r="D264" s="232" t="s">
        <v>180</v>
      </c>
      <c r="E264" s="241" t="s">
        <v>1</v>
      </c>
      <c r="F264" s="242" t="s">
        <v>526</v>
      </c>
      <c r="G264" s="240"/>
      <c r="H264" s="243">
        <v>6.92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9" t="s">
        <v>180</v>
      </c>
      <c r="AU264" s="249" t="s">
        <v>88</v>
      </c>
      <c r="AV264" s="13" t="s">
        <v>88</v>
      </c>
      <c r="AW264" s="13" t="s">
        <v>34</v>
      </c>
      <c r="AX264" s="13" t="s">
        <v>78</v>
      </c>
      <c r="AY264" s="249" t="s">
        <v>135</v>
      </c>
    </row>
    <row r="265" spans="1:51" s="13" customFormat="1" ht="12">
      <c r="A265" s="13"/>
      <c r="B265" s="239"/>
      <c r="C265" s="240"/>
      <c r="D265" s="232" t="s">
        <v>180</v>
      </c>
      <c r="E265" s="241" t="s">
        <v>1</v>
      </c>
      <c r="F265" s="242" t="s">
        <v>527</v>
      </c>
      <c r="G265" s="240"/>
      <c r="H265" s="243">
        <v>3.16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9" t="s">
        <v>180</v>
      </c>
      <c r="AU265" s="249" t="s">
        <v>88</v>
      </c>
      <c r="AV265" s="13" t="s">
        <v>88</v>
      </c>
      <c r="AW265" s="13" t="s">
        <v>34</v>
      </c>
      <c r="AX265" s="13" t="s">
        <v>78</v>
      </c>
      <c r="AY265" s="249" t="s">
        <v>135</v>
      </c>
    </row>
    <row r="266" spans="1:51" s="13" customFormat="1" ht="12">
      <c r="A266" s="13"/>
      <c r="B266" s="239"/>
      <c r="C266" s="240"/>
      <c r="D266" s="232" t="s">
        <v>180</v>
      </c>
      <c r="E266" s="241" t="s">
        <v>1</v>
      </c>
      <c r="F266" s="242" t="s">
        <v>528</v>
      </c>
      <c r="G266" s="240"/>
      <c r="H266" s="243">
        <v>9.62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180</v>
      </c>
      <c r="AU266" s="249" t="s">
        <v>88</v>
      </c>
      <c r="AV266" s="13" t="s">
        <v>88</v>
      </c>
      <c r="AW266" s="13" t="s">
        <v>34</v>
      </c>
      <c r="AX266" s="13" t="s">
        <v>78</v>
      </c>
      <c r="AY266" s="249" t="s">
        <v>135</v>
      </c>
    </row>
    <row r="267" spans="1:51" s="13" customFormat="1" ht="12">
      <c r="A267" s="13"/>
      <c r="B267" s="239"/>
      <c r="C267" s="240"/>
      <c r="D267" s="232" t="s">
        <v>180</v>
      </c>
      <c r="E267" s="241" t="s">
        <v>1</v>
      </c>
      <c r="F267" s="242" t="s">
        <v>529</v>
      </c>
      <c r="G267" s="240"/>
      <c r="H267" s="243">
        <v>7.4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9" t="s">
        <v>180</v>
      </c>
      <c r="AU267" s="249" t="s">
        <v>88</v>
      </c>
      <c r="AV267" s="13" t="s">
        <v>88</v>
      </c>
      <c r="AW267" s="13" t="s">
        <v>34</v>
      </c>
      <c r="AX267" s="13" t="s">
        <v>78</v>
      </c>
      <c r="AY267" s="249" t="s">
        <v>135</v>
      </c>
    </row>
    <row r="268" spans="1:51" s="15" customFormat="1" ht="12">
      <c r="A268" s="15"/>
      <c r="B268" s="260"/>
      <c r="C268" s="261"/>
      <c r="D268" s="232" t="s">
        <v>180</v>
      </c>
      <c r="E268" s="262" t="s">
        <v>1</v>
      </c>
      <c r="F268" s="263" t="s">
        <v>183</v>
      </c>
      <c r="G268" s="261"/>
      <c r="H268" s="264">
        <v>27.1</v>
      </c>
      <c r="I268" s="265"/>
      <c r="J268" s="261"/>
      <c r="K268" s="261"/>
      <c r="L268" s="266"/>
      <c r="M268" s="267"/>
      <c r="N268" s="268"/>
      <c r="O268" s="268"/>
      <c r="P268" s="268"/>
      <c r="Q268" s="268"/>
      <c r="R268" s="268"/>
      <c r="S268" s="268"/>
      <c r="T268" s="269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0" t="s">
        <v>180</v>
      </c>
      <c r="AU268" s="270" t="s">
        <v>88</v>
      </c>
      <c r="AV268" s="15" t="s">
        <v>142</v>
      </c>
      <c r="AW268" s="15" t="s">
        <v>34</v>
      </c>
      <c r="AX268" s="15" t="s">
        <v>86</v>
      </c>
      <c r="AY268" s="270" t="s">
        <v>135</v>
      </c>
    </row>
    <row r="269" spans="1:65" s="2" customFormat="1" ht="24.15" customHeight="1">
      <c r="A269" s="39"/>
      <c r="B269" s="40"/>
      <c r="C269" s="219" t="s">
        <v>322</v>
      </c>
      <c r="D269" s="219" t="s">
        <v>137</v>
      </c>
      <c r="E269" s="220" t="s">
        <v>535</v>
      </c>
      <c r="F269" s="221" t="s">
        <v>536</v>
      </c>
      <c r="G269" s="222" t="s">
        <v>272</v>
      </c>
      <c r="H269" s="223">
        <v>0.267</v>
      </c>
      <c r="I269" s="224"/>
      <c r="J269" s="225">
        <f>ROUND(I269*H269,2)</f>
        <v>0</v>
      </c>
      <c r="K269" s="221" t="s">
        <v>141</v>
      </c>
      <c r="L269" s="45"/>
      <c r="M269" s="226" t="s">
        <v>1</v>
      </c>
      <c r="N269" s="227" t="s">
        <v>43</v>
      </c>
      <c r="O269" s="92"/>
      <c r="P269" s="228">
        <f>O269*H269</f>
        <v>0</v>
      </c>
      <c r="Q269" s="228">
        <v>1.05190568</v>
      </c>
      <c r="R269" s="228">
        <f>Q269*H269</f>
        <v>0.28085881656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142</v>
      </c>
      <c r="AT269" s="230" t="s">
        <v>137</v>
      </c>
      <c r="AU269" s="230" t="s">
        <v>88</v>
      </c>
      <c r="AY269" s="18" t="s">
        <v>135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86</v>
      </c>
      <c r="BK269" s="231">
        <f>ROUND(I269*H269,2)</f>
        <v>0</v>
      </c>
      <c r="BL269" s="18" t="s">
        <v>142</v>
      </c>
      <c r="BM269" s="230" t="s">
        <v>537</v>
      </c>
    </row>
    <row r="270" spans="1:47" s="2" customFormat="1" ht="12">
      <c r="A270" s="39"/>
      <c r="B270" s="40"/>
      <c r="C270" s="41"/>
      <c r="D270" s="232" t="s">
        <v>144</v>
      </c>
      <c r="E270" s="41"/>
      <c r="F270" s="233" t="s">
        <v>538</v>
      </c>
      <c r="G270" s="41"/>
      <c r="H270" s="41"/>
      <c r="I270" s="234"/>
      <c r="J270" s="41"/>
      <c r="K270" s="41"/>
      <c r="L270" s="45"/>
      <c r="M270" s="235"/>
      <c r="N270" s="236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144</v>
      </c>
      <c r="AU270" s="18" t="s">
        <v>88</v>
      </c>
    </row>
    <row r="271" spans="1:47" s="2" customFormat="1" ht="12">
      <c r="A271" s="39"/>
      <c r="B271" s="40"/>
      <c r="C271" s="41"/>
      <c r="D271" s="237" t="s">
        <v>146</v>
      </c>
      <c r="E271" s="41"/>
      <c r="F271" s="238" t="s">
        <v>539</v>
      </c>
      <c r="G271" s="41"/>
      <c r="H271" s="41"/>
      <c r="I271" s="234"/>
      <c r="J271" s="41"/>
      <c r="K271" s="41"/>
      <c r="L271" s="45"/>
      <c r="M271" s="235"/>
      <c r="N271" s="236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146</v>
      </c>
      <c r="AU271" s="18" t="s">
        <v>88</v>
      </c>
    </row>
    <row r="272" spans="1:51" s="13" customFormat="1" ht="12">
      <c r="A272" s="13"/>
      <c r="B272" s="239"/>
      <c r="C272" s="240"/>
      <c r="D272" s="232" t="s">
        <v>180</v>
      </c>
      <c r="E272" s="241" t="s">
        <v>1</v>
      </c>
      <c r="F272" s="242" t="s">
        <v>540</v>
      </c>
      <c r="G272" s="240"/>
      <c r="H272" s="243">
        <v>0.267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9" t="s">
        <v>180</v>
      </c>
      <c r="AU272" s="249" t="s">
        <v>88</v>
      </c>
      <c r="AV272" s="13" t="s">
        <v>88</v>
      </c>
      <c r="AW272" s="13" t="s">
        <v>34</v>
      </c>
      <c r="AX272" s="13" t="s">
        <v>78</v>
      </c>
      <c r="AY272" s="249" t="s">
        <v>135</v>
      </c>
    </row>
    <row r="273" spans="1:51" s="15" customFormat="1" ht="12">
      <c r="A273" s="15"/>
      <c r="B273" s="260"/>
      <c r="C273" s="261"/>
      <c r="D273" s="232" t="s">
        <v>180</v>
      </c>
      <c r="E273" s="262" t="s">
        <v>1</v>
      </c>
      <c r="F273" s="263" t="s">
        <v>183</v>
      </c>
      <c r="G273" s="261"/>
      <c r="H273" s="264">
        <v>0.267</v>
      </c>
      <c r="I273" s="265"/>
      <c r="J273" s="261"/>
      <c r="K273" s="261"/>
      <c r="L273" s="266"/>
      <c r="M273" s="267"/>
      <c r="N273" s="268"/>
      <c r="O273" s="268"/>
      <c r="P273" s="268"/>
      <c r="Q273" s="268"/>
      <c r="R273" s="268"/>
      <c r="S273" s="268"/>
      <c r="T273" s="269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70" t="s">
        <v>180</v>
      </c>
      <c r="AU273" s="270" t="s">
        <v>88</v>
      </c>
      <c r="AV273" s="15" t="s">
        <v>142</v>
      </c>
      <c r="AW273" s="15" t="s">
        <v>34</v>
      </c>
      <c r="AX273" s="15" t="s">
        <v>86</v>
      </c>
      <c r="AY273" s="270" t="s">
        <v>135</v>
      </c>
    </row>
    <row r="274" spans="1:63" s="12" customFormat="1" ht="22.8" customHeight="1">
      <c r="A274" s="12"/>
      <c r="B274" s="203"/>
      <c r="C274" s="204"/>
      <c r="D274" s="205" t="s">
        <v>77</v>
      </c>
      <c r="E274" s="217" t="s">
        <v>174</v>
      </c>
      <c r="F274" s="217" t="s">
        <v>541</v>
      </c>
      <c r="G274" s="204"/>
      <c r="H274" s="204"/>
      <c r="I274" s="207"/>
      <c r="J274" s="218">
        <f>BK274</f>
        <v>0</v>
      </c>
      <c r="K274" s="204"/>
      <c r="L274" s="209"/>
      <c r="M274" s="210"/>
      <c r="N274" s="211"/>
      <c r="O274" s="211"/>
      <c r="P274" s="212">
        <f>SUM(P275:P450)</f>
        <v>0</v>
      </c>
      <c r="Q274" s="211"/>
      <c r="R274" s="212">
        <f>SUM(R275:R450)</f>
        <v>17.474552441</v>
      </c>
      <c r="S274" s="211"/>
      <c r="T274" s="213">
        <f>SUM(T275:T450)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4" t="s">
        <v>86</v>
      </c>
      <c r="AT274" s="215" t="s">
        <v>77</v>
      </c>
      <c r="AU274" s="215" t="s">
        <v>86</v>
      </c>
      <c r="AY274" s="214" t="s">
        <v>135</v>
      </c>
      <c r="BK274" s="216">
        <f>SUM(BK275:BK450)</f>
        <v>0</v>
      </c>
    </row>
    <row r="275" spans="1:65" s="2" customFormat="1" ht="24.15" customHeight="1">
      <c r="A275" s="39"/>
      <c r="B275" s="40"/>
      <c r="C275" s="219" t="s">
        <v>329</v>
      </c>
      <c r="D275" s="219" t="s">
        <v>137</v>
      </c>
      <c r="E275" s="220" t="s">
        <v>542</v>
      </c>
      <c r="F275" s="221" t="s">
        <v>543</v>
      </c>
      <c r="G275" s="222" t="s">
        <v>140</v>
      </c>
      <c r="H275" s="223">
        <v>33.6</v>
      </c>
      <c r="I275" s="224"/>
      <c r="J275" s="225">
        <f>ROUND(I275*H275,2)</f>
        <v>0</v>
      </c>
      <c r="K275" s="221" t="s">
        <v>141</v>
      </c>
      <c r="L275" s="45"/>
      <c r="M275" s="226" t="s">
        <v>1</v>
      </c>
      <c r="N275" s="227" t="s">
        <v>43</v>
      </c>
      <c r="O275" s="92"/>
      <c r="P275" s="228">
        <f>O275*H275</f>
        <v>0</v>
      </c>
      <c r="Q275" s="228">
        <v>0.000263</v>
      </c>
      <c r="R275" s="228">
        <f>Q275*H275</f>
        <v>0.0088368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142</v>
      </c>
      <c r="AT275" s="230" t="s">
        <v>137</v>
      </c>
      <c r="AU275" s="230" t="s">
        <v>88</v>
      </c>
      <c r="AY275" s="18" t="s">
        <v>135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86</v>
      </c>
      <c r="BK275" s="231">
        <f>ROUND(I275*H275,2)</f>
        <v>0</v>
      </c>
      <c r="BL275" s="18" t="s">
        <v>142</v>
      </c>
      <c r="BM275" s="230" t="s">
        <v>544</v>
      </c>
    </row>
    <row r="276" spans="1:47" s="2" customFormat="1" ht="12">
      <c r="A276" s="39"/>
      <c r="B276" s="40"/>
      <c r="C276" s="41"/>
      <c r="D276" s="232" t="s">
        <v>144</v>
      </c>
      <c r="E276" s="41"/>
      <c r="F276" s="233" t="s">
        <v>545</v>
      </c>
      <c r="G276" s="41"/>
      <c r="H276" s="41"/>
      <c r="I276" s="234"/>
      <c r="J276" s="41"/>
      <c r="K276" s="41"/>
      <c r="L276" s="45"/>
      <c r="M276" s="235"/>
      <c r="N276" s="236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144</v>
      </c>
      <c r="AU276" s="18" t="s">
        <v>88</v>
      </c>
    </row>
    <row r="277" spans="1:47" s="2" customFormat="1" ht="12">
      <c r="A277" s="39"/>
      <c r="B277" s="40"/>
      <c r="C277" s="41"/>
      <c r="D277" s="237" t="s">
        <v>146</v>
      </c>
      <c r="E277" s="41"/>
      <c r="F277" s="238" t="s">
        <v>546</v>
      </c>
      <c r="G277" s="41"/>
      <c r="H277" s="41"/>
      <c r="I277" s="234"/>
      <c r="J277" s="41"/>
      <c r="K277" s="41"/>
      <c r="L277" s="45"/>
      <c r="M277" s="235"/>
      <c r="N277" s="236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146</v>
      </c>
      <c r="AU277" s="18" t="s">
        <v>88</v>
      </c>
    </row>
    <row r="278" spans="1:51" s="13" customFormat="1" ht="12">
      <c r="A278" s="13"/>
      <c r="B278" s="239"/>
      <c r="C278" s="240"/>
      <c r="D278" s="232" t="s">
        <v>180</v>
      </c>
      <c r="E278" s="241" t="s">
        <v>1</v>
      </c>
      <c r="F278" s="242" t="s">
        <v>547</v>
      </c>
      <c r="G278" s="240"/>
      <c r="H278" s="243">
        <v>33.6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9" t="s">
        <v>180</v>
      </c>
      <c r="AU278" s="249" t="s">
        <v>88</v>
      </c>
      <c r="AV278" s="13" t="s">
        <v>88</v>
      </c>
      <c r="AW278" s="13" t="s">
        <v>34</v>
      </c>
      <c r="AX278" s="13" t="s">
        <v>78</v>
      </c>
      <c r="AY278" s="249" t="s">
        <v>135</v>
      </c>
    </row>
    <row r="279" spans="1:51" s="15" customFormat="1" ht="12">
      <c r="A279" s="15"/>
      <c r="B279" s="260"/>
      <c r="C279" s="261"/>
      <c r="D279" s="232" t="s">
        <v>180</v>
      </c>
      <c r="E279" s="262" t="s">
        <v>1</v>
      </c>
      <c r="F279" s="263" t="s">
        <v>183</v>
      </c>
      <c r="G279" s="261"/>
      <c r="H279" s="264">
        <v>33.6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70" t="s">
        <v>180</v>
      </c>
      <c r="AU279" s="270" t="s">
        <v>88</v>
      </c>
      <c r="AV279" s="15" t="s">
        <v>142</v>
      </c>
      <c r="AW279" s="15" t="s">
        <v>34</v>
      </c>
      <c r="AX279" s="15" t="s">
        <v>86</v>
      </c>
      <c r="AY279" s="270" t="s">
        <v>135</v>
      </c>
    </row>
    <row r="280" spans="1:65" s="2" customFormat="1" ht="24.15" customHeight="1">
      <c r="A280" s="39"/>
      <c r="B280" s="40"/>
      <c r="C280" s="219" t="s">
        <v>335</v>
      </c>
      <c r="D280" s="219" t="s">
        <v>137</v>
      </c>
      <c r="E280" s="220" t="s">
        <v>548</v>
      </c>
      <c r="F280" s="221" t="s">
        <v>549</v>
      </c>
      <c r="G280" s="222" t="s">
        <v>140</v>
      </c>
      <c r="H280" s="223">
        <v>33.6</v>
      </c>
      <c r="I280" s="224"/>
      <c r="J280" s="225">
        <f>ROUND(I280*H280,2)</f>
        <v>0</v>
      </c>
      <c r="K280" s="221" t="s">
        <v>141</v>
      </c>
      <c r="L280" s="45"/>
      <c r="M280" s="226" t="s">
        <v>1</v>
      </c>
      <c r="N280" s="227" t="s">
        <v>43</v>
      </c>
      <c r="O280" s="92"/>
      <c r="P280" s="228">
        <f>O280*H280</f>
        <v>0</v>
      </c>
      <c r="Q280" s="228">
        <v>0.004</v>
      </c>
      <c r="R280" s="228">
        <f>Q280*H280</f>
        <v>0.13440000000000002</v>
      </c>
      <c r="S280" s="228">
        <v>0</v>
      </c>
      <c r="T280" s="229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0" t="s">
        <v>142</v>
      </c>
      <c r="AT280" s="230" t="s">
        <v>137</v>
      </c>
      <c r="AU280" s="230" t="s">
        <v>88</v>
      </c>
      <c r="AY280" s="18" t="s">
        <v>135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8" t="s">
        <v>86</v>
      </c>
      <c r="BK280" s="231">
        <f>ROUND(I280*H280,2)</f>
        <v>0</v>
      </c>
      <c r="BL280" s="18" t="s">
        <v>142</v>
      </c>
      <c r="BM280" s="230" t="s">
        <v>550</v>
      </c>
    </row>
    <row r="281" spans="1:47" s="2" customFormat="1" ht="12">
      <c r="A281" s="39"/>
      <c r="B281" s="40"/>
      <c r="C281" s="41"/>
      <c r="D281" s="232" t="s">
        <v>144</v>
      </c>
      <c r="E281" s="41"/>
      <c r="F281" s="233" t="s">
        <v>551</v>
      </c>
      <c r="G281" s="41"/>
      <c r="H281" s="41"/>
      <c r="I281" s="234"/>
      <c r="J281" s="41"/>
      <c r="K281" s="41"/>
      <c r="L281" s="45"/>
      <c r="M281" s="235"/>
      <c r="N281" s="236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144</v>
      </c>
      <c r="AU281" s="18" t="s">
        <v>88</v>
      </c>
    </row>
    <row r="282" spans="1:47" s="2" customFormat="1" ht="12">
      <c r="A282" s="39"/>
      <c r="B282" s="40"/>
      <c r="C282" s="41"/>
      <c r="D282" s="237" t="s">
        <v>146</v>
      </c>
      <c r="E282" s="41"/>
      <c r="F282" s="238" t="s">
        <v>552</v>
      </c>
      <c r="G282" s="41"/>
      <c r="H282" s="41"/>
      <c r="I282" s="234"/>
      <c r="J282" s="41"/>
      <c r="K282" s="41"/>
      <c r="L282" s="45"/>
      <c r="M282" s="235"/>
      <c r="N282" s="236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146</v>
      </c>
      <c r="AU282" s="18" t="s">
        <v>88</v>
      </c>
    </row>
    <row r="283" spans="1:51" s="13" customFormat="1" ht="12">
      <c r="A283" s="13"/>
      <c r="B283" s="239"/>
      <c r="C283" s="240"/>
      <c r="D283" s="232" t="s">
        <v>180</v>
      </c>
      <c r="E283" s="241" t="s">
        <v>1</v>
      </c>
      <c r="F283" s="242" t="s">
        <v>547</v>
      </c>
      <c r="G283" s="240"/>
      <c r="H283" s="243">
        <v>33.6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9" t="s">
        <v>180</v>
      </c>
      <c r="AU283" s="249" t="s">
        <v>88</v>
      </c>
      <c r="AV283" s="13" t="s">
        <v>88</v>
      </c>
      <c r="AW283" s="13" t="s">
        <v>34</v>
      </c>
      <c r="AX283" s="13" t="s">
        <v>78</v>
      </c>
      <c r="AY283" s="249" t="s">
        <v>135</v>
      </c>
    </row>
    <row r="284" spans="1:51" s="15" customFormat="1" ht="12">
      <c r="A284" s="15"/>
      <c r="B284" s="260"/>
      <c r="C284" s="261"/>
      <c r="D284" s="232" t="s">
        <v>180</v>
      </c>
      <c r="E284" s="262" t="s">
        <v>1</v>
      </c>
      <c r="F284" s="263" t="s">
        <v>183</v>
      </c>
      <c r="G284" s="261"/>
      <c r="H284" s="264">
        <v>33.6</v>
      </c>
      <c r="I284" s="265"/>
      <c r="J284" s="261"/>
      <c r="K284" s="261"/>
      <c r="L284" s="266"/>
      <c r="M284" s="267"/>
      <c r="N284" s="268"/>
      <c r="O284" s="268"/>
      <c r="P284" s="268"/>
      <c r="Q284" s="268"/>
      <c r="R284" s="268"/>
      <c r="S284" s="268"/>
      <c r="T284" s="269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70" t="s">
        <v>180</v>
      </c>
      <c r="AU284" s="270" t="s">
        <v>88</v>
      </c>
      <c r="AV284" s="15" t="s">
        <v>142</v>
      </c>
      <c r="AW284" s="15" t="s">
        <v>34</v>
      </c>
      <c r="AX284" s="15" t="s">
        <v>86</v>
      </c>
      <c r="AY284" s="270" t="s">
        <v>135</v>
      </c>
    </row>
    <row r="285" spans="1:65" s="2" customFormat="1" ht="24.15" customHeight="1">
      <c r="A285" s="39"/>
      <c r="B285" s="40"/>
      <c r="C285" s="219" t="s">
        <v>341</v>
      </c>
      <c r="D285" s="219" t="s">
        <v>137</v>
      </c>
      <c r="E285" s="220" t="s">
        <v>553</v>
      </c>
      <c r="F285" s="221" t="s">
        <v>554</v>
      </c>
      <c r="G285" s="222" t="s">
        <v>140</v>
      </c>
      <c r="H285" s="223">
        <v>3.998</v>
      </c>
      <c r="I285" s="224"/>
      <c r="J285" s="225">
        <f>ROUND(I285*H285,2)</f>
        <v>0</v>
      </c>
      <c r="K285" s="221" t="s">
        <v>141</v>
      </c>
      <c r="L285" s="45"/>
      <c r="M285" s="226" t="s">
        <v>1</v>
      </c>
      <c r="N285" s="227" t="s">
        <v>43</v>
      </c>
      <c r="O285" s="92"/>
      <c r="P285" s="228">
        <f>O285*H285</f>
        <v>0</v>
      </c>
      <c r="Q285" s="228">
        <v>0.00735</v>
      </c>
      <c r="R285" s="228">
        <f>Q285*H285</f>
        <v>0.0293853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142</v>
      </c>
      <c r="AT285" s="230" t="s">
        <v>137</v>
      </c>
      <c r="AU285" s="230" t="s">
        <v>88</v>
      </c>
      <c r="AY285" s="18" t="s">
        <v>135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86</v>
      </c>
      <c r="BK285" s="231">
        <f>ROUND(I285*H285,2)</f>
        <v>0</v>
      </c>
      <c r="BL285" s="18" t="s">
        <v>142</v>
      </c>
      <c r="BM285" s="230" t="s">
        <v>555</v>
      </c>
    </row>
    <row r="286" spans="1:47" s="2" customFormat="1" ht="12">
      <c r="A286" s="39"/>
      <c r="B286" s="40"/>
      <c r="C286" s="41"/>
      <c r="D286" s="232" t="s">
        <v>144</v>
      </c>
      <c r="E286" s="41"/>
      <c r="F286" s="233" t="s">
        <v>556</v>
      </c>
      <c r="G286" s="41"/>
      <c r="H286" s="41"/>
      <c r="I286" s="234"/>
      <c r="J286" s="41"/>
      <c r="K286" s="41"/>
      <c r="L286" s="45"/>
      <c r="M286" s="235"/>
      <c r="N286" s="236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144</v>
      </c>
      <c r="AU286" s="18" t="s">
        <v>88</v>
      </c>
    </row>
    <row r="287" spans="1:47" s="2" customFormat="1" ht="12">
      <c r="A287" s="39"/>
      <c r="B287" s="40"/>
      <c r="C287" s="41"/>
      <c r="D287" s="237" t="s">
        <v>146</v>
      </c>
      <c r="E287" s="41"/>
      <c r="F287" s="238" t="s">
        <v>557</v>
      </c>
      <c r="G287" s="41"/>
      <c r="H287" s="41"/>
      <c r="I287" s="234"/>
      <c r="J287" s="41"/>
      <c r="K287" s="41"/>
      <c r="L287" s="45"/>
      <c r="M287" s="235"/>
      <c r="N287" s="236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146</v>
      </c>
      <c r="AU287" s="18" t="s">
        <v>88</v>
      </c>
    </row>
    <row r="288" spans="1:51" s="13" customFormat="1" ht="12">
      <c r="A288" s="13"/>
      <c r="B288" s="239"/>
      <c r="C288" s="240"/>
      <c r="D288" s="232" t="s">
        <v>180</v>
      </c>
      <c r="E288" s="241" t="s">
        <v>1</v>
      </c>
      <c r="F288" s="242" t="s">
        <v>558</v>
      </c>
      <c r="G288" s="240"/>
      <c r="H288" s="243">
        <v>3.998</v>
      </c>
      <c r="I288" s="244"/>
      <c r="J288" s="240"/>
      <c r="K288" s="240"/>
      <c r="L288" s="245"/>
      <c r="M288" s="246"/>
      <c r="N288" s="247"/>
      <c r="O288" s="247"/>
      <c r="P288" s="247"/>
      <c r="Q288" s="247"/>
      <c r="R288" s="247"/>
      <c r="S288" s="247"/>
      <c r="T288" s="24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9" t="s">
        <v>180</v>
      </c>
      <c r="AU288" s="249" t="s">
        <v>88</v>
      </c>
      <c r="AV288" s="13" t="s">
        <v>88</v>
      </c>
      <c r="AW288" s="13" t="s">
        <v>34</v>
      </c>
      <c r="AX288" s="13" t="s">
        <v>78</v>
      </c>
      <c r="AY288" s="249" t="s">
        <v>135</v>
      </c>
    </row>
    <row r="289" spans="1:51" s="15" customFormat="1" ht="12">
      <c r="A289" s="15"/>
      <c r="B289" s="260"/>
      <c r="C289" s="261"/>
      <c r="D289" s="232" t="s">
        <v>180</v>
      </c>
      <c r="E289" s="262" t="s">
        <v>1</v>
      </c>
      <c r="F289" s="263" t="s">
        <v>183</v>
      </c>
      <c r="G289" s="261"/>
      <c r="H289" s="264">
        <v>3.998</v>
      </c>
      <c r="I289" s="265"/>
      <c r="J289" s="261"/>
      <c r="K289" s="261"/>
      <c r="L289" s="266"/>
      <c r="M289" s="267"/>
      <c r="N289" s="268"/>
      <c r="O289" s="268"/>
      <c r="P289" s="268"/>
      <c r="Q289" s="268"/>
      <c r="R289" s="268"/>
      <c r="S289" s="268"/>
      <c r="T289" s="269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70" t="s">
        <v>180</v>
      </c>
      <c r="AU289" s="270" t="s">
        <v>88</v>
      </c>
      <c r="AV289" s="15" t="s">
        <v>142</v>
      </c>
      <c r="AW289" s="15" t="s">
        <v>34</v>
      </c>
      <c r="AX289" s="15" t="s">
        <v>86</v>
      </c>
      <c r="AY289" s="270" t="s">
        <v>135</v>
      </c>
    </row>
    <row r="290" spans="1:65" s="2" customFormat="1" ht="24.15" customHeight="1">
      <c r="A290" s="39"/>
      <c r="B290" s="40"/>
      <c r="C290" s="219" t="s">
        <v>350</v>
      </c>
      <c r="D290" s="219" t="s">
        <v>137</v>
      </c>
      <c r="E290" s="220" t="s">
        <v>559</v>
      </c>
      <c r="F290" s="221" t="s">
        <v>560</v>
      </c>
      <c r="G290" s="222" t="s">
        <v>140</v>
      </c>
      <c r="H290" s="223">
        <v>82.884</v>
      </c>
      <c r="I290" s="224"/>
      <c r="J290" s="225">
        <f>ROUND(I290*H290,2)</f>
        <v>0</v>
      </c>
      <c r="K290" s="221" t="s">
        <v>141</v>
      </c>
      <c r="L290" s="45"/>
      <c r="M290" s="226" t="s">
        <v>1</v>
      </c>
      <c r="N290" s="227" t="s">
        <v>43</v>
      </c>
      <c r="O290" s="92"/>
      <c r="P290" s="228">
        <f>O290*H290</f>
        <v>0</v>
      </c>
      <c r="Q290" s="228">
        <v>0.000263</v>
      </c>
      <c r="R290" s="228">
        <f>Q290*H290</f>
        <v>0.021798492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142</v>
      </c>
      <c r="AT290" s="230" t="s">
        <v>137</v>
      </c>
      <c r="AU290" s="230" t="s">
        <v>88</v>
      </c>
      <c r="AY290" s="18" t="s">
        <v>135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86</v>
      </c>
      <c r="BK290" s="231">
        <f>ROUND(I290*H290,2)</f>
        <v>0</v>
      </c>
      <c r="BL290" s="18" t="s">
        <v>142</v>
      </c>
      <c r="BM290" s="230" t="s">
        <v>561</v>
      </c>
    </row>
    <row r="291" spans="1:47" s="2" customFormat="1" ht="12">
      <c r="A291" s="39"/>
      <c r="B291" s="40"/>
      <c r="C291" s="41"/>
      <c r="D291" s="232" t="s">
        <v>144</v>
      </c>
      <c r="E291" s="41"/>
      <c r="F291" s="233" t="s">
        <v>562</v>
      </c>
      <c r="G291" s="41"/>
      <c r="H291" s="41"/>
      <c r="I291" s="234"/>
      <c r="J291" s="41"/>
      <c r="K291" s="41"/>
      <c r="L291" s="45"/>
      <c r="M291" s="235"/>
      <c r="N291" s="236"/>
      <c r="O291" s="92"/>
      <c r="P291" s="92"/>
      <c r="Q291" s="92"/>
      <c r="R291" s="92"/>
      <c r="S291" s="92"/>
      <c r="T291" s="9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144</v>
      </c>
      <c r="AU291" s="18" t="s">
        <v>88</v>
      </c>
    </row>
    <row r="292" spans="1:47" s="2" customFormat="1" ht="12">
      <c r="A292" s="39"/>
      <c r="B292" s="40"/>
      <c r="C292" s="41"/>
      <c r="D292" s="237" t="s">
        <v>146</v>
      </c>
      <c r="E292" s="41"/>
      <c r="F292" s="238" t="s">
        <v>563</v>
      </c>
      <c r="G292" s="41"/>
      <c r="H292" s="41"/>
      <c r="I292" s="234"/>
      <c r="J292" s="41"/>
      <c r="K292" s="41"/>
      <c r="L292" s="45"/>
      <c r="M292" s="235"/>
      <c r="N292" s="236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146</v>
      </c>
      <c r="AU292" s="18" t="s">
        <v>88</v>
      </c>
    </row>
    <row r="293" spans="1:51" s="13" customFormat="1" ht="12">
      <c r="A293" s="13"/>
      <c r="B293" s="239"/>
      <c r="C293" s="240"/>
      <c r="D293" s="232" t="s">
        <v>180</v>
      </c>
      <c r="E293" s="241" t="s">
        <v>1</v>
      </c>
      <c r="F293" s="242" t="s">
        <v>564</v>
      </c>
      <c r="G293" s="240"/>
      <c r="H293" s="243">
        <v>23.1</v>
      </c>
      <c r="I293" s="244"/>
      <c r="J293" s="240"/>
      <c r="K293" s="240"/>
      <c r="L293" s="245"/>
      <c r="M293" s="246"/>
      <c r="N293" s="247"/>
      <c r="O293" s="247"/>
      <c r="P293" s="247"/>
      <c r="Q293" s="247"/>
      <c r="R293" s="247"/>
      <c r="S293" s="247"/>
      <c r="T293" s="24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9" t="s">
        <v>180</v>
      </c>
      <c r="AU293" s="249" t="s">
        <v>88</v>
      </c>
      <c r="AV293" s="13" t="s">
        <v>88</v>
      </c>
      <c r="AW293" s="13" t="s">
        <v>34</v>
      </c>
      <c r="AX293" s="13" t="s">
        <v>78</v>
      </c>
      <c r="AY293" s="249" t="s">
        <v>135</v>
      </c>
    </row>
    <row r="294" spans="1:51" s="13" customFormat="1" ht="12">
      <c r="A294" s="13"/>
      <c r="B294" s="239"/>
      <c r="C294" s="240"/>
      <c r="D294" s="232" t="s">
        <v>180</v>
      </c>
      <c r="E294" s="241" t="s">
        <v>1</v>
      </c>
      <c r="F294" s="242" t="s">
        <v>565</v>
      </c>
      <c r="G294" s="240"/>
      <c r="H294" s="243">
        <v>49.512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9" t="s">
        <v>180</v>
      </c>
      <c r="AU294" s="249" t="s">
        <v>88</v>
      </c>
      <c r="AV294" s="13" t="s">
        <v>88</v>
      </c>
      <c r="AW294" s="13" t="s">
        <v>34</v>
      </c>
      <c r="AX294" s="13" t="s">
        <v>78</v>
      </c>
      <c r="AY294" s="249" t="s">
        <v>135</v>
      </c>
    </row>
    <row r="295" spans="1:51" s="13" customFormat="1" ht="12">
      <c r="A295" s="13"/>
      <c r="B295" s="239"/>
      <c r="C295" s="240"/>
      <c r="D295" s="232" t="s">
        <v>180</v>
      </c>
      <c r="E295" s="241" t="s">
        <v>1</v>
      </c>
      <c r="F295" s="242" t="s">
        <v>566</v>
      </c>
      <c r="G295" s="240"/>
      <c r="H295" s="243">
        <v>6.84</v>
      </c>
      <c r="I295" s="244"/>
      <c r="J295" s="240"/>
      <c r="K295" s="240"/>
      <c r="L295" s="245"/>
      <c r="M295" s="246"/>
      <c r="N295" s="247"/>
      <c r="O295" s="247"/>
      <c r="P295" s="247"/>
      <c r="Q295" s="247"/>
      <c r="R295" s="247"/>
      <c r="S295" s="247"/>
      <c r="T295" s="24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9" t="s">
        <v>180</v>
      </c>
      <c r="AU295" s="249" t="s">
        <v>88</v>
      </c>
      <c r="AV295" s="13" t="s">
        <v>88</v>
      </c>
      <c r="AW295" s="13" t="s">
        <v>34</v>
      </c>
      <c r="AX295" s="13" t="s">
        <v>78</v>
      </c>
      <c r="AY295" s="249" t="s">
        <v>135</v>
      </c>
    </row>
    <row r="296" spans="1:51" s="13" customFormat="1" ht="12">
      <c r="A296" s="13"/>
      <c r="B296" s="239"/>
      <c r="C296" s="240"/>
      <c r="D296" s="232" t="s">
        <v>180</v>
      </c>
      <c r="E296" s="241" t="s">
        <v>1</v>
      </c>
      <c r="F296" s="242" t="s">
        <v>567</v>
      </c>
      <c r="G296" s="240"/>
      <c r="H296" s="243">
        <v>3.432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9" t="s">
        <v>180</v>
      </c>
      <c r="AU296" s="249" t="s">
        <v>88</v>
      </c>
      <c r="AV296" s="13" t="s">
        <v>88</v>
      </c>
      <c r="AW296" s="13" t="s">
        <v>34</v>
      </c>
      <c r="AX296" s="13" t="s">
        <v>78</v>
      </c>
      <c r="AY296" s="249" t="s">
        <v>135</v>
      </c>
    </row>
    <row r="297" spans="1:51" s="15" customFormat="1" ht="12">
      <c r="A297" s="15"/>
      <c r="B297" s="260"/>
      <c r="C297" s="261"/>
      <c r="D297" s="232" t="s">
        <v>180</v>
      </c>
      <c r="E297" s="262" t="s">
        <v>1</v>
      </c>
      <c r="F297" s="263" t="s">
        <v>183</v>
      </c>
      <c r="G297" s="261"/>
      <c r="H297" s="264">
        <v>82.884</v>
      </c>
      <c r="I297" s="265"/>
      <c r="J297" s="261"/>
      <c r="K297" s="261"/>
      <c r="L297" s="266"/>
      <c r="M297" s="267"/>
      <c r="N297" s="268"/>
      <c r="O297" s="268"/>
      <c r="P297" s="268"/>
      <c r="Q297" s="268"/>
      <c r="R297" s="268"/>
      <c r="S297" s="268"/>
      <c r="T297" s="269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0" t="s">
        <v>180</v>
      </c>
      <c r="AU297" s="270" t="s">
        <v>88</v>
      </c>
      <c r="AV297" s="15" t="s">
        <v>142</v>
      </c>
      <c r="AW297" s="15" t="s">
        <v>34</v>
      </c>
      <c r="AX297" s="15" t="s">
        <v>86</v>
      </c>
      <c r="AY297" s="270" t="s">
        <v>135</v>
      </c>
    </row>
    <row r="298" spans="1:65" s="2" customFormat="1" ht="24.15" customHeight="1">
      <c r="A298" s="39"/>
      <c r="B298" s="40"/>
      <c r="C298" s="219" t="s">
        <v>358</v>
      </c>
      <c r="D298" s="219" t="s">
        <v>137</v>
      </c>
      <c r="E298" s="220" t="s">
        <v>568</v>
      </c>
      <c r="F298" s="221" t="s">
        <v>569</v>
      </c>
      <c r="G298" s="222" t="s">
        <v>140</v>
      </c>
      <c r="H298" s="223">
        <v>3.998</v>
      </c>
      <c r="I298" s="224"/>
      <c r="J298" s="225">
        <f>ROUND(I298*H298,2)</f>
        <v>0</v>
      </c>
      <c r="K298" s="221" t="s">
        <v>141</v>
      </c>
      <c r="L298" s="45"/>
      <c r="M298" s="226" t="s">
        <v>1</v>
      </c>
      <c r="N298" s="227" t="s">
        <v>43</v>
      </c>
      <c r="O298" s="92"/>
      <c r="P298" s="228">
        <f>O298*H298</f>
        <v>0</v>
      </c>
      <c r="Q298" s="228">
        <v>0.02048</v>
      </c>
      <c r="R298" s="228">
        <f>Q298*H298</f>
        <v>0.08187904000000001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142</v>
      </c>
      <c r="AT298" s="230" t="s">
        <v>137</v>
      </c>
      <c r="AU298" s="230" t="s">
        <v>88</v>
      </c>
      <c r="AY298" s="18" t="s">
        <v>135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86</v>
      </c>
      <c r="BK298" s="231">
        <f>ROUND(I298*H298,2)</f>
        <v>0</v>
      </c>
      <c r="BL298" s="18" t="s">
        <v>142</v>
      </c>
      <c r="BM298" s="230" t="s">
        <v>570</v>
      </c>
    </row>
    <row r="299" spans="1:47" s="2" customFormat="1" ht="12">
      <c r="A299" s="39"/>
      <c r="B299" s="40"/>
      <c r="C299" s="41"/>
      <c r="D299" s="232" t="s">
        <v>144</v>
      </c>
      <c r="E299" s="41"/>
      <c r="F299" s="233" t="s">
        <v>571</v>
      </c>
      <c r="G299" s="41"/>
      <c r="H299" s="41"/>
      <c r="I299" s="234"/>
      <c r="J299" s="41"/>
      <c r="K299" s="41"/>
      <c r="L299" s="45"/>
      <c r="M299" s="235"/>
      <c r="N299" s="236"/>
      <c r="O299" s="92"/>
      <c r="P299" s="92"/>
      <c r="Q299" s="92"/>
      <c r="R299" s="92"/>
      <c r="S299" s="92"/>
      <c r="T299" s="93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144</v>
      </c>
      <c r="AU299" s="18" t="s">
        <v>88</v>
      </c>
    </row>
    <row r="300" spans="1:47" s="2" customFormat="1" ht="12">
      <c r="A300" s="39"/>
      <c r="B300" s="40"/>
      <c r="C300" s="41"/>
      <c r="D300" s="237" t="s">
        <v>146</v>
      </c>
      <c r="E300" s="41"/>
      <c r="F300" s="238" t="s">
        <v>572</v>
      </c>
      <c r="G300" s="41"/>
      <c r="H300" s="41"/>
      <c r="I300" s="234"/>
      <c r="J300" s="41"/>
      <c r="K300" s="41"/>
      <c r="L300" s="45"/>
      <c r="M300" s="235"/>
      <c r="N300" s="236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146</v>
      </c>
      <c r="AU300" s="18" t="s">
        <v>88</v>
      </c>
    </row>
    <row r="301" spans="1:51" s="13" customFormat="1" ht="12">
      <c r="A301" s="13"/>
      <c r="B301" s="239"/>
      <c r="C301" s="240"/>
      <c r="D301" s="232" t="s">
        <v>180</v>
      </c>
      <c r="E301" s="241" t="s">
        <v>1</v>
      </c>
      <c r="F301" s="242" t="s">
        <v>573</v>
      </c>
      <c r="G301" s="240"/>
      <c r="H301" s="243">
        <v>3.998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9" t="s">
        <v>180</v>
      </c>
      <c r="AU301" s="249" t="s">
        <v>88</v>
      </c>
      <c r="AV301" s="13" t="s">
        <v>88</v>
      </c>
      <c r="AW301" s="13" t="s">
        <v>34</v>
      </c>
      <c r="AX301" s="13" t="s">
        <v>78</v>
      </c>
      <c r="AY301" s="249" t="s">
        <v>135</v>
      </c>
    </row>
    <row r="302" spans="1:51" s="15" customFormat="1" ht="12">
      <c r="A302" s="15"/>
      <c r="B302" s="260"/>
      <c r="C302" s="261"/>
      <c r="D302" s="232" t="s">
        <v>180</v>
      </c>
      <c r="E302" s="262" t="s">
        <v>1</v>
      </c>
      <c r="F302" s="263" t="s">
        <v>183</v>
      </c>
      <c r="G302" s="261"/>
      <c r="H302" s="264">
        <v>3.998</v>
      </c>
      <c r="I302" s="265"/>
      <c r="J302" s="261"/>
      <c r="K302" s="261"/>
      <c r="L302" s="266"/>
      <c r="M302" s="267"/>
      <c r="N302" s="268"/>
      <c r="O302" s="268"/>
      <c r="P302" s="268"/>
      <c r="Q302" s="268"/>
      <c r="R302" s="268"/>
      <c r="S302" s="268"/>
      <c r="T302" s="269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70" t="s">
        <v>180</v>
      </c>
      <c r="AU302" s="270" t="s">
        <v>88</v>
      </c>
      <c r="AV302" s="15" t="s">
        <v>142</v>
      </c>
      <c r="AW302" s="15" t="s">
        <v>34</v>
      </c>
      <c r="AX302" s="15" t="s">
        <v>86</v>
      </c>
      <c r="AY302" s="270" t="s">
        <v>135</v>
      </c>
    </row>
    <row r="303" spans="1:65" s="2" customFormat="1" ht="24.15" customHeight="1">
      <c r="A303" s="39"/>
      <c r="B303" s="40"/>
      <c r="C303" s="219" t="s">
        <v>367</v>
      </c>
      <c r="D303" s="219" t="s">
        <v>137</v>
      </c>
      <c r="E303" s="220" t="s">
        <v>574</v>
      </c>
      <c r="F303" s="221" t="s">
        <v>575</v>
      </c>
      <c r="G303" s="222" t="s">
        <v>140</v>
      </c>
      <c r="H303" s="223">
        <v>82.422</v>
      </c>
      <c r="I303" s="224"/>
      <c r="J303" s="225">
        <f>ROUND(I303*H303,2)</f>
        <v>0</v>
      </c>
      <c r="K303" s="221" t="s">
        <v>141</v>
      </c>
      <c r="L303" s="45"/>
      <c r="M303" s="226" t="s">
        <v>1</v>
      </c>
      <c r="N303" s="227" t="s">
        <v>43</v>
      </c>
      <c r="O303" s="92"/>
      <c r="P303" s="228">
        <f>O303*H303</f>
        <v>0</v>
      </c>
      <c r="Q303" s="228">
        <v>0.0154</v>
      </c>
      <c r="R303" s="228">
        <f>Q303*H303</f>
        <v>1.2692988</v>
      </c>
      <c r="S303" s="228">
        <v>0</v>
      </c>
      <c r="T303" s="22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0" t="s">
        <v>142</v>
      </c>
      <c r="AT303" s="230" t="s">
        <v>137</v>
      </c>
      <c r="AU303" s="230" t="s">
        <v>88</v>
      </c>
      <c r="AY303" s="18" t="s">
        <v>135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8" t="s">
        <v>86</v>
      </c>
      <c r="BK303" s="231">
        <f>ROUND(I303*H303,2)</f>
        <v>0</v>
      </c>
      <c r="BL303" s="18" t="s">
        <v>142</v>
      </c>
      <c r="BM303" s="230" t="s">
        <v>576</v>
      </c>
    </row>
    <row r="304" spans="1:47" s="2" customFormat="1" ht="12">
      <c r="A304" s="39"/>
      <c r="B304" s="40"/>
      <c r="C304" s="41"/>
      <c r="D304" s="232" t="s">
        <v>144</v>
      </c>
      <c r="E304" s="41"/>
      <c r="F304" s="233" t="s">
        <v>577</v>
      </c>
      <c r="G304" s="41"/>
      <c r="H304" s="41"/>
      <c r="I304" s="234"/>
      <c r="J304" s="41"/>
      <c r="K304" s="41"/>
      <c r="L304" s="45"/>
      <c r="M304" s="235"/>
      <c r="N304" s="236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144</v>
      </c>
      <c r="AU304" s="18" t="s">
        <v>88</v>
      </c>
    </row>
    <row r="305" spans="1:47" s="2" customFormat="1" ht="12">
      <c r="A305" s="39"/>
      <c r="B305" s="40"/>
      <c r="C305" s="41"/>
      <c r="D305" s="237" t="s">
        <v>146</v>
      </c>
      <c r="E305" s="41"/>
      <c r="F305" s="238" t="s">
        <v>578</v>
      </c>
      <c r="G305" s="41"/>
      <c r="H305" s="41"/>
      <c r="I305" s="234"/>
      <c r="J305" s="41"/>
      <c r="K305" s="41"/>
      <c r="L305" s="45"/>
      <c r="M305" s="235"/>
      <c r="N305" s="236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146</v>
      </c>
      <c r="AU305" s="18" t="s">
        <v>88</v>
      </c>
    </row>
    <row r="306" spans="1:51" s="13" customFormat="1" ht="12">
      <c r="A306" s="13"/>
      <c r="B306" s="239"/>
      <c r="C306" s="240"/>
      <c r="D306" s="232" t="s">
        <v>180</v>
      </c>
      <c r="E306" s="241" t="s">
        <v>1</v>
      </c>
      <c r="F306" s="242" t="s">
        <v>579</v>
      </c>
      <c r="G306" s="240"/>
      <c r="H306" s="243">
        <v>26.07</v>
      </c>
      <c r="I306" s="244"/>
      <c r="J306" s="240"/>
      <c r="K306" s="240"/>
      <c r="L306" s="245"/>
      <c r="M306" s="246"/>
      <c r="N306" s="247"/>
      <c r="O306" s="247"/>
      <c r="P306" s="247"/>
      <c r="Q306" s="247"/>
      <c r="R306" s="247"/>
      <c r="S306" s="247"/>
      <c r="T306" s="24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9" t="s">
        <v>180</v>
      </c>
      <c r="AU306" s="249" t="s">
        <v>88</v>
      </c>
      <c r="AV306" s="13" t="s">
        <v>88</v>
      </c>
      <c r="AW306" s="13" t="s">
        <v>34</v>
      </c>
      <c r="AX306" s="13" t="s">
        <v>78</v>
      </c>
      <c r="AY306" s="249" t="s">
        <v>135</v>
      </c>
    </row>
    <row r="307" spans="1:51" s="13" customFormat="1" ht="12">
      <c r="A307" s="13"/>
      <c r="B307" s="239"/>
      <c r="C307" s="240"/>
      <c r="D307" s="232" t="s">
        <v>180</v>
      </c>
      <c r="E307" s="241" t="s">
        <v>1</v>
      </c>
      <c r="F307" s="242" t="s">
        <v>580</v>
      </c>
      <c r="G307" s="240"/>
      <c r="H307" s="243">
        <v>49.512</v>
      </c>
      <c r="I307" s="244"/>
      <c r="J307" s="240"/>
      <c r="K307" s="240"/>
      <c r="L307" s="245"/>
      <c r="M307" s="246"/>
      <c r="N307" s="247"/>
      <c r="O307" s="247"/>
      <c r="P307" s="247"/>
      <c r="Q307" s="247"/>
      <c r="R307" s="247"/>
      <c r="S307" s="247"/>
      <c r="T307" s="24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9" t="s">
        <v>180</v>
      </c>
      <c r="AU307" s="249" t="s">
        <v>88</v>
      </c>
      <c r="AV307" s="13" t="s">
        <v>88</v>
      </c>
      <c r="AW307" s="13" t="s">
        <v>34</v>
      </c>
      <c r="AX307" s="13" t="s">
        <v>78</v>
      </c>
      <c r="AY307" s="249" t="s">
        <v>135</v>
      </c>
    </row>
    <row r="308" spans="1:51" s="13" customFormat="1" ht="12">
      <c r="A308" s="13"/>
      <c r="B308" s="239"/>
      <c r="C308" s="240"/>
      <c r="D308" s="232" t="s">
        <v>180</v>
      </c>
      <c r="E308" s="241" t="s">
        <v>1</v>
      </c>
      <c r="F308" s="242" t="s">
        <v>566</v>
      </c>
      <c r="G308" s="240"/>
      <c r="H308" s="243">
        <v>6.84</v>
      </c>
      <c r="I308" s="244"/>
      <c r="J308" s="240"/>
      <c r="K308" s="240"/>
      <c r="L308" s="245"/>
      <c r="M308" s="246"/>
      <c r="N308" s="247"/>
      <c r="O308" s="247"/>
      <c r="P308" s="247"/>
      <c r="Q308" s="247"/>
      <c r="R308" s="247"/>
      <c r="S308" s="247"/>
      <c r="T308" s="24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9" t="s">
        <v>180</v>
      </c>
      <c r="AU308" s="249" t="s">
        <v>88</v>
      </c>
      <c r="AV308" s="13" t="s">
        <v>88</v>
      </c>
      <c r="AW308" s="13" t="s">
        <v>34</v>
      </c>
      <c r="AX308" s="13" t="s">
        <v>78</v>
      </c>
      <c r="AY308" s="249" t="s">
        <v>135</v>
      </c>
    </row>
    <row r="309" spans="1:51" s="15" customFormat="1" ht="12">
      <c r="A309" s="15"/>
      <c r="B309" s="260"/>
      <c r="C309" s="261"/>
      <c r="D309" s="232" t="s">
        <v>180</v>
      </c>
      <c r="E309" s="262" t="s">
        <v>1</v>
      </c>
      <c r="F309" s="263" t="s">
        <v>183</v>
      </c>
      <c r="G309" s="261"/>
      <c r="H309" s="264">
        <v>82.422</v>
      </c>
      <c r="I309" s="265"/>
      <c r="J309" s="261"/>
      <c r="K309" s="261"/>
      <c r="L309" s="266"/>
      <c r="M309" s="267"/>
      <c r="N309" s="268"/>
      <c r="O309" s="268"/>
      <c r="P309" s="268"/>
      <c r="Q309" s="268"/>
      <c r="R309" s="268"/>
      <c r="S309" s="268"/>
      <c r="T309" s="269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0" t="s">
        <v>180</v>
      </c>
      <c r="AU309" s="270" t="s">
        <v>88</v>
      </c>
      <c r="AV309" s="15" t="s">
        <v>142</v>
      </c>
      <c r="AW309" s="15" t="s">
        <v>34</v>
      </c>
      <c r="AX309" s="15" t="s">
        <v>86</v>
      </c>
      <c r="AY309" s="270" t="s">
        <v>135</v>
      </c>
    </row>
    <row r="310" spans="1:65" s="2" customFormat="1" ht="24.15" customHeight="1">
      <c r="A310" s="39"/>
      <c r="B310" s="40"/>
      <c r="C310" s="219" t="s">
        <v>581</v>
      </c>
      <c r="D310" s="219" t="s">
        <v>137</v>
      </c>
      <c r="E310" s="220" t="s">
        <v>582</v>
      </c>
      <c r="F310" s="221" t="s">
        <v>583</v>
      </c>
      <c r="G310" s="222" t="s">
        <v>140</v>
      </c>
      <c r="H310" s="223">
        <v>3.432</v>
      </c>
      <c r="I310" s="224"/>
      <c r="J310" s="225">
        <f>ROUND(I310*H310,2)</f>
        <v>0</v>
      </c>
      <c r="K310" s="221" t="s">
        <v>141</v>
      </c>
      <c r="L310" s="45"/>
      <c r="M310" s="226" t="s">
        <v>1</v>
      </c>
      <c r="N310" s="227" t="s">
        <v>43</v>
      </c>
      <c r="O310" s="92"/>
      <c r="P310" s="228">
        <f>O310*H310</f>
        <v>0</v>
      </c>
      <c r="Q310" s="228">
        <v>0.03045</v>
      </c>
      <c r="R310" s="228">
        <f>Q310*H310</f>
        <v>0.1045044</v>
      </c>
      <c r="S310" s="228">
        <v>0</v>
      </c>
      <c r="T310" s="22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0" t="s">
        <v>142</v>
      </c>
      <c r="AT310" s="230" t="s">
        <v>137</v>
      </c>
      <c r="AU310" s="230" t="s">
        <v>88</v>
      </c>
      <c r="AY310" s="18" t="s">
        <v>135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8" t="s">
        <v>86</v>
      </c>
      <c r="BK310" s="231">
        <f>ROUND(I310*H310,2)</f>
        <v>0</v>
      </c>
      <c r="BL310" s="18" t="s">
        <v>142</v>
      </c>
      <c r="BM310" s="230" t="s">
        <v>584</v>
      </c>
    </row>
    <row r="311" spans="1:47" s="2" customFormat="1" ht="12">
      <c r="A311" s="39"/>
      <c r="B311" s="40"/>
      <c r="C311" s="41"/>
      <c r="D311" s="232" t="s">
        <v>144</v>
      </c>
      <c r="E311" s="41"/>
      <c r="F311" s="233" t="s">
        <v>585</v>
      </c>
      <c r="G311" s="41"/>
      <c r="H311" s="41"/>
      <c r="I311" s="234"/>
      <c r="J311" s="41"/>
      <c r="K311" s="41"/>
      <c r="L311" s="45"/>
      <c r="M311" s="235"/>
      <c r="N311" s="236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144</v>
      </c>
      <c r="AU311" s="18" t="s">
        <v>88</v>
      </c>
    </row>
    <row r="312" spans="1:47" s="2" customFormat="1" ht="12">
      <c r="A312" s="39"/>
      <c r="B312" s="40"/>
      <c r="C312" s="41"/>
      <c r="D312" s="237" t="s">
        <v>146</v>
      </c>
      <c r="E312" s="41"/>
      <c r="F312" s="238" t="s">
        <v>586</v>
      </c>
      <c r="G312" s="41"/>
      <c r="H312" s="41"/>
      <c r="I312" s="234"/>
      <c r="J312" s="41"/>
      <c r="K312" s="41"/>
      <c r="L312" s="45"/>
      <c r="M312" s="235"/>
      <c r="N312" s="236"/>
      <c r="O312" s="92"/>
      <c r="P312" s="92"/>
      <c r="Q312" s="92"/>
      <c r="R312" s="92"/>
      <c r="S312" s="92"/>
      <c r="T312" s="93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146</v>
      </c>
      <c r="AU312" s="18" t="s">
        <v>88</v>
      </c>
    </row>
    <row r="313" spans="1:51" s="13" customFormat="1" ht="12">
      <c r="A313" s="13"/>
      <c r="B313" s="239"/>
      <c r="C313" s="240"/>
      <c r="D313" s="232" t="s">
        <v>180</v>
      </c>
      <c r="E313" s="241" t="s">
        <v>1</v>
      </c>
      <c r="F313" s="242" t="s">
        <v>567</v>
      </c>
      <c r="G313" s="240"/>
      <c r="H313" s="243">
        <v>3.432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9" t="s">
        <v>180</v>
      </c>
      <c r="AU313" s="249" t="s">
        <v>88</v>
      </c>
      <c r="AV313" s="13" t="s">
        <v>88</v>
      </c>
      <c r="AW313" s="13" t="s">
        <v>34</v>
      </c>
      <c r="AX313" s="13" t="s">
        <v>78</v>
      </c>
      <c r="AY313" s="249" t="s">
        <v>135</v>
      </c>
    </row>
    <row r="314" spans="1:51" s="15" customFormat="1" ht="12">
      <c r="A314" s="15"/>
      <c r="B314" s="260"/>
      <c r="C314" s="261"/>
      <c r="D314" s="232" t="s">
        <v>180</v>
      </c>
      <c r="E314" s="262" t="s">
        <v>1</v>
      </c>
      <c r="F314" s="263" t="s">
        <v>183</v>
      </c>
      <c r="G314" s="261"/>
      <c r="H314" s="264">
        <v>3.432</v>
      </c>
      <c r="I314" s="265"/>
      <c r="J314" s="261"/>
      <c r="K314" s="261"/>
      <c r="L314" s="266"/>
      <c r="M314" s="267"/>
      <c r="N314" s="268"/>
      <c r="O314" s="268"/>
      <c r="P314" s="268"/>
      <c r="Q314" s="268"/>
      <c r="R314" s="268"/>
      <c r="S314" s="268"/>
      <c r="T314" s="269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70" t="s">
        <v>180</v>
      </c>
      <c r="AU314" s="270" t="s">
        <v>88</v>
      </c>
      <c r="AV314" s="15" t="s">
        <v>142</v>
      </c>
      <c r="AW314" s="15" t="s">
        <v>34</v>
      </c>
      <c r="AX314" s="15" t="s">
        <v>86</v>
      </c>
      <c r="AY314" s="270" t="s">
        <v>135</v>
      </c>
    </row>
    <row r="315" spans="1:65" s="2" customFormat="1" ht="21.75" customHeight="1">
      <c r="A315" s="39"/>
      <c r="B315" s="40"/>
      <c r="C315" s="219" t="s">
        <v>587</v>
      </c>
      <c r="D315" s="219" t="s">
        <v>137</v>
      </c>
      <c r="E315" s="220" t="s">
        <v>588</v>
      </c>
      <c r="F315" s="221" t="s">
        <v>589</v>
      </c>
      <c r="G315" s="222" t="s">
        <v>140</v>
      </c>
      <c r="H315" s="223">
        <v>1.685</v>
      </c>
      <c r="I315" s="224"/>
      <c r="J315" s="225">
        <f>ROUND(I315*H315,2)</f>
        <v>0</v>
      </c>
      <c r="K315" s="221" t="s">
        <v>141</v>
      </c>
      <c r="L315" s="45"/>
      <c r="M315" s="226" t="s">
        <v>1</v>
      </c>
      <c r="N315" s="227" t="s">
        <v>43</v>
      </c>
      <c r="O315" s="92"/>
      <c r="P315" s="228">
        <f>O315*H315</f>
        <v>0</v>
      </c>
      <c r="Q315" s="228">
        <v>0.000263</v>
      </c>
      <c r="R315" s="228">
        <f>Q315*H315</f>
        <v>0.000443155</v>
      </c>
      <c r="S315" s="228">
        <v>0</v>
      </c>
      <c r="T315" s="22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142</v>
      </c>
      <c r="AT315" s="230" t="s">
        <v>137</v>
      </c>
      <c r="AU315" s="230" t="s">
        <v>88</v>
      </c>
      <c r="AY315" s="18" t="s">
        <v>135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86</v>
      </c>
      <c r="BK315" s="231">
        <f>ROUND(I315*H315,2)</f>
        <v>0</v>
      </c>
      <c r="BL315" s="18" t="s">
        <v>142</v>
      </c>
      <c r="BM315" s="230" t="s">
        <v>590</v>
      </c>
    </row>
    <row r="316" spans="1:47" s="2" customFormat="1" ht="12">
      <c r="A316" s="39"/>
      <c r="B316" s="40"/>
      <c r="C316" s="41"/>
      <c r="D316" s="232" t="s">
        <v>144</v>
      </c>
      <c r="E316" s="41"/>
      <c r="F316" s="233" t="s">
        <v>591</v>
      </c>
      <c r="G316" s="41"/>
      <c r="H316" s="41"/>
      <c r="I316" s="234"/>
      <c r="J316" s="41"/>
      <c r="K316" s="41"/>
      <c r="L316" s="45"/>
      <c r="M316" s="235"/>
      <c r="N316" s="236"/>
      <c r="O316" s="92"/>
      <c r="P316" s="92"/>
      <c r="Q316" s="92"/>
      <c r="R316" s="92"/>
      <c r="S316" s="92"/>
      <c r="T316" s="93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144</v>
      </c>
      <c r="AU316" s="18" t="s">
        <v>88</v>
      </c>
    </row>
    <row r="317" spans="1:47" s="2" customFormat="1" ht="12">
      <c r="A317" s="39"/>
      <c r="B317" s="40"/>
      <c r="C317" s="41"/>
      <c r="D317" s="237" t="s">
        <v>146</v>
      </c>
      <c r="E317" s="41"/>
      <c r="F317" s="238" t="s">
        <v>592</v>
      </c>
      <c r="G317" s="41"/>
      <c r="H317" s="41"/>
      <c r="I317" s="234"/>
      <c r="J317" s="41"/>
      <c r="K317" s="41"/>
      <c r="L317" s="45"/>
      <c r="M317" s="235"/>
      <c r="N317" s="236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146</v>
      </c>
      <c r="AU317" s="18" t="s">
        <v>88</v>
      </c>
    </row>
    <row r="318" spans="1:51" s="13" customFormat="1" ht="12">
      <c r="A318" s="13"/>
      <c r="B318" s="239"/>
      <c r="C318" s="240"/>
      <c r="D318" s="232" t="s">
        <v>180</v>
      </c>
      <c r="E318" s="241" t="s">
        <v>1</v>
      </c>
      <c r="F318" s="242" t="s">
        <v>593</v>
      </c>
      <c r="G318" s="240"/>
      <c r="H318" s="243">
        <v>1.685</v>
      </c>
      <c r="I318" s="244"/>
      <c r="J318" s="240"/>
      <c r="K318" s="240"/>
      <c r="L318" s="245"/>
      <c r="M318" s="246"/>
      <c r="N318" s="247"/>
      <c r="O318" s="247"/>
      <c r="P318" s="247"/>
      <c r="Q318" s="247"/>
      <c r="R318" s="247"/>
      <c r="S318" s="247"/>
      <c r="T318" s="24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9" t="s">
        <v>180</v>
      </c>
      <c r="AU318" s="249" t="s">
        <v>88</v>
      </c>
      <c r="AV318" s="13" t="s">
        <v>88</v>
      </c>
      <c r="AW318" s="13" t="s">
        <v>34</v>
      </c>
      <c r="AX318" s="13" t="s">
        <v>78</v>
      </c>
      <c r="AY318" s="249" t="s">
        <v>135</v>
      </c>
    </row>
    <row r="319" spans="1:51" s="15" customFormat="1" ht="12">
      <c r="A319" s="15"/>
      <c r="B319" s="260"/>
      <c r="C319" s="261"/>
      <c r="D319" s="232" t="s">
        <v>180</v>
      </c>
      <c r="E319" s="262" t="s">
        <v>1</v>
      </c>
      <c r="F319" s="263" t="s">
        <v>183</v>
      </c>
      <c r="G319" s="261"/>
      <c r="H319" s="264">
        <v>1.685</v>
      </c>
      <c r="I319" s="265"/>
      <c r="J319" s="261"/>
      <c r="K319" s="261"/>
      <c r="L319" s="266"/>
      <c r="M319" s="267"/>
      <c r="N319" s="268"/>
      <c r="O319" s="268"/>
      <c r="P319" s="268"/>
      <c r="Q319" s="268"/>
      <c r="R319" s="268"/>
      <c r="S319" s="268"/>
      <c r="T319" s="269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0" t="s">
        <v>180</v>
      </c>
      <c r="AU319" s="270" t="s">
        <v>88</v>
      </c>
      <c r="AV319" s="15" t="s">
        <v>142</v>
      </c>
      <c r="AW319" s="15" t="s">
        <v>34</v>
      </c>
      <c r="AX319" s="15" t="s">
        <v>86</v>
      </c>
      <c r="AY319" s="270" t="s">
        <v>135</v>
      </c>
    </row>
    <row r="320" spans="1:65" s="2" customFormat="1" ht="24.15" customHeight="1">
      <c r="A320" s="39"/>
      <c r="B320" s="40"/>
      <c r="C320" s="219" t="s">
        <v>594</v>
      </c>
      <c r="D320" s="219" t="s">
        <v>137</v>
      </c>
      <c r="E320" s="220" t="s">
        <v>595</v>
      </c>
      <c r="F320" s="221" t="s">
        <v>596</v>
      </c>
      <c r="G320" s="222" t="s">
        <v>140</v>
      </c>
      <c r="H320" s="223">
        <v>1.685</v>
      </c>
      <c r="I320" s="224"/>
      <c r="J320" s="225">
        <f>ROUND(I320*H320,2)</f>
        <v>0</v>
      </c>
      <c r="K320" s="221" t="s">
        <v>141</v>
      </c>
      <c r="L320" s="45"/>
      <c r="M320" s="226" t="s">
        <v>1</v>
      </c>
      <c r="N320" s="227" t="s">
        <v>43</v>
      </c>
      <c r="O320" s="92"/>
      <c r="P320" s="228">
        <f>O320*H320</f>
        <v>0</v>
      </c>
      <c r="Q320" s="228">
        <v>0.004384</v>
      </c>
      <c r="R320" s="228">
        <f>Q320*H320</f>
        <v>0.00738704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142</v>
      </c>
      <c r="AT320" s="230" t="s">
        <v>137</v>
      </c>
      <c r="AU320" s="230" t="s">
        <v>88</v>
      </c>
      <c r="AY320" s="18" t="s">
        <v>135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86</v>
      </c>
      <c r="BK320" s="231">
        <f>ROUND(I320*H320,2)</f>
        <v>0</v>
      </c>
      <c r="BL320" s="18" t="s">
        <v>142</v>
      </c>
      <c r="BM320" s="230" t="s">
        <v>597</v>
      </c>
    </row>
    <row r="321" spans="1:47" s="2" customFormat="1" ht="12">
      <c r="A321" s="39"/>
      <c r="B321" s="40"/>
      <c r="C321" s="41"/>
      <c r="D321" s="232" t="s">
        <v>144</v>
      </c>
      <c r="E321" s="41"/>
      <c r="F321" s="233" t="s">
        <v>598</v>
      </c>
      <c r="G321" s="41"/>
      <c r="H321" s="41"/>
      <c r="I321" s="234"/>
      <c r="J321" s="41"/>
      <c r="K321" s="41"/>
      <c r="L321" s="45"/>
      <c r="M321" s="235"/>
      <c r="N321" s="236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144</v>
      </c>
      <c r="AU321" s="18" t="s">
        <v>88</v>
      </c>
    </row>
    <row r="322" spans="1:47" s="2" customFormat="1" ht="12">
      <c r="A322" s="39"/>
      <c r="B322" s="40"/>
      <c r="C322" s="41"/>
      <c r="D322" s="237" t="s">
        <v>146</v>
      </c>
      <c r="E322" s="41"/>
      <c r="F322" s="238" t="s">
        <v>599</v>
      </c>
      <c r="G322" s="41"/>
      <c r="H322" s="41"/>
      <c r="I322" s="234"/>
      <c r="J322" s="41"/>
      <c r="K322" s="41"/>
      <c r="L322" s="45"/>
      <c r="M322" s="235"/>
      <c r="N322" s="236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146</v>
      </c>
      <c r="AU322" s="18" t="s">
        <v>88</v>
      </c>
    </row>
    <row r="323" spans="1:51" s="13" customFormat="1" ht="12">
      <c r="A323" s="13"/>
      <c r="B323" s="239"/>
      <c r="C323" s="240"/>
      <c r="D323" s="232" t="s">
        <v>180</v>
      </c>
      <c r="E323" s="241" t="s">
        <v>1</v>
      </c>
      <c r="F323" s="242" t="s">
        <v>593</v>
      </c>
      <c r="G323" s="240"/>
      <c r="H323" s="243">
        <v>1.685</v>
      </c>
      <c r="I323" s="244"/>
      <c r="J323" s="240"/>
      <c r="K323" s="240"/>
      <c r="L323" s="245"/>
      <c r="M323" s="246"/>
      <c r="N323" s="247"/>
      <c r="O323" s="247"/>
      <c r="P323" s="247"/>
      <c r="Q323" s="247"/>
      <c r="R323" s="247"/>
      <c r="S323" s="247"/>
      <c r="T323" s="24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9" t="s">
        <v>180</v>
      </c>
      <c r="AU323" s="249" t="s">
        <v>88</v>
      </c>
      <c r="AV323" s="13" t="s">
        <v>88</v>
      </c>
      <c r="AW323" s="13" t="s">
        <v>34</v>
      </c>
      <c r="AX323" s="13" t="s">
        <v>78</v>
      </c>
      <c r="AY323" s="249" t="s">
        <v>135</v>
      </c>
    </row>
    <row r="324" spans="1:51" s="15" customFormat="1" ht="12">
      <c r="A324" s="15"/>
      <c r="B324" s="260"/>
      <c r="C324" s="261"/>
      <c r="D324" s="232" t="s">
        <v>180</v>
      </c>
      <c r="E324" s="262" t="s">
        <v>1</v>
      </c>
      <c r="F324" s="263" t="s">
        <v>183</v>
      </c>
      <c r="G324" s="261"/>
      <c r="H324" s="264">
        <v>1.685</v>
      </c>
      <c r="I324" s="265"/>
      <c r="J324" s="261"/>
      <c r="K324" s="261"/>
      <c r="L324" s="266"/>
      <c r="M324" s="267"/>
      <c r="N324" s="268"/>
      <c r="O324" s="268"/>
      <c r="P324" s="268"/>
      <c r="Q324" s="268"/>
      <c r="R324" s="268"/>
      <c r="S324" s="268"/>
      <c r="T324" s="269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70" t="s">
        <v>180</v>
      </c>
      <c r="AU324" s="270" t="s">
        <v>88</v>
      </c>
      <c r="AV324" s="15" t="s">
        <v>142</v>
      </c>
      <c r="AW324" s="15" t="s">
        <v>34</v>
      </c>
      <c r="AX324" s="15" t="s">
        <v>86</v>
      </c>
      <c r="AY324" s="270" t="s">
        <v>135</v>
      </c>
    </row>
    <row r="325" spans="1:65" s="2" customFormat="1" ht="24.15" customHeight="1">
      <c r="A325" s="39"/>
      <c r="B325" s="40"/>
      <c r="C325" s="219" t="s">
        <v>600</v>
      </c>
      <c r="D325" s="219" t="s">
        <v>137</v>
      </c>
      <c r="E325" s="220" t="s">
        <v>601</v>
      </c>
      <c r="F325" s="221" t="s">
        <v>602</v>
      </c>
      <c r="G325" s="222" t="s">
        <v>140</v>
      </c>
      <c r="H325" s="223">
        <v>1.685</v>
      </c>
      <c r="I325" s="224"/>
      <c r="J325" s="225">
        <f>ROUND(I325*H325,2)</f>
        <v>0</v>
      </c>
      <c r="K325" s="221" t="s">
        <v>141</v>
      </c>
      <c r="L325" s="45"/>
      <c r="M325" s="226" t="s">
        <v>1</v>
      </c>
      <c r="N325" s="227" t="s">
        <v>43</v>
      </c>
      <c r="O325" s="92"/>
      <c r="P325" s="228">
        <f>O325*H325</f>
        <v>0</v>
      </c>
      <c r="Q325" s="228">
        <v>0.00458</v>
      </c>
      <c r="R325" s="228">
        <f>Q325*H325</f>
        <v>0.0077173</v>
      </c>
      <c r="S325" s="228">
        <v>0</v>
      </c>
      <c r="T325" s="22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142</v>
      </c>
      <c r="AT325" s="230" t="s">
        <v>137</v>
      </c>
      <c r="AU325" s="230" t="s">
        <v>88</v>
      </c>
      <c r="AY325" s="18" t="s">
        <v>135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86</v>
      </c>
      <c r="BK325" s="231">
        <f>ROUND(I325*H325,2)</f>
        <v>0</v>
      </c>
      <c r="BL325" s="18" t="s">
        <v>142</v>
      </c>
      <c r="BM325" s="230" t="s">
        <v>603</v>
      </c>
    </row>
    <row r="326" spans="1:47" s="2" customFormat="1" ht="12">
      <c r="A326" s="39"/>
      <c r="B326" s="40"/>
      <c r="C326" s="41"/>
      <c r="D326" s="232" t="s">
        <v>144</v>
      </c>
      <c r="E326" s="41"/>
      <c r="F326" s="233" t="s">
        <v>604</v>
      </c>
      <c r="G326" s="41"/>
      <c r="H326" s="41"/>
      <c r="I326" s="234"/>
      <c r="J326" s="41"/>
      <c r="K326" s="41"/>
      <c r="L326" s="45"/>
      <c r="M326" s="235"/>
      <c r="N326" s="236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144</v>
      </c>
      <c r="AU326" s="18" t="s">
        <v>88</v>
      </c>
    </row>
    <row r="327" spans="1:47" s="2" customFormat="1" ht="12">
      <c r="A327" s="39"/>
      <c r="B327" s="40"/>
      <c r="C327" s="41"/>
      <c r="D327" s="237" t="s">
        <v>146</v>
      </c>
      <c r="E327" s="41"/>
      <c r="F327" s="238" t="s">
        <v>605</v>
      </c>
      <c r="G327" s="41"/>
      <c r="H327" s="41"/>
      <c r="I327" s="234"/>
      <c r="J327" s="41"/>
      <c r="K327" s="41"/>
      <c r="L327" s="45"/>
      <c r="M327" s="235"/>
      <c r="N327" s="236"/>
      <c r="O327" s="92"/>
      <c r="P327" s="92"/>
      <c r="Q327" s="92"/>
      <c r="R327" s="92"/>
      <c r="S327" s="92"/>
      <c r="T327" s="93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146</v>
      </c>
      <c r="AU327" s="18" t="s">
        <v>88</v>
      </c>
    </row>
    <row r="328" spans="1:51" s="13" customFormat="1" ht="12">
      <c r="A328" s="13"/>
      <c r="B328" s="239"/>
      <c r="C328" s="240"/>
      <c r="D328" s="232" t="s">
        <v>180</v>
      </c>
      <c r="E328" s="241" t="s">
        <v>1</v>
      </c>
      <c r="F328" s="242" t="s">
        <v>593</v>
      </c>
      <c r="G328" s="240"/>
      <c r="H328" s="243">
        <v>1.685</v>
      </c>
      <c r="I328" s="244"/>
      <c r="J328" s="240"/>
      <c r="K328" s="240"/>
      <c r="L328" s="245"/>
      <c r="M328" s="246"/>
      <c r="N328" s="247"/>
      <c r="O328" s="247"/>
      <c r="P328" s="247"/>
      <c r="Q328" s="247"/>
      <c r="R328" s="247"/>
      <c r="S328" s="247"/>
      <c r="T328" s="24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9" t="s">
        <v>180</v>
      </c>
      <c r="AU328" s="249" t="s">
        <v>88</v>
      </c>
      <c r="AV328" s="13" t="s">
        <v>88</v>
      </c>
      <c r="AW328" s="13" t="s">
        <v>34</v>
      </c>
      <c r="AX328" s="13" t="s">
        <v>78</v>
      </c>
      <c r="AY328" s="249" t="s">
        <v>135</v>
      </c>
    </row>
    <row r="329" spans="1:51" s="15" customFormat="1" ht="12">
      <c r="A329" s="15"/>
      <c r="B329" s="260"/>
      <c r="C329" s="261"/>
      <c r="D329" s="232" t="s">
        <v>180</v>
      </c>
      <c r="E329" s="262" t="s">
        <v>1</v>
      </c>
      <c r="F329" s="263" t="s">
        <v>183</v>
      </c>
      <c r="G329" s="261"/>
      <c r="H329" s="264">
        <v>1.685</v>
      </c>
      <c r="I329" s="265"/>
      <c r="J329" s="261"/>
      <c r="K329" s="261"/>
      <c r="L329" s="266"/>
      <c r="M329" s="267"/>
      <c r="N329" s="268"/>
      <c r="O329" s="268"/>
      <c r="P329" s="268"/>
      <c r="Q329" s="268"/>
      <c r="R329" s="268"/>
      <c r="S329" s="268"/>
      <c r="T329" s="269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70" t="s">
        <v>180</v>
      </c>
      <c r="AU329" s="270" t="s">
        <v>88</v>
      </c>
      <c r="AV329" s="15" t="s">
        <v>142</v>
      </c>
      <c r="AW329" s="15" t="s">
        <v>34</v>
      </c>
      <c r="AX329" s="15" t="s">
        <v>86</v>
      </c>
      <c r="AY329" s="270" t="s">
        <v>135</v>
      </c>
    </row>
    <row r="330" spans="1:65" s="2" customFormat="1" ht="24.15" customHeight="1">
      <c r="A330" s="39"/>
      <c r="B330" s="40"/>
      <c r="C330" s="219" t="s">
        <v>606</v>
      </c>
      <c r="D330" s="219" t="s">
        <v>137</v>
      </c>
      <c r="E330" s="220" t="s">
        <v>607</v>
      </c>
      <c r="F330" s="221" t="s">
        <v>608</v>
      </c>
      <c r="G330" s="222" t="s">
        <v>140</v>
      </c>
      <c r="H330" s="223">
        <v>3.706</v>
      </c>
      <c r="I330" s="224"/>
      <c r="J330" s="225">
        <f>ROUND(I330*H330,2)</f>
        <v>0</v>
      </c>
      <c r="K330" s="221" t="s">
        <v>141</v>
      </c>
      <c r="L330" s="45"/>
      <c r="M330" s="226" t="s">
        <v>1</v>
      </c>
      <c r="N330" s="227" t="s">
        <v>43</v>
      </c>
      <c r="O330" s="92"/>
      <c r="P330" s="228">
        <f>O330*H330</f>
        <v>0</v>
      </c>
      <c r="Q330" s="228">
        <v>0.00735</v>
      </c>
      <c r="R330" s="228">
        <f>Q330*H330</f>
        <v>0.0272391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142</v>
      </c>
      <c r="AT330" s="230" t="s">
        <v>137</v>
      </c>
      <c r="AU330" s="230" t="s">
        <v>88</v>
      </c>
      <c r="AY330" s="18" t="s">
        <v>135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86</v>
      </c>
      <c r="BK330" s="231">
        <f>ROUND(I330*H330,2)</f>
        <v>0</v>
      </c>
      <c r="BL330" s="18" t="s">
        <v>142</v>
      </c>
      <c r="BM330" s="230" t="s">
        <v>609</v>
      </c>
    </row>
    <row r="331" spans="1:47" s="2" customFormat="1" ht="12">
      <c r="A331" s="39"/>
      <c r="B331" s="40"/>
      <c r="C331" s="41"/>
      <c r="D331" s="232" t="s">
        <v>144</v>
      </c>
      <c r="E331" s="41"/>
      <c r="F331" s="233" t="s">
        <v>610</v>
      </c>
      <c r="G331" s="41"/>
      <c r="H331" s="41"/>
      <c r="I331" s="234"/>
      <c r="J331" s="41"/>
      <c r="K331" s="41"/>
      <c r="L331" s="45"/>
      <c r="M331" s="235"/>
      <c r="N331" s="236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144</v>
      </c>
      <c r="AU331" s="18" t="s">
        <v>88</v>
      </c>
    </row>
    <row r="332" spans="1:47" s="2" customFormat="1" ht="12">
      <c r="A332" s="39"/>
      <c r="B332" s="40"/>
      <c r="C332" s="41"/>
      <c r="D332" s="237" t="s">
        <v>146</v>
      </c>
      <c r="E332" s="41"/>
      <c r="F332" s="238" t="s">
        <v>611</v>
      </c>
      <c r="G332" s="41"/>
      <c r="H332" s="41"/>
      <c r="I332" s="234"/>
      <c r="J332" s="41"/>
      <c r="K332" s="41"/>
      <c r="L332" s="45"/>
      <c r="M332" s="235"/>
      <c r="N332" s="236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146</v>
      </c>
      <c r="AU332" s="18" t="s">
        <v>88</v>
      </c>
    </row>
    <row r="333" spans="1:51" s="13" customFormat="1" ht="12">
      <c r="A333" s="13"/>
      <c r="B333" s="239"/>
      <c r="C333" s="240"/>
      <c r="D333" s="232" t="s">
        <v>180</v>
      </c>
      <c r="E333" s="241" t="s">
        <v>1</v>
      </c>
      <c r="F333" s="242" t="s">
        <v>612</v>
      </c>
      <c r="G333" s="240"/>
      <c r="H333" s="243">
        <v>3.706</v>
      </c>
      <c r="I333" s="244"/>
      <c r="J333" s="240"/>
      <c r="K333" s="240"/>
      <c r="L333" s="245"/>
      <c r="M333" s="246"/>
      <c r="N333" s="247"/>
      <c r="O333" s="247"/>
      <c r="P333" s="247"/>
      <c r="Q333" s="247"/>
      <c r="R333" s="247"/>
      <c r="S333" s="247"/>
      <c r="T333" s="24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9" t="s">
        <v>180</v>
      </c>
      <c r="AU333" s="249" t="s">
        <v>88</v>
      </c>
      <c r="AV333" s="13" t="s">
        <v>88</v>
      </c>
      <c r="AW333" s="13" t="s">
        <v>34</v>
      </c>
      <c r="AX333" s="13" t="s">
        <v>78</v>
      </c>
      <c r="AY333" s="249" t="s">
        <v>135</v>
      </c>
    </row>
    <row r="334" spans="1:51" s="15" customFormat="1" ht="12">
      <c r="A334" s="15"/>
      <c r="B334" s="260"/>
      <c r="C334" s="261"/>
      <c r="D334" s="232" t="s">
        <v>180</v>
      </c>
      <c r="E334" s="262" t="s">
        <v>1</v>
      </c>
      <c r="F334" s="263" t="s">
        <v>183</v>
      </c>
      <c r="G334" s="261"/>
      <c r="H334" s="264">
        <v>3.706</v>
      </c>
      <c r="I334" s="265"/>
      <c r="J334" s="261"/>
      <c r="K334" s="261"/>
      <c r="L334" s="266"/>
      <c r="M334" s="267"/>
      <c r="N334" s="268"/>
      <c r="O334" s="268"/>
      <c r="P334" s="268"/>
      <c r="Q334" s="268"/>
      <c r="R334" s="268"/>
      <c r="S334" s="268"/>
      <c r="T334" s="269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0" t="s">
        <v>180</v>
      </c>
      <c r="AU334" s="270" t="s">
        <v>88</v>
      </c>
      <c r="AV334" s="15" t="s">
        <v>142</v>
      </c>
      <c r="AW334" s="15" t="s">
        <v>34</v>
      </c>
      <c r="AX334" s="15" t="s">
        <v>86</v>
      </c>
      <c r="AY334" s="270" t="s">
        <v>135</v>
      </c>
    </row>
    <row r="335" spans="1:65" s="2" customFormat="1" ht="16.5" customHeight="1">
      <c r="A335" s="39"/>
      <c r="B335" s="40"/>
      <c r="C335" s="219" t="s">
        <v>613</v>
      </c>
      <c r="D335" s="219" t="s">
        <v>137</v>
      </c>
      <c r="E335" s="220" t="s">
        <v>614</v>
      </c>
      <c r="F335" s="221" t="s">
        <v>615</v>
      </c>
      <c r="G335" s="222" t="s">
        <v>140</v>
      </c>
      <c r="H335" s="223">
        <v>76.232</v>
      </c>
      <c r="I335" s="224"/>
      <c r="J335" s="225">
        <f>ROUND(I335*H335,2)</f>
        <v>0</v>
      </c>
      <c r="K335" s="221" t="s">
        <v>141</v>
      </c>
      <c r="L335" s="45"/>
      <c r="M335" s="226" t="s">
        <v>1</v>
      </c>
      <c r="N335" s="227" t="s">
        <v>43</v>
      </c>
      <c r="O335" s="92"/>
      <c r="P335" s="228">
        <f>O335*H335</f>
        <v>0</v>
      </c>
      <c r="Q335" s="228">
        <v>0.000263</v>
      </c>
      <c r="R335" s="228">
        <f>Q335*H335</f>
        <v>0.020049016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142</v>
      </c>
      <c r="AT335" s="230" t="s">
        <v>137</v>
      </c>
      <c r="AU335" s="230" t="s">
        <v>88</v>
      </c>
      <c r="AY335" s="18" t="s">
        <v>135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86</v>
      </c>
      <c r="BK335" s="231">
        <f>ROUND(I335*H335,2)</f>
        <v>0</v>
      </c>
      <c r="BL335" s="18" t="s">
        <v>142</v>
      </c>
      <c r="BM335" s="230" t="s">
        <v>616</v>
      </c>
    </row>
    <row r="336" spans="1:47" s="2" customFormat="1" ht="12">
      <c r="A336" s="39"/>
      <c r="B336" s="40"/>
      <c r="C336" s="41"/>
      <c r="D336" s="232" t="s">
        <v>144</v>
      </c>
      <c r="E336" s="41"/>
      <c r="F336" s="233" t="s">
        <v>617</v>
      </c>
      <c r="G336" s="41"/>
      <c r="H336" s="41"/>
      <c r="I336" s="234"/>
      <c r="J336" s="41"/>
      <c r="K336" s="41"/>
      <c r="L336" s="45"/>
      <c r="M336" s="235"/>
      <c r="N336" s="236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144</v>
      </c>
      <c r="AU336" s="18" t="s">
        <v>88</v>
      </c>
    </row>
    <row r="337" spans="1:47" s="2" customFormat="1" ht="12">
      <c r="A337" s="39"/>
      <c r="B337" s="40"/>
      <c r="C337" s="41"/>
      <c r="D337" s="237" t="s">
        <v>146</v>
      </c>
      <c r="E337" s="41"/>
      <c r="F337" s="238" t="s">
        <v>618</v>
      </c>
      <c r="G337" s="41"/>
      <c r="H337" s="41"/>
      <c r="I337" s="234"/>
      <c r="J337" s="41"/>
      <c r="K337" s="41"/>
      <c r="L337" s="45"/>
      <c r="M337" s="235"/>
      <c r="N337" s="236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146</v>
      </c>
      <c r="AU337" s="18" t="s">
        <v>88</v>
      </c>
    </row>
    <row r="338" spans="1:51" s="13" customFormat="1" ht="12">
      <c r="A338" s="13"/>
      <c r="B338" s="239"/>
      <c r="C338" s="240"/>
      <c r="D338" s="232" t="s">
        <v>180</v>
      </c>
      <c r="E338" s="241" t="s">
        <v>1</v>
      </c>
      <c r="F338" s="242" t="s">
        <v>619</v>
      </c>
      <c r="G338" s="240"/>
      <c r="H338" s="243">
        <v>24.648</v>
      </c>
      <c r="I338" s="244"/>
      <c r="J338" s="240"/>
      <c r="K338" s="240"/>
      <c r="L338" s="245"/>
      <c r="M338" s="246"/>
      <c r="N338" s="247"/>
      <c r="O338" s="247"/>
      <c r="P338" s="247"/>
      <c r="Q338" s="247"/>
      <c r="R338" s="247"/>
      <c r="S338" s="247"/>
      <c r="T338" s="24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9" t="s">
        <v>180</v>
      </c>
      <c r="AU338" s="249" t="s">
        <v>88</v>
      </c>
      <c r="AV338" s="13" t="s">
        <v>88</v>
      </c>
      <c r="AW338" s="13" t="s">
        <v>34</v>
      </c>
      <c r="AX338" s="13" t="s">
        <v>78</v>
      </c>
      <c r="AY338" s="249" t="s">
        <v>135</v>
      </c>
    </row>
    <row r="339" spans="1:51" s="13" customFormat="1" ht="12">
      <c r="A339" s="13"/>
      <c r="B339" s="239"/>
      <c r="C339" s="240"/>
      <c r="D339" s="232" t="s">
        <v>180</v>
      </c>
      <c r="E339" s="241" t="s">
        <v>1</v>
      </c>
      <c r="F339" s="242" t="s">
        <v>620</v>
      </c>
      <c r="G339" s="240"/>
      <c r="H339" s="243">
        <v>28.045</v>
      </c>
      <c r="I339" s="244"/>
      <c r="J339" s="240"/>
      <c r="K339" s="240"/>
      <c r="L339" s="245"/>
      <c r="M339" s="246"/>
      <c r="N339" s="247"/>
      <c r="O339" s="247"/>
      <c r="P339" s="247"/>
      <c r="Q339" s="247"/>
      <c r="R339" s="247"/>
      <c r="S339" s="247"/>
      <c r="T339" s="24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9" t="s">
        <v>180</v>
      </c>
      <c r="AU339" s="249" t="s">
        <v>88</v>
      </c>
      <c r="AV339" s="13" t="s">
        <v>88</v>
      </c>
      <c r="AW339" s="13" t="s">
        <v>34</v>
      </c>
      <c r="AX339" s="13" t="s">
        <v>78</v>
      </c>
      <c r="AY339" s="249" t="s">
        <v>135</v>
      </c>
    </row>
    <row r="340" spans="1:51" s="13" customFormat="1" ht="12">
      <c r="A340" s="13"/>
      <c r="B340" s="239"/>
      <c r="C340" s="240"/>
      <c r="D340" s="232" t="s">
        <v>180</v>
      </c>
      <c r="E340" s="241" t="s">
        <v>1</v>
      </c>
      <c r="F340" s="242" t="s">
        <v>621</v>
      </c>
      <c r="G340" s="240"/>
      <c r="H340" s="243">
        <v>-14.4</v>
      </c>
      <c r="I340" s="244"/>
      <c r="J340" s="240"/>
      <c r="K340" s="240"/>
      <c r="L340" s="245"/>
      <c r="M340" s="246"/>
      <c r="N340" s="247"/>
      <c r="O340" s="247"/>
      <c r="P340" s="247"/>
      <c r="Q340" s="247"/>
      <c r="R340" s="247"/>
      <c r="S340" s="247"/>
      <c r="T340" s="24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9" t="s">
        <v>180</v>
      </c>
      <c r="AU340" s="249" t="s">
        <v>88</v>
      </c>
      <c r="AV340" s="13" t="s">
        <v>88</v>
      </c>
      <c r="AW340" s="13" t="s">
        <v>34</v>
      </c>
      <c r="AX340" s="13" t="s">
        <v>78</v>
      </c>
      <c r="AY340" s="249" t="s">
        <v>135</v>
      </c>
    </row>
    <row r="341" spans="1:51" s="13" customFormat="1" ht="12">
      <c r="A341" s="13"/>
      <c r="B341" s="239"/>
      <c r="C341" s="240"/>
      <c r="D341" s="232" t="s">
        <v>180</v>
      </c>
      <c r="E341" s="241" t="s">
        <v>1</v>
      </c>
      <c r="F341" s="242" t="s">
        <v>622</v>
      </c>
      <c r="G341" s="240"/>
      <c r="H341" s="243">
        <v>34.892</v>
      </c>
      <c r="I341" s="244"/>
      <c r="J341" s="240"/>
      <c r="K341" s="240"/>
      <c r="L341" s="245"/>
      <c r="M341" s="246"/>
      <c r="N341" s="247"/>
      <c r="O341" s="247"/>
      <c r="P341" s="247"/>
      <c r="Q341" s="247"/>
      <c r="R341" s="247"/>
      <c r="S341" s="247"/>
      <c r="T341" s="24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9" t="s">
        <v>180</v>
      </c>
      <c r="AU341" s="249" t="s">
        <v>88</v>
      </c>
      <c r="AV341" s="13" t="s">
        <v>88</v>
      </c>
      <c r="AW341" s="13" t="s">
        <v>34</v>
      </c>
      <c r="AX341" s="13" t="s">
        <v>78</v>
      </c>
      <c r="AY341" s="249" t="s">
        <v>135</v>
      </c>
    </row>
    <row r="342" spans="1:51" s="13" customFormat="1" ht="12">
      <c r="A342" s="13"/>
      <c r="B342" s="239"/>
      <c r="C342" s="240"/>
      <c r="D342" s="232" t="s">
        <v>180</v>
      </c>
      <c r="E342" s="241" t="s">
        <v>1</v>
      </c>
      <c r="F342" s="242" t="s">
        <v>623</v>
      </c>
      <c r="G342" s="240"/>
      <c r="H342" s="243">
        <v>3.047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9" t="s">
        <v>180</v>
      </c>
      <c r="AU342" s="249" t="s">
        <v>88</v>
      </c>
      <c r="AV342" s="13" t="s">
        <v>88</v>
      </c>
      <c r="AW342" s="13" t="s">
        <v>34</v>
      </c>
      <c r="AX342" s="13" t="s">
        <v>78</v>
      </c>
      <c r="AY342" s="249" t="s">
        <v>135</v>
      </c>
    </row>
    <row r="343" spans="1:51" s="15" customFormat="1" ht="12">
      <c r="A343" s="15"/>
      <c r="B343" s="260"/>
      <c r="C343" s="261"/>
      <c r="D343" s="232" t="s">
        <v>180</v>
      </c>
      <c r="E343" s="262" t="s">
        <v>1</v>
      </c>
      <c r="F343" s="263" t="s">
        <v>183</v>
      </c>
      <c r="G343" s="261"/>
      <c r="H343" s="264">
        <v>76.232</v>
      </c>
      <c r="I343" s="265"/>
      <c r="J343" s="261"/>
      <c r="K343" s="261"/>
      <c r="L343" s="266"/>
      <c r="M343" s="267"/>
      <c r="N343" s="268"/>
      <c r="O343" s="268"/>
      <c r="P343" s="268"/>
      <c r="Q343" s="268"/>
      <c r="R343" s="268"/>
      <c r="S343" s="268"/>
      <c r="T343" s="269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70" t="s">
        <v>180</v>
      </c>
      <c r="AU343" s="270" t="s">
        <v>88</v>
      </c>
      <c r="AV343" s="15" t="s">
        <v>142</v>
      </c>
      <c r="AW343" s="15" t="s">
        <v>34</v>
      </c>
      <c r="AX343" s="15" t="s">
        <v>86</v>
      </c>
      <c r="AY343" s="270" t="s">
        <v>135</v>
      </c>
    </row>
    <row r="344" spans="1:65" s="2" customFormat="1" ht="24.15" customHeight="1">
      <c r="A344" s="39"/>
      <c r="B344" s="40"/>
      <c r="C344" s="219" t="s">
        <v>624</v>
      </c>
      <c r="D344" s="219" t="s">
        <v>137</v>
      </c>
      <c r="E344" s="220" t="s">
        <v>625</v>
      </c>
      <c r="F344" s="221" t="s">
        <v>626</v>
      </c>
      <c r="G344" s="222" t="s">
        <v>140</v>
      </c>
      <c r="H344" s="223">
        <v>3.706</v>
      </c>
      <c r="I344" s="224"/>
      <c r="J344" s="225">
        <f>ROUND(I344*H344,2)</f>
        <v>0</v>
      </c>
      <c r="K344" s="221" t="s">
        <v>141</v>
      </c>
      <c r="L344" s="45"/>
      <c r="M344" s="226" t="s">
        <v>1</v>
      </c>
      <c r="N344" s="227" t="s">
        <v>43</v>
      </c>
      <c r="O344" s="92"/>
      <c r="P344" s="228">
        <f>O344*H344</f>
        <v>0</v>
      </c>
      <c r="Q344" s="228">
        <v>0.02048</v>
      </c>
      <c r="R344" s="228">
        <f>Q344*H344</f>
        <v>0.07589888</v>
      </c>
      <c r="S344" s="228">
        <v>0</v>
      </c>
      <c r="T344" s="22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142</v>
      </c>
      <c r="AT344" s="230" t="s">
        <v>137</v>
      </c>
      <c r="AU344" s="230" t="s">
        <v>88</v>
      </c>
      <c r="AY344" s="18" t="s">
        <v>135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86</v>
      </c>
      <c r="BK344" s="231">
        <f>ROUND(I344*H344,2)</f>
        <v>0</v>
      </c>
      <c r="BL344" s="18" t="s">
        <v>142</v>
      </c>
      <c r="BM344" s="230" t="s">
        <v>627</v>
      </c>
    </row>
    <row r="345" spans="1:47" s="2" customFormat="1" ht="12">
      <c r="A345" s="39"/>
      <c r="B345" s="40"/>
      <c r="C345" s="41"/>
      <c r="D345" s="232" t="s">
        <v>144</v>
      </c>
      <c r="E345" s="41"/>
      <c r="F345" s="233" t="s">
        <v>628</v>
      </c>
      <c r="G345" s="41"/>
      <c r="H345" s="41"/>
      <c r="I345" s="234"/>
      <c r="J345" s="41"/>
      <c r="K345" s="41"/>
      <c r="L345" s="45"/>
      <c r="M345" s="235"/>
      <c r="N345" s="236"/>
      <c r="O345" s="92"/>
      <c r="P345" s="92"/>
      <c r="Q345" s="92"/>
      <c r="R345" s="92"/>
      <c r="S345" s="92"/>
      <c r="T345" s="93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144</v>
      </c>
      <c r="AU345" s="18" t="s">
        <v>88</v>
      </c>
    </row>
    <row r="346" spans="1:47" s="2" customFormat="1" ht="12">
      <c r="A346" s="39"/>
      <c r="B346" s="40"/>
      <c r="C346" s="41"/>
      <c r="D346" s="237" t="s">
        <v>146</v>
      </c>
      <c r="E346" s="41"/>
      <c r="F346" s="238" t="s">
        <v>629</v>
      </c>
      <c r="G346" s="41"/>
      <c r="H346" s="41"/>
      <c r="I346" s="234"/>
      <c r="J346" s="41"/>
      <c r="K346" s="41"/>
      <c r="L346" s="45"/>
      <c r="M346" s="235"/>
      <c r="N346" s="236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146</v>
      </c>
      <c r="AU346" s="18" t="s">
        <v>88</v>
      </c>
    </row>
    <row r="347" spans="1:51" s="13" customFormat="1" ht="12">
      <c r="A347" s="13"/>
      <c r="B347" s="239"/>
      <c r="C347" s="240"/>
      <c r="D347" s="232" t="s">
        <v>180</v>
      </c>
      <c r="E347" s="241" t="s">
        <v>1</v>
      </c>
      <c r="F347" s="242" t="s">
        <v>612</v>
      </c>
      <c r="G347" s="240"/>
      <c r="H347" s="243">
        <v>3.706</v>
      </c>
      <c r="I347" s="244"/>
      <c r="J347" s="240"/>
      <c r="K347" s="240"/>
      <c r="L347" s="245"/>
      <c r="M347" s="246"/>
      <c r="N347" s="247"/>
      <c r="O347" s="247"/>
      <c r="P347" s="247"/>
      <c r="Q347" s="247"/>
      <c r="R347" s="247"/>
      <c r="S347" s="247"/>
      <c r="T347" s="24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9" t="s">
        <v>180</v>
      </c>
      <c r="AU347" s="249" t="s">
        <v>88</v>
      </c>
      <c r="AV347" s="13" t="s">
        <v>88</v>
      </c>
      <c r="AW347" s="13" t="s">
        <v>34</v>
      </c>
      <c r="AX347" s="13" t="s">
        <v>78</v>
      </c>
      <c r="AY347" s="249" t="s">
        <v>135</v>
      </c>
    </row>
    <row r="348" spans="1:51" s="15" customFormat="1" ht="12">
      <c r="A348" s="15"/>
      <c r="B348" s="260"/>
      <c r="C348" s="261"/>
      <c r="D348" s="232" t="s">
        <v>180</v>
      </c>
      <c r="E348" s="262" t="s">
        <v>1</v>
      </c>
      <c r="F348" s="263" t="s">
        <v>183</v>
      </c>
      <c r="G348" s="261"/>
      <c r="H348" s="264">
        <v>3.706</v>
      </c>
      <c r="I348" s="265"/>
      <c r="J348" s="261"/>
      <c r="K348" s="261"/>
      <c r="L348" s="266"/>
      <c r="M348" s="267"/>
      <c r="N348" s="268"/>
      <c r="O348" s="268"/>
      <c r="P348" s="268"/>
      <c r="Q348" s="268"/>
      <c r="R348" s="268"/>
      <c r="S348" s="268"/>
      <c r="T348" s="269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70" t="s">
        <v>180</v>
      </c>
      <c r="AU348" s="270" t="s">
        <v>88</v>
      </c>
      <c r="AV348" s="15" t="s">
        <v>142</v>
      </c>
      <c r="AW348" s="15" t="s">
        <v>34</v>
      </c>
      <c r="AX348" s="15" t="s">
        <v>86</v>
      </c>
      <c r="AY348" s="270" t="s">
        <v>135</v>
      </c>
    </row>
    <row r="349" spans="1:65" s="2" customFormat="1" ht="24.15" customHeight="1">
      <c r="A349" s="39"/>
      <c r="B349" s="40"/>
      <c r="C349" s="219" t="s">
        <v>630</v>
      </c>
      <c r="D349" s="219" t="s">
        <v>137</v>
      </c>
      <c r="E349" s="220" t="s">
        <v>631</v>
      </c>
      <c r="F349" s="221" t="s">
        <v>632</v>
      </c>
      <c r="G349" s="222" t="s">
        <v>140</v>
      </c>
      <c r="H349" s="223">
        <v>76.232</v>
      </c>
      <c r="I349" s="224"/>
      <c r="J349" s="225">
        <f>ROUND(I349*H349,2)</f>
        <v>0</v>
      </c>
      <c r="K349" s="221" t="s">
        <v>141</v>
      </c>
      <c r="L349" s="45"/>
      <c r="M349" s="226" t="s">
        <v>1</v>
      </c>
      <c r="N349" s="227" t="s">
        <v>43</v>
      </c>
      <c r="O349" s="92"/>
      <c r="P349" s="228">
        <f>O349*H349</f>
        <v>0</v>
      </c>
      <c r="Q349" s="228">
        <v>0.004384</v>
      </c>
      <c r="R349" s="228">
        <f>Q349*H349</f>
        <v>0.334201088</v>
      </c>
      <c r="S349" s="228">
        <v>0</v>
      </c>
      <c r="T349" s="229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0" t="s">
        <v>142</v>
      </c>
      <c r="AT349" s="230" t="s">
        <v>137</v>
      </c>
      <c r="AU349" s="230" t="s">
        <v>88</v>
      </c>
      <c r="AY349" s="18" t="s">
        <v>135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8" t="s">
        <v>86</v>
      </c>
      <c r="BK349" s="231">
        <f>ROUND(I349*H349,2)</f>
        <v>0</v>
      </c>
      <c r="BL349" s="18" t="s">
        <v>142</v>
      </c>
      <c r="BM349" s="230" t="s">
        <v>633</v>
      </c>
    </row>
    <row r="350" spans="1:47" s="2" customFormat="1" ht="12">
      <c r="A350" s="39"/>
      <c r="B350" s="40"/>
      <c r="C350" s="41"/>
      <c r="D350" s="232" t="s">
        <v>144</v>
      </c>
      <c r="E350" s="41"/>
      <c r="F350" s="233" t="s">
        <v>634</v>
      </c>
      <c r="G350" s="41"/>
      <c r="H350" s="41"/>
      <c r="I350" s="234"/>
      <c r="J350" s="41"/>
      <c r="K350" s="41"/>
      <c r="L350" s="45"/>
      <c r="M350" s="235"/>
      <c r="N350" s="236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144</v>
      </c>
      <c r="AU350" s="18" t="s">
        <v>88</v>
      </c>
    </row>
    <row r="351" spans="1:47" s="2" customFormat="1" ht="12">
      <c r="A351" s="39"/>
      <c r="B351" s="40"/>
      <c r="C351" s="41"/>
      <c r="D351" s="237" t="s">
        <v>146</v>
      </c>
      <c r="E351" s="41"/>
      <c r="F351" s="238" t="s">
        <v>635</v>
      </c>
      <c r="G351" s="41"/>
      <c r="H351" s="41"/>
      <c r="I351" s="234"/>
      <c r="J351" s="41"/>
      <c r="K351" s="41"/>
      <c r="L351" s="45"/>
      <c r="M351" s="235"/>
      <c r="N351" s="236"/>
      <c r="O351" s="92"/>
      <c r="P351" s="92"/>
      <c r="Q351" s="92"/>
      <c r="R351" s="92"/>
      <c r="S351" s="92"/>
      <c r="T351" s="9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146</v>
      </c>
      <c r="AU351" s="18" t="s">
        <v>88</v>
      </c>
    </row>
    <row r="352" spans="1:51" s="13" customFormat="1" ht="12">
      <c r="A352" s="13"/>
      <c r="B352" s="239"/>
      <c r="C352" s="240"/>
      <c r="D352" s="232" t="s">
        <v>180</v>
      </c>
      <c r="E352" s="241" t="s">
        <v>1</v>
      </c>
      <c r="F352" s="242" t="s">
        <v>619</v>
      </c>
      <c r="G352" s="240"/>
      <c r="H352" s="243">
        <v>24.648</v>
      </c>
      <c r="I352" s="244"/>
      <c r="J352" s="240"/>
      <c r="K352" s="240"/>
      <c r="L352" s="245"/>
      <c r="M352" s="246"/>
      <c r="N352" s="247"/>
      <c r="O352" s="247"/>
      <c r="P352" s="247"/>
      <c r="Q352" s="247"/>
      <c r="R352" s="247"/>
      <c r="S352" s="247"/>
      <c r="T352" s="24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9" t="s">
        <v>180</v>
      </c>
      <c r="AU352" s="249" t="s">
        <v>88</v>
      </c>
      <c r="AV352" s="13" t="s">
        <v>88</v>
      </c>
      <c r="AW352" s="13" t="s">
        <v>34</v>
      </c>
      <c r="AX352" s="13" t="s">
        <v>78</v>
      </c>
      <c r="AY352" s="249" t="s">
        <v>135</v>
      </c>
    </row>
    <row r="353" spans="1:51" s="13" customFormat="1" ht="12">
      <c r="A353" s="13"/>
      <c r="B353" s="239"/>
      <c r="C353" s="240"/>
      <c r="D353" s="232" t="s">
        <v>180</v>
      </c>
      <c r="E353" s="241" t="s">
        <v>1</v>
      </c>
      <c r="F353" s="242" t="s">
        <v>620</v>
      </c>
      <c r="G353" s="240"/>
      <c r="H353" s="243">
        <v>28.045</v>
      </c>
      <c r="I353" s="244"/>
      <c r="J353" s="240"/>
      <c r="K353" s="240"/>
      <c r="L353" s="245"/>
      <c r="M353" s="246"/>
      <c r="N353" s="247"/>
      <c r="O353" s="247"/>
      <c r="P353" s="247"/>
      <c r="Q353" s="247"/>
      <c r="R353" s="247"/>
      <c r="S353" s="247"/>
      <c r="T353" s="24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9" t="s">
        <v>180</v>
      </c>
      <c r="AU353" s="249" t="s">
        <v>88</v>
      </c>
      <c r="AV353" s="13" t="s">
        <v>88</v>
      </c>
      <c r="AW353" s="13" t="s">
        <v>34</v>
      </c>
      <c r="AX353" s="13" t="s">
        <v>78</v>
      </c>
      <c r="AY353" s="249" t="s">
        <v>135</v>
      </c>
    </row>
    <row r="354" spans="1:51" s="13" customFormat="1" ht="12">
      <c r="A354" s="13"/>
      <c r="B354" s="239"/>
      <c r="C354" s="240"/>
      <c r="D354" s="232" t="s">
        <v>180</v>
      </c>
      <c r="E354" s="241" t="s">
        <v>1</v>
      </c>
      <c r="F354" s="242" t="s">
        <v>621</v>
      </c>
      <c r="G354" s="240"/>
      <c r="H354" s="243">
        <v>-14.4</v>
      </c>
      <c r="I354" s="244"/>
      <c r="J354" s="240"/>
      <c r="K354" s="240"/>
      <c r="L354" s="245"/>
      <c r="M354" s="246"/>
      <c r="N354" s="247"/>
      <c r="O354" s="247"/>
      <c r="P354" s="247"/>
      <c r="Q354" s="247"/>
      <c r="R354" s="247"/>
      <c r="S354" s="247"/>
      <c r="T354" s="24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9" t="s">
        <v>180</v>
      </c>
      <c r="AU354" s="249" t="s">
        <v>88</v>
      </c>
      <c r="AV354" s="13" t="s">
        <v>88</v>
      </c>
      <c r="AW354" s="13" t="s">
        <v>34</v>
      </c>
      <c r="AX354" s="13" t="s">
        <v>78</v>
      </c>
      <c r="AY354" s="249" t="s">
        <v>135</v>
      </c>
    </row>
    <row r="355" spans="1:51" s="13" customFormat="1" ht="12">
      <c r="A355" s="13"/>
      <c r="B355" s="239"/>
      <c r="C355" s="240"/>
      <c r="D355" s="232" t="s">
        <v>180</v>
      </c>
      <c r="E355" s="241" t="s">
        <v>1</v>
      </c>
      <c r="F355" s="242" t="s">
        <v>622</v>
      </c>
      <c r="G355" s="240"/>
      <c r="H355" s="243">
        <v>34.892</v>
      </c>
      <c r="I355" s="244"/>
      <c r="J355" s="240"/>
      <c r="K355" s="240"/>
      <c r="L355" s="245"/>
      <c r="M355" s="246"/>
      <c r="N355" s="247"/>
      <c r="O355" s="247"/>
      <c r="P355" s="247"/>
      <c r="Q355" s="247"/>
      <c r="R355" s="247"/>
      <c r="S355" s="247"/>
      <c r="T355" s="24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9" t="s">
        <v>180</v>
      </c>
      <c r="AU355" s="249" t="s">
        <v>88</v>
      </c>
      <c r="AV355" s="13" t="s">
        <v>88</v>
      </c>
      <c r="AW355" s="13" t="s">
        <v>34</v>
      </c>
      <c r="AX355" s="13" t="s">
        <v>78</v>
      </c>
      <c r="AY355" s="249" t="s">
        <v>135</v>
      </c>
    </row>
    <row r="356" spans="1:51" s="13" customFormat="1" ht="12">
      <c r="A356" s="13"/>
      <c r="B356" s="239"/>
      <c r="C356" s="240"/>
      <c r="D356" s="232" t="s">
        <v>180</v>
      </c>
      <c r="E356" s="241" t="s">
        <v>1</v>
      </c>
      <c r="F356" s="242" t="s">
        <v>623</v>
      </c>
      <c r="G356" s="240"/>
      <c r="H356" s="243">
        <v>3.047</v>
      </c>
      <c r="I356" s="244"/>
      <c r="J356" s="240"/>
      <c r="K356" s="240"/>
      <c r="L356" s="245"/>
      <c r="M356" s="246"/>
      <c r="N356" s="247"/>
      <c r="O356" s="247"/>
      <c r="P356" s="247"/>
      <c r="Q356" s="247"/>
      <c r="R356" s="247"/>
      <c r="S356" s="247"/>
      <c r="T356" s="24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9" t="s">
        <v>180</v>
      </c>
      <c r="AU356" s="249" t="s">
        <v>88</v>
      </c>
      <c r="AV356" s="13" t="s">
        <v>88</v>
      </c>
      <c r="AW356" s="13" t="s">
        <v>34</v>
      </c>
      <c r="AX356" s="13" t="s">
        <v>78</v>
      </c>
      <c r="AY356" s="249" t="s">
        <v>135</v>
      </c>
    </row>
    <row r="357" spans="1:51" s="15" customFormat="1" ht="12">
      <c r="A357" s="15"/>
      <c r="B357" s="260"/>
      <c r="C357" s="261"/>
      <c r="D357" s="232" t="s">
        <v>180</v>
      </c>
      <c r="E357" s="262" t="s">
        <v>1</v>
      </c>
      <c r="F357" s="263" t="s">
        <v>183</v>
      </c>
      <c r="G357" s="261"/>
      <c r="H357" s="264">
        <v>76.232</v>
      </c>
      <c r="I357" s="265"/>
      <c r="J357" s="261"/>
      <c r="K357" s="261"/>
      <c r="L357" s="266"/>
      <c r="M357" s="267"/>
      <c r="N357" s="268"/>
      <c r="O357" s="268"/>
      <c r="P357" s="268"/>
      <c r="Q357" s="268"/>
      <c r="R357" s="268"/>
      <c r="S357" s="268"/>
      <c r="T357" s="269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70" t="s">
        <v>180</v>
      </c>
      <c r="AU357" s="270" t="s">
        <v>88</v>
      </c>
      <c r="AV357" s="15" t="s">
        <v>142</v>
      </c>
      <c r="AW357" s="15" t="s">
        <v>34</v>
      </c>
      <c r="AX357" s="15" t="s">
        <v>86</v>
      </c>
      <c r="AY357" s="270" t="s">
        <v>135</v>
      </c>
    </row>
    <row r="358" spans="1:65" s="2" customFormat="1" ht="24.15" customHeight="1">
      <c r="A358" s="39"/>
      <c r="B358" s="40"/>
      <c r="C358" s="219" t="s">
        <v>636</v>
      </c>
      <c r="D358" s="219" t="s">
        <v>137</v>
      </c>
      <c r="E358" s="220" t="s">
        <v>637</v>
      </c>
      <c r="F358" s="221" t="s">
        <v>638</v>
      </c>
      <c r="G358" s="222" t="s">
        <v>156</v>
      </c>
      <c r="H358" s="223">
        <v>67.8</v>
      </c>
      <c r="I358" s="224"/>
      <c r="J358" s="225">
        <f>ROUND(I358*H358,2)</f>
        <v>0</v>
      </c>
      <c r="K358" s="221" t="s">
        <v>141</v>
      </c>
      <c r="L358" s="45"/>
      <c r="M358" s="226" t="s">
        <v>1</v>
      </c>
      <c r="N358" s="227" t="s">
        <v>43</v>
      </c>
      <c r="O358" s="92"/>
      <c r="P358" s="228">
        <f>O358*H358</f>
        <v>0</v>
      </c>
      <c r="Q358" s="228">
        <v>0</v>
      </c>
      <c r="R358" s="228">
        <f>Q358*H358</f>
        <v>0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142</v>
      </c>
      <c r="AT358" s="230" t="s">
        <v>137</v>
      </c>
      <c r="AU358" s="230" t="s">
        <v>88</v>
      </c>
      <c r="AY358" s="18" t="s">
        <v>135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86</v>
      </c>
      <c r="BK358" s="231">
        <f>ROUND(I358*H358,2)</f>
        <v>0</v>
      </c>
      <c r="BL358" s="18" t="s">
        <v>142</v>
      </c>
      <c r="BM358" s="230" t="s">
        <v>639</v>
      </c>
    </row>
    <row r="359" spans="1:47" s="2" customFormat="1" ht="12">
      <c r="A359" s="39"/>
      <c r="B359" s="40"/>
      <c r="C359" s="41"/>
      <c r="D359" s="232" t="s">
        <v>144</v>
      </c>
      <c r="E359" s="41"/>
      <c r="F359" s="233" t="s">
        <v>640</v>
      </c>
      <c r="G359" s="41"/>
      <c r="H359" s="41"/>
      <c r="I359" s="234"/>
      <c r="J359" s="41"/>
      <c r="K359" s="41"/>
      <c r="L359" s="45"/>
      <c r="M359" s="235"/>
      <c r="N359" s="236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144</v>
      </c>
      <c r="AU359" s="18" t="s">
        <v>88</v>
      </c>
    </row>
    <row r="360" spans="1:47" s="2" customFormat="1" ht="12">
      <c r="A360" s="39"/>
      <c r="B360" s="40"/>
      <c r="C360" s="41"/>
      <c r="D360" s="237" t="s">
        <v>146</v>
      </c>
      <c r="E360" s="41"/>
      <c r="F360" s="238" t="s">
        <v>641</v>
      </c>
      <c r="G360" s="41"/>
      <c r="H360" s="41"/>
      <c r="I360" s="234"/>
      <c r="J360" s="41"/>
      <c r="K360" s="41"/>
      <c r="L360" s="45"/>
      <c r="M360" s="235"/>
      <c r="N360" s="236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146</v>
      </c>
      <c r="AU360" s="18" t="s">
        <v>88</v>
      </c>
    </row>
    <row r="361" spans="1:51" s="13" customFormat="1" ht="12">
      <c r="A361" s="13"/>
      <c r="B361" s="239"/>
      <c r="C361" s="240"/>
      <c r="D361" s="232" t="s">
        <v>180</v>
      </c>
      <c r="E361" s="241" t="s">
        <v>1</v>
      </c>
      <c r="F361" s="242" t="s">
        <v>642</v>
      </c>
      <c r="G361" s="240"/>
      <c r="H361" s="243">
        <v>67.8</v>
      </c>
      <c r="I361" s="244"/>
      <c r="J361" s="240"/>
      <c r="K361" s="240"/>
      <c r="L361" s="245"/>
      <c r="M361" s="246"/>
      <c r="N361" s="247"/>
      <c r="O361" s="247"/>
      <c r="P361" s="247"/>
      <c r="Q361" s="247"/>
      <c r="R361" s="247"/>
      <c r="S361" s="247"/>
      <c r="T361" s="24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9" t="s">
        <v>180</v>
      </c>
      <c r="AU361" s="249" t="s">
        <v>88</v>
      </c>
      <c r="AV361" s="13" t="s">
        <v>88</v>
      </c>
      <c r="AW361" s="13" t="s">
        <v>34</v>
      </c>
      <c r="AX361" s="13" t="s">
        <v>78</v>
      </c>
      <c r="AY361" s="249" t="s">
        <v>135</v>
      </c>
    </row>
    <row r="362" spans="1:51" s="15" customFormat="1" ht="12">
      <c r="A362" s="15"/>
      <c r="B362" s="260"/>
      <c r="C362" s="261"/>
      <c r="D362" s="232" t="s">
        <v>180</v>
      </c>
      <c r="E362" s="262" t="s">
        <v>1</v>
      </c>
      <c r="F362" s="263" t="s">
        <v>183</v>
      </c>
      <c r="G362" s="261"/>
      <c r="H362" s="264">
        <v>67.8</v>
      </c>
      <c r="I362" s="265"/>
      <c r="J362" s="261"/>
      <c r="K362" s="261"/>
      <c r="L362" s="266"/>
      <c r="M362" s="267"/>
      <c r="N362" s="268"/>
      <c r="O362" s="268"/>
      <c r="P362" s="268"/>
      <c r="Q362" s="268"/>
      <c r="R362" s="268"/>
      <c r="S362" s="268"/>
      <c r="T362" s="269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70" t="s">
        <v>180</v>
      </c>
      <c r="AU362" s="270" t="s">
        <v>88</v>
      </c>
      <c r="AV362" s="15" t="s">
        <v>142</v>
      </c>
      <c r="AW362" s="15" t="s">
        <v>34</v>
      </c>
      <c r="AX362" s="15" t="s">
        <v>86</v>
      </c>
      <c r="AY362" s="270" t="s">
        <v>135</v>
      </c>
    </row>
    <row r="363" spans="1:65" s="2" customFormat="1" ht="24.15" customHeight="1">
      <c r="A363" s="39"/>
      <c r="B363" s="40"/>
      <c r="C363" s="274" t="s">
        <v>643</v>
      </c>
      <c r="D363" s="274" t="s">
        <v>422</v>
      </c>
      <c r="E363" s="275" t="s">
        <v>644</v>
      </c>
      <c r="F363" s="276" t="s">
        <v>645</v>
      </c>
      <c r="G363" s="277" t="s">
        <v>156</v>
      </c>
      <c r="H363" s="278">
        <v>74.58</v>
      </c>
      <c r="I363" s="279"/>
      <c r="J363" s="280">
        <f>ROUND(I363*H363,2)</f>
        <v>0</v>
      </c>
      <c r="K363" s="276" t="s">
        <v>141</v>
      </c>
      <c r="L363" s="281"/>
      <c r="M363" s="282" t="s">
        <v>1</v>
      </c>
      <c r="N363" s="283" t="s">
        <v>43</v>
      </c>
      <c r="O363" s="92"/>
      <c r="P363" s="228">
        <f>O363*H363</f>
        <v>0</v>
      </c>
      <c r="Q363" s="228">
        <v>3E-05</v>
      </c>
      <c r="R363" s="228">
        <f>Q363*H363</f>
        <v>0.0022374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189</v>
      </c>
      <c r="AT363" s="230" t="s">
        <v>422</v>
      </c>
      <c r="AU363" s="230" t="s">
        <v>88</v>
      </c>
      <c r="AY363" s="18" t="s">
        <v>135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86</v>
      </c>
      <c r="BK363" s="231">
        <f>ROUND(I363*H363,2)</f>
        <v>0</v>
      </c>
      <c r="BL363" s="18" t="s">
        <v>142</v>
      </c>
      <c r="BM363" s="230" t="s">
        <v>646</v>
      </c>
    </row>
    <row r="364" spans="1:47" s="2" customFormat="1" ht="12">
      <c r="A364" s="39"/>
      <c r="B364" s="40"/>
      <c r="C364" s="41"/>
      <c r="D364" s="232" t="s">
        <v>144</v>
      </c>
      <c r="E364" s="41"/>
      <c r="F364" s="233" t="s">
        <v>645</v>
      </c>
      <c r="G364" s="41"/>
      <c r="H364" s="41"/>
      <c r="I364" s="234"/>
      <c r="J364" s="41"/>
      <c r="K364" s="41"/>
      <c r="L364" s="45"/>
      <c r="M364" s="235"/>
      <c r="N364" s="236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144</v>
      </c>
      <c r="AU364" s="18" t="s">
        <v>88</v>
      </c>
    </row>
    <row r="365" spans="1:51" s="13" customFormat="1" ht="12">
      <c r="A365" s="13"/>
      <c r="B365" s="239"/>
      <c r="C365" s="240"/>
      <c r="D365" s="232" t="s">
        <v>180</v>
      </c>
      <c r="E365" s="241" t="s">
        <v>1</v>
      </c>
      <c r="F365" s="242" t="s">
        <v>647</v>
      </c>
      <c r="G365" s="240"/>
      <c r="H365" s="243">
        <v>74.58</v>
      </c>
      <c r="I365" s="244"/>
      <c r="J365" s="240"/>
      <c r="K365" s="240"/>
      <c r="L365" s="245"/>
      <c r="M365" s="246"/>
      <c r="N365" s="247"/>
      <c r="O365" s="247"/>
      <c r="P365" s="247"/>
      <c r="Q365" s="247"/>
      <c r="R365" s="247"/>
      <c r="S365" s="247"/>
      <c r="T365" s="24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9" t="s">
        <v>180</v>
      </c>
      <c r="AU365" s="249" t="s">
        <v>88</v>
      </c>
      <c r="AV365" s="13" t="s">
        <v>88</v>
      </c>
      <c r="AW365" s="13" t="s">
        <v>34</v>
      </c>
      <c r="AX365" s="13" t="s">
        <v>78</v>
      </c>
      <c r="AY365" s="249" t="s">
        <v>135</v>
      </c>
    </row>
    <row r="366" spans="1:51" s="15" customFormat="1" ht="12">
      <c r="A366" s="15"/>
      <c r="B366" s="260"/>
      <c r="C366" s="261"/>
      <c r="D366" s="232" t="s">
        <v>180</v>
      </c>
      <c r="E366" s="262" t="s">
        <v>1</v>
      </c>
      <c r="F366" s="263" t="s">
        <v>183</v>
      </c>
      <c r="G366" s="261"/>
      <c r="H366" s="264">
        <v>74.58</v>
      </c>
      <c r="I366" s="265"/>
      <c r="J366" s="261"/>
      <c r="K366" s="261"/>
      <c r="L366" s="266"/>
      <c r="M366" s="267"/>
      <c r="N366" s="268"/>
      <c r="O366" s="268"/>
      <c r="P366" s="268"/>
      <c r="Q366" s="268"/>
      <c r="R366" s="268"/>
      <c r="S366" s="268"/>
      <c r="T366" s="269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70" t="s">
        <v>180</v>
      </c>
      <c r="AU366" s="270" t="s">
        <v>88</v>
      </c>
      <c r="AV366" s="15" t="s">
        <v>142</v>
      </c>
      <c r="AW366" s="15" t="s">
        <v>34</v>
      </c>
      <c r="AX366" s="15" t="s">
        <v>86</v>
      </c>
      <c r="AY366" s="270" t="s">
        <v>135</v>
      </c>
    </row>
    <row r="367" spans="1:65" s="2" customFormat="1" ht="24.15" customHeight="1">
      <c r="A367" s="39"/>
      <c r="B367" s="40"/>
      <c r="C367" s="219" t="s">
        <v>648</v>
      </c>
      <c r="D367" s="219" t="s">
        <v>137</v>
      </c>
      <c r="E367" s="220" t="s">
        <v>649</v>
      </c>
      <c r="F367" s="221" t="s">
        <v>650</v>
      </c>
      <c r="G367" s="222" t="s">
        <v>140</v>
      </c>
      <c r="H367" s="223">
        <v>71.248</v>
      </c>
      <c r="I367" s="224"/>
      <c r="J367" s="225">
        <f>ROUND(I367*H367,2)</f>
        <v>0</v>
      </c>
      <c r="K367" s="221" t="s">
        <v>141</v>
      </c>
      <c r="L367" s="45"/>
      <c r="M367" s="226" t="s">
        <v>1</v>
      </c>
      <c r="N367" s="227" t="s">
        <v>43</v>
      </c>
      <c r="O367" s="92"/>
      <c r="P367" s="228">
        <f>O367*H367</f>
        <v>0</v>
      </c>
      <c r="Q367" s="228">
        <v>0.0003</v>
      </c>
      <c r="R367" s="228">
        <f>Q367*H367</f>
        <v>0.021374399999999998</v>
      </c>
      <c r="S367" s="228">
        <v>0</v>
      </c>
      <c r="T367" s="22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0" t="s">
        <v>142</v>
      </c>
      <c r="AT367" s="230" t="s">
        <v>137</v>
      </c>
      <c r="AU367" s="230" t="s">
        <v>88</v>
      </c>
      <c r="AY367" s="18" t="s">
        <v>135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8" t="s">
        <v>86</v>
      </c>
      <c r="BK367" s="231">
        <f>ROUND(I367*H367,2)</f>
        <v>0</v>
      </c>
      <c r="BL367" s="18" t="s">
        <v>142</v>
      </c>
      <c r="BM367" s="230" t="s">
        <v>651</v>
      </c>
    </row>
    <row r="368" spans="1:47" s="2" customFormat="1" ht="12">
      <c r="A368" s="39"/>
      <c r="B368" s="40"/>
      <c r="C368" s="41"/>
      <c r="D368" s="232" t="s">
        <v>144</v>
      </c>
      <c r="E368" s="41"/>
      <c r="F368" s="233" t="s">
        <v>652</v>
      </c>
      <c r="G368" s="41"/>
      <c r="H368" s="41"/>
      <c r="I368" s="234"/>
      <c r="J368" s="41"/>
      <c r="K368" s="41"/>
      <c r="L368" s="45"/>
      <c r="M368" s="235"/>
      <c r="N368" s="236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144</v>
      </c>
      <c r="AU368" s="18" t="s">
        <v>88</v>
      </c>
    </row>
    <row r="369" spans="1:47" s="2" customFormat="1" ht="12">
      <c r="A369" s="39"/>
      <c r="B369" s="40"/>
      <c r="C369" s="41"/>
      <c r="D369" s="237" t="s">
        <v>146</v>
      </c>
      <c r="E369" s="41"/>
      <c r="F369" s="238" t="s">
        <v>653</v>
      </c>
      <c r="G369" s="41"/>
      <c r="H369" s="41"/>
      <c r="I369" s="234"/>
      <c r="J369" s="41"/>
      <c r="K369" s="41"/>
      <c r="L369" s="45"/>
      <c r="M369" s="235"/>
      <c r="N369" s="236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146</v>
      </c>
      <c r="AU369" s="18" t="s">
        <v>88</v>
      </c>
    </row>
    <row r="370" spans="1:51" s="13" customFormat="1" ht="12">
      <c r="A370" s="13"/>
      <c r="B370" s="239"/>
      <c r="C370" s="240"/>
      <c r="D370" s="232" t="s">
        <v>180</v>
      </c>
      <c r="E370" s="241" t="s">
        <v>1</v>
      </c>
      <c r="F370" s="242" t="s">
        <v>654</v>
      </c>
      <c r="G370" s="240"/>
      <c r="H370" s="243">
        <v>29.852</v>
      </c>
      <c r="I370" s="244"/>
      <c r="J370" s="240"/>
      <c r="K370" s="240"/>
      <c r="L370" s="245"/>
      <c r="M370" s="246"/>
      <c r="N370" s="247"/>
      <c r="O370" s="247"/>
      <c r="P370" s="247"/>
      <c r="Q370" s="247"/>
      <c r="R370" s="247"/>
      <c r="S370" s="247"/>
      <c r="T370" s="24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9" t="s">
        <v>180</v>
      </c>
      <c r="AU370" s="249" t="s">
        <v>88</v>
      </c>
      <c r="AV370" s="13" t="s">
        <v>88</v>
      </c>
      <c r="AW370" s="13" t="s">
        <v>34</v>
      </c>
      <c r="AX370" s="13" t="s">
        <v>78</v>
      </c>
      <c r="AY370" s="249" t="s">
        <v>135</v>
      </c>
    </row>
    <row r="371" spans="1:51" s="13" customFormat="1" ht="12">
      <c r="A371" s="13"/>
      <c r="B371" s="239"/>
      <c r="C371" s="240"/>
      <c r="D371" s="232" t="s">
        <v>180</v>
      </c>
      <c r="E371" s="241" t="s">
        <v>1</v>
      </c>
      <c r="F371" s="242" t="s">
        <v>655</v>
      </c>
      <c r="G371" s="240"/>
      <c r="H371" s="243">
        <v>13.645</v>
      </c>
      <c r="I371" s="244"/>
      <c r="J371" s="240"/>
      <c r="K371" s="240"/>
      <c r="L371" s="245"/>
      <c r="M371" s="246"/>
      <c r="N371" s="247"/>
      <c r="O371" s="247"/>
      <c r="P371" s="247"/>
      <c r="Q371" s="247"/>
      <c r="R371" s="247"/>
      <c r="S371" s="247"/>
      <c r="T371" s="24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9" t="s">
        <v>180</v>
      </c>
      <c r="AU371" s="249" t="s">
        <v>88</v>
      </c>
      <c r="AV371" s="13" t="s">
        <v>88</v>
      </c>
      <c r="AW371" s="13" t="s">
        <v>34</v>
      </c>
      <c r="AX371" s="13" t="s">
        <v>78</v>
      </c>
      <c r="AY371" s="249" t="s">
        <v>135</v>
      </c>
    </row>
    <row r="372" spans="1:51" s="13" customFormat="1" ht="12">
      <c r="A372" s="13"/>
      <c r="B372" s="239"/>
      <c r="C372" s="240"/>
      <c r="D372" s="232" t="s">
        <v>180</v>
      </c>
      <c r="E372" s="241" t="s">
        <v>1</v>
      </c>
      <c r="F372" s="242" t="s">
        <v>656</v>
      </c>
      <c r="G372" s="240"/>
      <c r="H372" s="243">
        <v>3.103</v>
      </c>
      <c r="I372" s="244"/>
      <c r="J372" s="240"/>
      <c r="K372" s="240"/>
      <c r="L372" s="245"/>
      <c r="M372" s="246"/>
      <c r="N372" s="247"/>
      <c r="O372" s="247"/>
      <c r="P372" s="247"/>
      <c r="Q372" s="247"/>
      <c r="R372" s="247"/>
      <c r="S372" s="247"/>
      <c r="T372" s="24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9" t="s">
        <v>180</v>
      </c>
      <c r="AU372" s="249" t="s">
        <v>88</v>
      </c>
      <c r="AV372" s="13" t="s">
        <v>88</v>
      </c>
      <c r="AW372" s="13" t="s">
        <v>34</v>
      </c>
      <c r="AX372" s="13" t="s">
        <v>78</v>
      </c>
      <c r="AY372" s="249" t="s">
        <v>135</v>
      </c>
    </row>
    <row r="373" spans="1:51" s="16" customFormat="1" ht="12">
      <c r="A373" s="16"/>
      <c r="B373" s="284"/>
      <c r="C373" s="285"/>
      <c r="D373" s="232" t="s">
        <v>180</v>
      </c>
      <c r="E373" s="286" t="s">
        <v>1</v>
      </c>
      <c r="F373" s="287" t="s">
        <v>480</v>
      </c>
      <c r="G373" s="285"/>
      <c r="H373" s="288">
        <v>46.6</v>
      </c>
      <c r="I373" s="289"/>
      <c r="J373" s="285"/>
      <c r="K373" s="285"/>
      <c r="L373" s="290"/>
      <c r="M373" s="291"/>
      <c r="N373" s="292"/>
      <c r="O373" s="292"/>
      <c r="P373" s="292"/>
      <c r="Q373" s="292"/>
      <c r="R373" s="292"/>
      <c r="S373" s="292"/>
      <c r="T373" s="293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T373" s="294" t="s">
        <v>180</v>
      </c>
      <c r="AU373" s="294" t="s">
        <v>88</v>
      </c>
      <c r="AV373" s="16" t="s">
        <v>153</v>
      </c>
      <c r="AW373" s="16" t="s">
        <v>34</v>
      </c>
      <c r="AX373" s="16" t="s">
        <v>78</v>
      </c>
      <c r="AY373" s="294" t="s">
        <v>135</v>
      </c>
    </row>
    <row r="374" spans="1:51" s="13" customFormat="1" ht="12">
      <c r="A374" s="13"/>
      <c r="B374" s="239"/>
      <c r="C374" s="240"/>
      <c r="D374" s="232" t="s">
        <v>180</v>
      </c>
      <c r="E374" s="241" t="s">
        <v>1</v>
      </c>
      <c r="F374" s="242" t="s">
        <v>619</v>
      </c>
      <c r="G374" s="240"/>
      <c r="H374" s="243">
        <v>24.648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9" t="s">
        <v>180</v>
      </c>
      <c r="AU374" s="249" t="s">
        <v>88</v>
      </c>
      <c r="AV374" s="13" t="s">
        <v>88</v>
      </c>
      <c r="AW374" s="13" t="s">
        <v>34</v>
      </c>
      <c r="AX374" s="13" t="s">
        <v>78</v>
      </c>
      <c r="AY374" s="249" t="s">
        <v>135</v>
      </c>
    </row>
    <row r="375" spans="1:51" s="16" customFormat="1" ht="12">
      <c r="A375" s="16"/>
      <c r="B375" s="284"/>
      <c r="C375" s="285"/>
      <c r="D375" s="232" t="s">
        <v>180</v>
      </c>
      <c r="E375" s="286" t="s">
        <v>1</v>
      </c>
      <c r="F375" s="287" t="s">
        <v>480</v>
      </c>
      <c r="G375" s="285"/>
      <c r="H375" s="288">
        <v>24.648</v>
      </c>
      <c r="I375" s="289"/>
      <c r="J375" s="285"/>
      <c r="K375" s="285"/>
      <c r="L375" s="290"/>
      <c r="M375" s="291"/>
      <c r="N375" s="292"/>
      <c r="O375" s="292"/>
      <c r="P375" s="292"/>
      <c r="Q375" s="292"/>
      <c r="R375" s="292"/>
      <c r="S375" s="292"/>
      <c r="T375" s="293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T375" s="294" t="s">
        <v>180</v>
      </c>
      <c r="AU375" s="294" t="s">
        <v>88</v>
      </c>
      <c r="AV375" s="16" t="s">
        <v>153</v>
      </c>
      <c r="AW375" s="16" t="s">
        <v>34</v>
      </c>
      <c r="AX375" s="16" t="s">
        <v>78</v>
      </c>
      <c r="AY375" s="294" t="s">
        <v>135</v>
      </c>
    </row>
    <row r="376" spans="1:51" s="15" customFormat="1" ht="12">
      <c r="A376" s="15"/>
      <c r="B376" s="260"/>
      <c r="C376" s="261"/>
      <c r="D376" s="232" t="s">
        <v>180</v>
      </c>
      <c r="E376" s="262" t="s">
        <v>1</v>
      </c>
      <c r="F376" s="263" t="s">
        <v>183</v>
      </c>
      <c r="G376" s="261"/>
      <c r="H376" s="264">
        <v>71.248</v>
      </c>
      <c r="I376" s="265"/>
      <c r="J376" s="261"/>
      <c r="K376" s="261"/>
      <c r="L376" s="266"/>
      <c r="M376" s="267"/>
      <c r="N376" s="268"/>
      <c r="O376" s="268"/>
      <c r="P376" s="268"/>
      <c r="Q376" s="268"/>
      <c r="R376" s="268"/>
      <c r="S376" s="268"/>
      <c r="T376" s="269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70" t="s">
        <v>180</v>
      </c>
      <c r="AU376" s="270" t="s">
        <v>88</v>
      </c>
      <c r="AV376" s="15" t="s">
        <v>142</v>
      </c>
      <c r="AW376" s="15" t="s">
        <v>34</v>
      </c>
      <c r="AX376" s="15" t="s">
        <v>86</v>
      </c>
      <c r="AY376" s="270" t="s">
        <v>135</v>
      </c>
    </row>
    <row r="377" spans="1:65" s="2" customFormat="1" ht="24.15" customHeight="1">
      <c r="A377" s="39"/>
      <c r="B377" s="40"/>
      <c r="C377" s="219" t="s">
        <v>657</v>
      </c>
      <c r="D377" s="219" t="s">
        <v>137</v>
      </c>
      <c r="E377" s="220" t="s">
        <v>658</v>
      </c>
      <c r="F377" s="221" t="s">
        <v>659</v>
      </c>
      <c r="G377" s="222" t="s">
        <v>140</v>
      </c>
      <c r="H377" s="223">
        <v>9.819</v>
      </c>
      <c r="I377" s="224"/>
      <c r="J377" s="225">
        <f>ROUND(I377*H377,2)</f>
        <v>0</v>
      </c>
      <c r="K377" s="221" t="s">
        <v>141</v>
      </c>
      <c r="L377" s="45"/>
      <c r="M377" s="226" t="s">
        <v>1</v>
      </c>
      <c r="N377" s="227" t="s">
        <v>43</v>
      </c>
      <c r="O377" s="92"/>
      <c r="P377" s="228">
        <f>O377*H377</f>
        <v>0</v>
      </c>
      <c r="Q377" s="228">
        <v>0.0002</v>
      </c>
      <c r="R377" s="228">
        <f>Q377*H377</f>
        <v>0.0019638000000000004</v>
      </c>
      <c r="S377" s="228">
        <v>0</v>
      </c>
      <c r="T377" s="229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0" t="s">
        <v>142</v>
      </c>
      <c r="AT377" s="230" t="s">
        <v>137</v>
      </c>
      <c r="AU377" s="230" t="s">
        <v>88</v>
      </c>
      <c r="AY377" s="18" t="s">
        <v>135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8" t="s">
        <v>86</v>
      </c>
      <c r="BK377" s="231">
        <f>ROUND(I377*H377,2)</f>
        <v>0</v>
      </c>
      <c r="BL377" s="18" t="s">
        <v>142</v>
      </c>
      <c r="BM377" s="230" t="s">
        <v>660</v>
      </c>
    </row>
    <row r="378" spans="1:47" s="2" customFormat="1" ht="12">
      <c r="A378" s="39"/>
      <c r="B378" s="40"/>
      <c r="C378" s="41"/>
      <c r="D378" s="232" t="s">
        <v>144</v>
      </c>
      <c r="E378" s="41"/>
      <c r="F378" s="233" t="s">
        <v>661</v>
      </c>
      <c r="G378" s="41"/>
      <c r="H378" s="41"/>
      <c r="I378" s="234"/>
      <c r="J378" s="41"/>
      <c r="K378" s="41"/>
      <c r="L378" s="45"/>
      <c r="M378" s="235"/>
      <c r="N378" s="236"/>
      <c r="O378" s="92"/>
      <c r="P378" s="92"/>
      <c r="Q378" s="92"/>
      <c r="R378" s="92"/>
      <c r="S378" s="92"/>
      <c r="T378" s="9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144</v>
      </c>
      <c r="AU378" s="18" t="s">
        <v>88</v>
      </c>
    </row>
    <row r="379" spans="1:47" s="2" customFormat="1" ht="12">
      <c r="A379" s="39"/>
      <c r="B379" s="40"/>
      <c r="C379" s="41"/>
      <c r="D379" s="237" t="s">
        <v>146</v>
      </c>
      <c r="E379" s="41"/>
      <c r="F379" s="238" t="s">
        <v>662</v>
      </c>
      <c r="G379" s="41"/>
      <c r="H379" s="41"/>
      <c r="I379" s="234"/>
      <c r="J379" s="41"/>
      <c r="K379" s="41"/>
      <c r="L379" s="45"/>
      <c r="M379" s="235"/>
      <c r="N379" s="236"/>
      <c r="O379" s="92"/>
      <c r="P379" s="92"/>
      <c r="Q379" s="92"/>
      <c r="R379" s="92"/>
      <c r="S379" s="92"/>
      <c r="T379" s="93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146</v>
      </c>
      <c r="AU379" s="18" t="s">
        <v>88</v>
      </c>
    </row>
    <row r="380" spans="1:51" s="14" customFormat="1" ht="12">
      <c r="A380" s="14"/>
      <c r="B380" s="250"/>
      <c r="C380" s="251"/>
      <c r="D380" s="232" t="s">
        <v>180</v>
      </c>
      <c r="E380" s="252" t="s">
        <v>1</v>
      </c>
      <c r="F380" s="253" t="s">
        <v>663</v>
      </c>
      <c r="G380" s="251"/>
      <c r="H380" s="252" t="s">
        <v>1</v>
      </c>
      <c r="I380" s="254"/>
      <c r="J380" s="251"/>
      <c r="K380" s="251"/>
      <c r="L380" s="255"/>
      <c r="M380" s="256"/>
      <c r="N380" s="257"/>
      <c r="O380" s="257"/>
      <c r="P380" s="257"/>
      <c r="Q380" s="257"/>
      <c r="R380" s="257"/>
      <c r="S380" s="257"/>
      <c r="T380" s="258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9" t="s">
        <v>180</v>
      </c>
      <c r="AU380" s="259" t="s">
        <v>88</v>
      </c>
      <c r="AV380" s="14" t="s">
        <v>86</v>
      </c>
      <c r="AW380" s="14" t="s">
        <v>34</v>
      </c>
      <c r="AX380" s="14" t="s">
        <v>78</v>
      </c>
      <c r="AY380" s="259" t="s">
        <v>135</v>
      </c>
    </row>
    <row r="381" spans="1:51" s="13" customFormat="1" ht="12">
      <c r="A381" s="13"/>
      <c r="B381" s="239"/>
      <c r="C381" s="240"/>
      <c r="D381" s="232" t="s">
        <v>180</v>
      </c>
      <c r="E381" s="241" t="s">
        <v>1</v>
      </c>
      <c r="F381" s="242" t="s">
        <v>664</v>
      </c>
      <c r="G381" s="240"/>
      <c r="H381" s="243">
        <v>3.555</v>
      </c>
      <c r="I381" s="244"/>
      <c r="J381" s="240"/>
      <c r="K381" s="240"/>
      <c r="L381" s="245"/>
      <c r="M381" s="246"/>
      <c r="N381" s="247"/>
      <c r="O381" s="247"/>
      <c r="P381" s="247"/>
      <c r="Q381" s="247"/>
      <c r="R381" s="247"/>
      <c r="S381" s="247"/>
      <c r="T381" s="24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9" t="s">
        <v>180</v>
      </c>
      <c r="AU381" s="249" t="s">
        <v>88</v>
      </c>
      <c r="AV381" s="13" t="s">
        <v>88</v>
      </c>
      <c r="AW381" s="13" t="s">
        <v>34</v>
      </c>
      <c r="AX381" s="13" t="s">
        <v>78</v>
      </c>
      <c r="AY381" s="249" t="s">
        <v>135</v>
      </c>
    </row>
    <row r="382" spans="1:51" s="13" customFormat="1" ht="12">
      <c r="A382" s="13"/>
      <c r="B382" s="239"/>
      <c r="C382" s="240"/>
      <c r="D382" s="232" t="s">
        <v>180</v>
      </c>
      <c r="E382" s="241" t="s">
        <v>1</v>
      </c>
      <c r="F382" s="242" t="s">
        <v>665</v>
      </c>
      <c r="G382" s="240"/>
      <c r="H382" s="243">
        <v>5.895</v>
      </c>
      <c r="I382" s="244"/>
      <c r="J382" s="240"/>
      <c r="K382" s="240"/>
      <c r="L382" s="245"/>
      <c r="M382" s="246"/>
      <c r="N382" s="247"/>
      <c r="O382" s="247"/>
      <c r="P382" s="247"/>
      <c r="Q382" s="247"/>
      <c r="R382" s="247"/>
      <c r="S382" s="247"/>
      <c r="T382" s="24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9" t="s">
        <v>180</v>
      </c>
      <c r="AU382" s="249" t="s">
        <v>88</v>
      </c>
      <c r="AV382" s="13" t="s">
        <v>88</v>
      </c>
      <c r="AW382" s="13" t="s">
        <v>34</v>
      </c>
      <c r="AX382" s="13" t="s">
        <v>78</v>
      </c>
      <c r="AY382" s="249" t="s">
        <v>135</v>
      </c>
    </row>
    <row r="383" spans="1:51" s="13" customFormat="1" ht="12">
      <c r="A383" s="13"/>
      <c r="B383" s="239"/>
      <c r="C383" s="240"/>
      <c r="D383" s="232" t="s">
        <v>180</v>
      </c>
      <c r="E383" s="241" t="s">
        <v>1</v>
      </c>
      <c r="F383" s="242" t="s">
        <v>666</v>
      </c>
      <c r="G383" s="240"/>
      <c r="H383" s="243">
        <v>0.369</v>
      </c>
      <c r="I383" s="244"/>
      <c r="J383" s="240"/>
      <c r="K383" s="240"/>
      <c r="L383" s="245"/>
      <c r="M383" s="246"/>
      <c r="N383" s="247"/>
      <c r="O383" s="247"/>
      <c r="P383" s="247"/>
      <c r="Q383" s="247"/>
      <c r="R383" s="247"/>
      <c r="S383" s="247"/>
      <c r="T383" s="24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9" t="s">
        <v>180</v>
      </c>
      <c r="AU383" s="249" t="s">
        <v>88</v>
      </c>
      <c r="AV383" s="13" t="s">
        <v>88</v>
      </c>
      <c r="AW383" s="13" t="s">
        <v>34</v>
      </c>
      <c r="AX383" s="13" t="s">
        <v>78</v>
      </c>
      <c r="AY383" s="249" t="s">
        <v>135</v>
      </c>
    </row>
    <row r="384" spans="1:51" s="15" customFormat="1" ht="12">
      <c r="A384" s="15"/>
      <c r="B384" s="260"/>
      <c r="C384" s="261"/>
      <c r="D384" s="232" t="s">
        <v>180</v>
      </c>
      <c r="E384" s="262" t="s">
        <v>1</v>
      </c>
      <c r="F384" s="263" t="s">
        <v>183</v>
      </c>
      <c r="G384" s="261"/>
      <c r="H384" s="264">
        <v>9.818999999999999</v>
      </c>
      <c r="I384" s="265"/>
      <c r="J384" s="261"/>
      <c r="K384" s="261"/>
      <c r="L384" s="266"/>
      <c r="M384" s="267"/>
      <c r="N384" s="268"/>
      <c r="O384" s="268"/>
      <c r="P384" s="268"/>
      <c r="Q384" s="268"/>
      <c r="R384" s="268"/>
      <c r="S384" s="268"/>
      <c r="T384" s="269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70" t="s">
        <v>180</v>
      </c>
      <c r="AU384" s="270" t="s">
        <v>88</v>
      </c>
      <c r="AV384" s="15" t="s">
        <v>142</v>
      </c>
      <c r="AW384" s="15" t="s">
        <v>34</v>
      </c>
      <c r="AX384" s="15" t="s">
        <v>86</v>
      </c>
      <c r="AY384" s="270" t="s">
        <v>135</v>
      </c>
    </row>
    <row r="385" spans="1:65" s="2" customFormat="1" ht="24.15" customHeight="1">
      <c r="A385" s="39"/>
      <c r="B385" s="40"/>
      <c r="C385" s="219" t="s">
        <v>667</v>
      </c>
      <c r="D385" s="219" t="s">
        <v>137</v>
      </c>
      <c r="E385" s="220" t="s">
        <v>668</v>
      </c>
      <c r="F385" s="221" t="s">
        <v>669</v>
      </c>
      <c r="G385" s="222" t="s">
        <v>140</v>
      </c>
      <c r="H385" s="223">
        <v>83.93</v>
      </c>
      <c r="I385" s="224"/>
      <c r="J385" s="225">
        <f>ROUND(I385*H385,2)</f>
        <v>0</v>
      </c>
      <c r="K385" s="221" t="s">
        <v>141</v>
      </c>
      <c r="L385" s="45"/>
      <c r="M385" s="226" t="s">
        <v>1</v>
      </c>
      <c r="N385" s="227" t="s">
        <v>43</v>
      </c>
      <c r="O385" s="92"/>
      <c r="P385" s="228">
        <f>O385*H385</f>
        <v>0</v>
      </c>
      <c r="Q385" s="228">
        <v>0.0231</v>
      </c>
      <c r="R385" s="228">
        <f>Q385*H385</f>
        <v>1.9387830000000001</v>
      </c>
      <c r="S385" s="228">
        <v>0</v>
      </c>
      <c r="T385" s="22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0" t="s">
        <v>142</v>
      </c>
      <c r="AT385" s="230" t="s">
        <v>137</v>
      </c>
      <c r="AU385" s="230" t="s">
        <v>88</v>
      </c>
      <c r="AY385" s="18" t="s">
        <v>135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8" t="s">
        <v>86</v>
      </c>
      <c r="BK385" s="231">
        <f>ROUND(I385*H385,2)</f>
        <v>0</v>
      </c>
      <c r="BL385" s="18" t="s">
        <v>142</v>
      </c>
      <c r="BM385" s="230" t="s">
        <v>670</v>
      </c>
    </row>
    <row r="386" spans="1:47" s="2" customFormat="1" ht="12">
      <c r="A386" s="39"/>
      <c r="B386" s="40"/>
      <c r="C386" s="41"/>
      <c r="D386" s="232" t="s">
        <v>144</v>
      </c>
      <c r="E386" s="41"/>
      <c r="F386" s="233" t="s">
        <v>671</v>
      </c>
      <c r="G386" s="41"/>
      <c r="H386" s="41"/>
      <c r="I386" s="234"/>
      <c r="J386" s="41"/>
      <c r="K386" s="41"/>
      <c r="L386" s="45"/>
      <c r="M386" s="235"/>
      <c r="N386" s="236"/>
      <c r="O386" s="92"/>
      <c r="P386" s="92"/>
      <c r="Q386" s="92"/>
      <c r="R386" s="92"/>
      <c r="S386" s="92"/>
      <c r="T386" s="93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144</v>
      </c>
      <c r="AU386" s="18" t="s">
        <v>88</v>
      </c>
    </row>
    <row r="387" spans="1:47" s="2" customFormat="1" ht="12">
      <c r="A387" s="39"/>
      <c r="B387" s="40"/>
      <c r="C387" s="41"/>
      <c r="D387" s="237" t="s">
        <v>146</v>
      </c>
      <c r="E387" s="41"/>
      <c r="F387" s="238" t="s">
        <v>672</v>
      </c>
      <c r="G387" s="41"/>
      <c r="H387" s="41"/>
      <c r="I387" s="234"/>
      <c r="J387" s="41"/>
      <c r="K387" s="41"/>
      <c r="L387" s="45"/>
      <c r="M387" s="235"/>
      <c r="N387" s="236"/>
      <c r="O387" s="92"/>
      <c r="P387" s="92"/>
      <c r="Q387" s="92"/>
      <c r="R387" s="92"/>
      <c r="S387" s="92"/>
      <c r="T387" s="93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146</v>
      </c>
      <c r="AU387" s="18" t="s">
        <v>88</v>
      </c>
    </row>
    <row r="388" spans="1:51" s="14" customFormat="1" ht="12">
      <c r="A388" s="14"/>
      <c r="B388" s="250"/>
      <c r="C388" s="251"/>
      <c r="D388" s="232" t="s">
        <v>180</v>
      </c>
      <c r="E388" s="252" t="s">
        <v>1</v>
      </c>
      <c r="F388" s="253" t="s">
        <v>663</v>
      </c>
      <c r="G388" s="251"/>
      <c r="H388" s="252" t="s">
        <v>1</v>
      </c>
      <c r="I388" s="254"/>
      <c r="J388" s="251"/>
      <c r="K388" s="251"/>
      <c r="L388" s="255"/>
      <c r="M388" s="256"/>
      <c r="N388" s="257"/>
      <c r="O388" s="257"/>
      <c r="P388" s="257"/>
      <c r="Q388" s="257"/>
      <c r="R388" s="257"/>
      <c r="S388" s="257"/>
      <c r="T388" s="258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9" t="s">
        <v>180</v>
      </c>
      <c r="AU388" s="259" t="s">
        <v>88</v>
      </c>
      <c r="AV388" s="14" t="s">
        <v>86</v>
      </c>
      <c r="AW388" s="14" t="s">
        <v>34</v>
      </c>
      <c r="AX388" s="14" t="s">
        <v>78</v>
      </c>
      <c r="AY388" s="259" t="s">
        <v>135</v>
      </c>
    </row>
    <row r="389" spans="1:51" s="13" customFormat="1" ht="12">
      <c r="A389" s="13"/>
      <c r="B389" s="239"/>
      <c r="C389" s="240"/>
      <c r="D389" s="232" t="s">
        <v>180</v>
      </c>
      <c r="E389" s="241" t="s">
        <v>1</v>
      </c>
      <c r="F389" s="242" t="s">
        <v>664</v>
      </c>
      <c r="G389" s="240"/>
      <c r="H389" s="243">
        <v>3.555</v>
      </c>
      <c r="I389" s="244"/>
      <c r="J389" s="240"/>
      <c r="K389" s="240"/>
      <c r="L389" s="245"/>
      <c r="M389" s="246"/>
      <c r="N389" s="247"/>
      <c r="O389" s="247"/>
      <c r="P389" s="247"/>
      <c r="Q389" s="247"/>
      <c r="R389" s="247"/>
      <c r="S389" s="247"/>
      <c r="T389" s="24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9" t="s">
        <v>180</v>
      </c>
      <c r="AU389" s="249" t="s">
        <v>88</v>
      </c>
      <c r="AV389" s="13" t="s">
        <v>88</v>
      </c>
      <c r="AW389" s="13" t="s">
        <v>34</v>
      </c>
      <c r="AX389" s="13" t="s">
        <v>78</v>
      </c>
      <c r="AY389" s="249" t="s">
        <v>135</v>
      </c>
    </row>
    <row r="390" spans="1:51" s="13" customFormat="1" ht="12">
      <c r="A390" s="13"/>
      <c r="B390" s="239"/>
      <c r="C390" s="240"/>
      <c r="D390" s="232" t="s">
        <v>180</v>
      </c>
      <c r="E390" s="241" t="s">
        <v>1</v>
      </c>
      <c r="F390" s="242" t="s">
        <v>665</v>
      </c>
      <c r="G390" s="240"/>
      <c r="H390" s="243">
        <v>5.895</v>
      </c>
      <c r="I390" s="244"/>
      <c r="J390" s="240"/>
      <c r="K390" s="240"/>
      <c r="L390" s="245"/>
      <c r="M390" s="246"/>
      <c r="N390" s="247"/>
      <c r="O390" s="247"/>
      <c r="P390" s="247"/>
      <c r="Q390" s="247"/>
      <c r="R390" s="247"/>
      <c r="S390" s="247"/>
      <c r="T390" s="24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9" t="s">
        <v>180</v>
      </c>
      <c r="AU390" s="249" t="s">
        <v>88</v>
      </c>
      <c r="AV390" s="13" t="s">
        <v>88</v>
      </c>
      <c r="AW390" s="13" t="s">
        <v>34</v>
      </c>
      <c r="AX390" s="13" t="s">
        <v>78</v>
      </c>
      <c r="AY390" s="249" t="s">
        <v>135</v>
      </c>
    </row>
    <row r="391" spans="1:51" s="16" customFormat="1" ht="12">
      <c r="A391" s="16"/>
      <c r="B391" s="284"/>
      <c r="C391" s="285"/>
      <c r="D391" s="232" t="s">
        <v>180</v>
      </c>
      <c r="E391" s="286" t="s">
        <v>1</v>
      </c>
      <c r="F391" s="287" t="s">
        <v>480</v>
      </c>
      <c r="G391" s="285"/>
      <c r="H391" s="288">
        <v>9.45</v>
      </c>
      <c r="I391" s="289"/>
      <c r="J391" s="285"/>
      <c r="K391" s="285"/>
      <c r="L391" s="290"/>
      <c r="M391" s="291"/>
      <c r="N391" s="292"/>
      <c r="O391" s="292"/>
      <c r="P391" s="292"/>
      <c r="Q391" s="292"/>
      <c r="R391" s="292"/>
      <c r="S391" s="292"/>
      <c r="T391" s="293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T391" s="294" t="s">
        <v>180</v>
      </c>
      <c r="AU391" s="294" t="s">
        <v>88</v>
      </c>
      <c r="AV391" s="16" t="s">
        <v>153</v>
      </c>
      <c r="AW391" s="16" t="s">
        <v>34</v>
      </c>
      <c r="AX391" s="16" t="s">
        <v>78</v>
      </c>
      <c r="AY391" s="294" t="s">
        <v>135</v>
      </c>
    </row>
    <row r="392" spans="1:51" s="13" customFormat="1" ht="12">
      <c r="A392" s="13"/>
      <c r="B392" s="239"/>
      <c r="C392" s="240"/>
      <c r="D392" s="232" t="s">
        <v>180</v>
      </c>
      <c r="E392" s="241" t="s">
        <v>1</v>
      </c>
      <c r="F392" s="242" t="s">
        <v>654</v>
      </c>
      <c r="G392" s="240"/>
      <c r="H392" s="243">
        <v>29.852</v>
      </c>
      <c r="I392" s="244"/>
      <c r="J392" s="240"/>
      <c r="K392" s="240"/>
      <c r="L392" s="245"/>
      <c r="M392" s="246"/>
      <c r="N392" s="247"/>
      <c r="O392" s="247"/>
      <c r="P392" s="247"/>
      <c r="Q392" s="247"/>
      <c r="R392" s="247"/>
      <c r="S392" s="247"/>
      <c r="T392" s="24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9" t="s">
        <v>180</v>
      </c>
      <c r="AU392" s="249" t="s">
        <v>88</v>
      </c>
      <c r="AV392" s="13" t="s">
        <v>88</v>
      </c>
      <c r="AW392" s="13" t="s">
        <v>34</v>
      </c>
      <c r="AX392" s="13" t="s">
        <v>78</v>
      </c>
      <c r="AY392" s="249" t="s">
        <v>135</v>
      </c>
    </row>
    <row r="393" spans="1:51" s="13" customFormat="1" ht="12">
      <c r="A393" s="13"/>
      <c r="B393" s="239"/>
      <c r="C393" s="240"/>
      <c r="D393" s="232" t="s">
        <v>180</v>
      </c>
      <c r="E393" s="241" t="s">
        <v>1</v>
      </c>
      <c r="F393" s="242" t="s">
        <v>655</v>
      </c>
      <c r="G393" s="240"/>
      <c r="H393" s="243">
        <v>13.645</v>
      </c>
      <c r="I393" s="244"/>
      <c r="J393" s="240"/>
      <c r="K393" s="240"/>
      <c r="L393" s="245"/>
      <c r="M393" s="246"/>
      <c r="N393" s="247"/>
      <c r="O393" s="247"/>
      <c r="P393" s="247"/>
      <c r="Q393" s="247"/>
      <c r="R393" s="247"/>
      <c r="S393" s="247"/>
      <c r="T393" s="24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9" t="s">
        <v>180</v>
      </c>
      <c r="AU393" s="249" t="s">
        <v>88</v>
      </c>
      <c r="AV393" s="13" t="s">
        <v>88</v>
      </c>
      <c r="AW393" s="13" t="s">
        <v>34</v>
      </c>
      <c r="AX393" s="13" t="s">
        <v>78</v>
      </c>
      <c r="AY393" s="249" t="s">
        <v>135</v>
      </c>
    </row>
    <row r="394" spans="1:51" s="13" customFormat="1" ht="12">
      <c r="A394" s="13"/>
      <c r="B394" s="239"/>
      <c r="C394" s="240"/>
      <c r="D394" s="232" t="s">
        <v>180</v>
      </c>
      <c r="E394" s="241" t="s">
        <v>1</v>
      </c>
      <c r="F394" s="242" t="s">
        <v>619</v>
      </c>
      <c r="G394" s="240"/>
      <c r="H394" s="243">
        <v>24.648</v>
      </c>
      <c r="I394" s="244"/>
      <c r="J394" s="240"/>
      <c r="K394" s="240"/>
      <c r="L394" s="245"/>
      <c r="M394" s="246"/>
      <c r="N394" s="247"/>
      <c r="O394" s="247"/>
      <c r="P394" s="247"/>
      <c r="Q394" s="247"/>
      <c r="R394" s="247"/>
      <c r="S394" s="247"/>
      <c r="T394" s="24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9" t="s">
        <v>180</v>
      </c>
      <c r="AU394" s="249" t="s">
        <v>88</v>
      </c>
      <c r="AV394" s="13" t="s">
        <v>88</v>
      </c>
      <c r="AW394" s="13" t="s">
        <v>34</v>
      </c>
      <c r="AX394" s="13" t="s">
        <v>78</v>
      </c>
      <c r="AY394" s="249" t="s">
        <v>135</v>
      </c>
    </row>
    <row r="395" spans="1:51" s="16" customFormat="1" ht="12">
      <c r="A395" s="16"/>
      <c r="B395" s="284"/>
      <c r="C395" s="285"/>
      <c r="D395" s="232" t="s">
        <v>180</v>
      </c>
      <c r="E395" s="286" t="s">
        <v>1</v>
      </c>
      <c r="F395" s="287" t="s">
        <v>480</v>
      </c>
      <c r="G395" s="285"/>
      <c r="H395" s="288">
        <v>68.145</v>
      </c>
      <c r="I395" s="289"/>
      <c r="J395" s="285"/>
      <c r="K395" s="285"/>
      <c r="L395" s="290"/>
      <c r="M395" s="291"/>
      <c r="N395" s="292"/>
      <c r="O395" s="292"/>
      <c r="P395" s="292"/>
      <c r="Q395" s="292"/>
      <c r="R395" s="292"/>
      <c r="S395" s="292"/>
      <c r="T395" s="293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T395" s="294" t="s">
        <v>180</v>
      </c>
      <c r="AU395" s="294" t="s">
        <v>88</v>
      </c>
      <c r="AV395" s="16" t="s">
        <v>153</v>
      </c>
      <c r="AW395" s="16" t="s">
        <v>34</v>
      </c>
      <c r="AX395" s="16" t="s">
        <v>78</v>
      </c>
      <c r="AY395" s="294" t="s">
        <v>135</v>
      </c>
    </row>
    <row r="396" spans="1:51" s="13" customFormat="1" ht="12">
      <c r="A396" s="13"/>
      <c r="B396" s="239"/>
      <c r="C396" s="240"/>
      <c r="D396" s="232" t="s">
        <v>180</v>
      </c>
      <c r="E396" s="241" t="s">
        <v>1</v>
      </c>
      <c r="F396" s="242" t="s">
        <v>673</v>
      </c>
      <c r="G396" s="240"/>
      <c r="H396" s="243">
        <v>6.335</v>
      </c>
      <c r="I396" s="244"/>
      <c r="J396" s="240"/>
      <c r="K396" s="240"/>
      <c r="L396" s="245"/>
      <c r="M396" s="246"/>
      <c r="N396" s="247"/>
      <c r="O396" s="247"/>
      <c r="P396" s="247"/>
      <c r="Q396" s="247"/>
      <c r="R396" s="247"/>
      <c r="S396" s="247"/>
      <c r="T396" s="24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9" t="s">
        <v>180</v>
      </c>
      <c r="AU396" s="249" t="s">
        <v>88</v>
      </c>
      <c r="AV396" s="13" t="s">
        <v>88</v>
      </c>
      <c r="AW396" s="13" t="s">
        <v>34</v>
      </c>
      <c r="AX396" s="13" t="s">
        <v>78</v>
      </c>
      <c r="AY396" s="249" t="s">
        <v>135</v>
      </c>
    </row>
    <row r="397" spans="1:51" s="15" customFormat="1" ht="12">
      <c r="A397" s="15"/>
      <c r="B397" s="260"/>
      <c r="C397" s="261"/>
      <c r="D397" s="232" t="s">
        <v>180</v>
      </c>
      <c r="E397" s="262" t="s">
        <v>1</v>
      </c>
      <c r="F397" s="263" t="s">
        <v>183</v>
      </c>
      <c r="G397" s="261"/>
      <c r="H397" s="264">
        <v>83.92999999999999</v>
      </c>
      <c r="I397" s="265"/>
      <c r="J397" s="261"/>
      <c r="K397" s="261"/>
      <c r="L397" s="266"/>
      <c r="M397" s="267"/>
      <c r="N397" s="268"/>
      <c r="O397" s="268"/>
      <c r="P397" s="268"/>
      <c r="Q397" s="268"/>
      <c r="R397" s="268"/>
      <c r="S397" s="268"/>
      <c r="T397" s="269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70" t="s">
        <v>180</v>
      </c>
      <c r="AU397" s="270" t="s">
        <v>88</v>
      </c>
      <c r="AV397" s="15" t="s">
        <v>142</v>
      </c>
      <c r="AW397" s="15" t="s">
        <v>34</v>
      </c>
      <c r="AX397" s="15" t="s">
        <v>86</v>
      </c>
      <c r="AY397" s="270" t="s">
        <v>135</v>
      </c>
    </row>
    <row r="398" spans="1:65" s="2" customFormat="1" ht="24.15" customHeight="1">
      <c r="A398" s="39"/>
      <c r="B398" s="40"/>
      <c r="C398" s="219" t="s">
        <v>674</v>
      </c>
      <c r="D398" s="219" t="s">
        <v>137</v>
      </c>
      <c r="E398" s="220" t="s">
        <v>675</v>
      </c>
      <c r="F398" s="221" t="s">
        <v>676</v>
      </c>
      <c r="G398" s="222" t="s">
        <v>140</v>
      </c>
      <c r="H398" s="223">
        <v>204.435</v>
      </c>
      <c r="I398" s="224"/>
      <c r="J398" s="225">
        <f>ROUND(I398*H398,2)</f>
        <v>0</v>
      </c>
      <c r="K398" s="221" t="s">
        <v>141</v>
      </c>
      <c r="L398" s="45"/>
      <c r="M398" s="226" t="s">
        <v>1</v>
      </c>
      <c r="N398" s="227" t="s">
        <v>43</v>
      </c>
      <c r="O398" s="92"/>
      <c r="P398" s="228">
        <f>O398*H398</f>
        <v>0</v>
      </c>
      <c r="Q398" s="228">
        <v>0.0079</v>
      </c>
      <c r="R398" s="228">
        <f>Q398*H398</f>
        <v>1.6150365000000002</v>
      </c>
      <c r="S398" s="228">
        <v>0</v>
      </c>
      <c r="T398" s="22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0" t="s">
        <v>142</v>
      </c>
      <c r="AT398" s="230" t="s">
        <v>137</v>
      </c>
      <c r="AU398" s="230" t="s">
        <v>88</v>
      </c>
      <c r="AY398" s="18" t="s">
        <v>135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8" t="s">
        <v>86</v>
      </c>
      <c r="BK398" s="231">
        <f>ROUND(I398*H398,2)</f>
        <v>0</v>
      </c>
      <c r="BL398" s="18" t="s">
        <v>142</v>
      </c>
      <c r="BM398" s="230" t="s">
        <v>677</v>
      </c>
    </row>
    <row r="399" spans="1:47" s="2" customFormat="1" ht="12">
      <c r="A399" s="39"/>
      <c r="B399" s="40"/>
      <c r="C399" s="41"/>
      <c r="D399" s="232" t="s">
        <v>144</v>
      </c>
      <c r="E399" s="41"/>
      <c r="F399" s="233" t="s">
        <v>678</v>
      </c>
      <c r="G399" s="41"/>
      <c r="H399" s="41"/>
      <c r="I399" s="234"/>
      <c r="J399" s="41"/>
      <c r="K399" s="41"/>
      <c r="L399" s="45"/>
      <c r="M399" s="235"/>
      <c r="N399" s="236"/>
      <c r="O399" s="92"/>
      <c r="P399" s="92"/>
      <c r="Q399" s="92"/>
      <c r="R399" s="92"/>
      <c r="S399" s="92"/>
      <c r="T399" s="93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144</v>
      </c>
      <c r="AU399" s="18" t="s">
        <v>88</v>
      </c>
    </row>
    <row r="400" spans="1:47" s="2" customFormat="1" ht="12">
      <c r="A400" s="39"/>
      <c r="B400" s="40"/>
      <c r="C400" s="41"/>
      <c r="D400" s="237" t="s">
        <v>146</v>
      </c>
      <c r="E400" s="41"/>
      <c r="F400" s="238" t="s">
        <v>679</v>
      </c>
      <c r="G400" s="41"/>
      <c r="H400" s="41"/>
      <c r="I400" s="234"/>
      <c r="J400" s="41"/>
      <c r="K400" s="41"/>
      <c r="L400" s="45"/>
      <c r="M400" s="235"/>
      <c r="N400" s="236"/>
      <c r="O400" s="92"/>
      <c r="P400" s="92"/>
      <c r="Q400" s="92"/>
      <c r="R400" s="92"/>
      <c r="S400" s="92"/>
      <c r="T400" s="93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146</v>
      </c>
      <c r="AU400" s="18" t="s">
        <v>88</v>
      </c>
    </row>
    <row r="401" spans="1:51" s="13" customFormat="1" ht="12">
      <c r="A401" s="13"/>
      <c r="B401" s="239"/>
      <c r="C401" s="240"/>
      <c r="D401" s="232" t="s">
        <v>180</v>
      </c>
      <c r="E401" s="241" t="s">
        <v>1</v>
      </c>
      <c r="F401" s="242" t="s">
        <v>680</v>
      </c>
      <c r="G401" s="240"/>
      <c r="H401" s="243">
        <v>89.556</v>
      </c>
      <c r="I401" s="244"/>
      <c r="J401" s="240"/>
      <c r="K401" s="240"/>
      <c r="L401" s="245"/>
      <c r="M401" s="246"/>
      <c r="N401" s="247"/>
      <c r="O401" s="247"/>
      <c r="P401" s="247"/>
      <c r="Q401" s="247"/>
      <c r="R401" s="247"/>
      <c r="S401" s="247"/>
      <c r="T401" s="24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9" t="s">
        <v>180</v>
      </c>
      <c r="AU401" s="249" t="s">
        <v>88</v>
      </c>
      <c r="AV401" s="13" t="s">
        <v>88</v>
      </c>
      <c r="AW401" s="13" t="s">
        <v>34</v>
      </c>
      <c r="AX401" s="13" t="s">
        <v>78</v>
      </c>
      <c r="AY401" s="249" t="s">
        <v>135</v>
      </c>
    </row>
    <row r="402" spans="1:51" s="13" customFormat="1" ht="12">
      <c r="A402" s="13"/>
      <c r="B402" s="239"/>
      <c r="C402" s="240"/>
      <c r="D402" s="232" t="s">
        <v>180</v>
      </c>
      <c r="E402" s="241" t="s">
        <v>1</v>
      </c>
      <c r="F402" s="242" t="s">
        <v>681</v>
      </c>
      <c r="G402" s="240"/>
      <c r="H402" s="243">
        <v>40.935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9" t="s">
        <v>180</v>
      </c>
      <c r="AU402" s="249" t="s">
        <v>88</v>
      </c>
      <c r="AV402" s="13" t="s">
        <v>88</v>
      </c>
      <c r="AW402" s="13" t="s">
        <v>34</v>
      </c>
      <c r="AX402" s="13" t="s">
        <v>78</v>
      </c>
      <c r="AY402" s="249" t="s">
        <v>135</v>
      </c>
    </row>
    <row r="403" spans="1:51" s="13" customFormat="1" ht="12">
      <c r="A403" s="13"/>
      <c r="B403" s="239"/>
      <c r="C403" s="240"/>
      <c r="D403" s="232" t="s">
        <v>180</v>
      </c>
      <c r="E403" s="241" t="s">
        <v>1</v>
      </c>
      <c r="F403" s="242" t="s">
        <v>682</v>
      </c>
      <c r="G403" s="240"/>
      <c r="H403" s="243">
        <v>73.944</v>
      </c>
      <c r="I403" s="244"/>
      <c r="J403" s="240"/>
      <c r="K403" s="240"/>
      <c r="L403" s="245"/>
      <c r="M403" s="246"/>
      <c r="N403" s="247"/>
      <c r="O403" s="247"/>
      <c r="P403" s="247"/>
      <c r="Q403" s="247"/>
      <c r="R403" s="247"/>
      <c r="S403" s="247"/>
      <c r="T403" s="24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9" t="s">
        <v>180</v>
      </c>
      <c r="AU403" s="249" t="s">
        <v>88</v>
      </c>
      <c r="AV403" s="13" t="s">
        <v>88</v>
      </c>
      <c r="AW403" s="13" t="s">
        <v>34</v>
      </c>
      <c r="AX403" s="13" t="s">
        <v>78</v>
      </c>
      <c r="AY403" s="249" t="s">
        <v>135</v>
      </c>
    </row>
    <row r="404" spans="1:51" s="15" customFormat="1" ht="12">
      <c r="A404" s="15"/>
      <c r="B404" s="260"/>
      <c r="C404" s="261"/>
      <c r="D404" s="232" t="s">
        <v>180</v>
      </c>
      <c r="E404" s="262" t="s">
        <v>1</v>
      </c>
      <c r="F404" s="263" t="s">
        <v>183</v>
      </c>
      <c r="G404" s="261"/>
      <c r="H404" s="264">
        <v>204.435</v>
      </c>
      <c r="I404" s="265"/>
      <c r="J404" s="261"/>
      <c r="K404" s="261"/>
      <c r="L404" s="266"/>
      <c r="M404" s="267"/>
      <c r="N404" s="268"/>
      <c r="O404" s="268"/>
      <c r="P404" s="268"/>
      <c r="Q404" s="268"/>
      <c r="R404" s="268"/>
      <c r="S404" s="268"/>
      <c r="T404" s="269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70" t="s">
        <v>180</v>
      </c>
      <c r="AU404" s="270" t="s">
        <v>88</v>
      </c>
      <c r="AV404" s="15" t="s">
        <v>142</v>
      </c>
      <c r="AW404" s="15" t="s">
        <v>34</v>
      </c>
      <c r="AX404" s="15" t="s">
        <v>86</v>
      </c>
      <c r="AY404" s="270" t="s">
        <v>135</v>
      </c>
    </row>
    <row r="405" spans="1:65" s="2" customFormat="1" ht="24.15" customHeight="1">
      <c r="A405" s="39"/>
      <c r="B405" s="40"/>
      <c r="C405" s="219" t="s">
        <v>683</v>
      </c>
      <c r="D405" s="219" t="s">
        <v>137</v>
      </c>
      <c r="E405" s="220" t="s">
        <v>684</v>
      </c>
      <c r="F405" s="221" t="s">
        <v>685</v>
      </c>
      <c r="G405" s="222" t="s">
        <v>140</v>
      </c>
      <c r="H405" s="223">
        <v>9.819</v>
      </c>
      <c r="I405" s="224"/>
      <c r="J405" s="225">
        <f>ROUND(I405*H405,2)</f>
        <v>0</v>
      </c>
      <c r="K405" s="221" t="s">
        <v>141</v>
      </c>
      <c r="L405" s="45"/>
      <c r="M405" s="226" t="s">
        <v>1</v>
      </c>
      <c r="N405" s="227" t="s">
        <v>43</v>
      </c>
      <c r="O405" s="92"/>
      <c r="P405" s="228">
        <f>O405*H405</f>
        <v>0</v>
      </c>
      <c r="Q405" s="228">
        <v>0.0057</v>
      </c>
      <c r="R405" s="228">
        <f>Q405*H405</f>
        <v>0.055968300000000006</v>
      </c>
      <c r="S405" s="228">
        <v>0</v>
      </c>
      <c r="T405" s="22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0" t="s">
        <v>142</v>
      </c>
      <c r="AT405" s="230" t="s">
        <v>137</v>
      </c>
      <c r="AU405" s="230" t="s">
        <v>88</v>
      </c>
      <c r="AY405" s="18" t="s">
        <v>135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8" t="s">
        <v>86</v>
      </c>
      <c r="BK405" s="231">
        <f>ROUND(I405*H405,2)</f>
        <v>0</v>
      </c>
      <c r="BL405" s="18" t="s">
        <v>142</v>
      </c>
      <c r="BM405" s="230" t="s">
        <v>686</v>
      </c>
    </row>
    <row r="406" spans="1:47" s="2" customFormat="1" ht="12">
      <c r="A406" s="39"/>
      <c r="B406" s="40"/>
      <c r="C406" s="41"/>
      <c r="D406" s="232" t="s">
        <v>144</v>
      </c>
      <c r="E406" s="41"/>
      <c r="F406" s="233" t="s">
        <v>687</v>
      </c>
      <c r="G406" s="41"/>
      <c r="H406" s="41"/>
      <c r="I406" s="234"/>
      <c r="J406" s="41"/>
      <c r="K406" s="41"/>
      <c r="L406" s="45"/>
      <c r="M406" s="235"/>
      <c r="N406" s="236"/>
      <c r="O406" s="92"/>
      <c r="P406" s="92"/>
      <c r="Q406" s="92"/>
      <c r="R406" s="92"/>
      <c r="S406" s="92"/>
      <c r="T406" s="93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144</v>
      </c>
      <c r="AU406" s="18" t="s">
        <v>88</v>
      </c>
    </row>
    <row r="407" spans="1:47" s="2" customFormat="1" ht="12">
      <c r="A407" s="39"/>
      <c r="B407" s="40"/>
      <c r="C407" s="41"/>
      <c r="D407" s="237" t="s">
        <v>146</v>
      </c>
      <c r="E407" s="41"/>
      <c r="F407" s="238" t="s">
        <v>688</v>
      </c>
      <c r="G407" s="41"/>
      <c r="H407" s="41"/>
      <c r="I407" s="234"/>
      <c r="J407" s="41"/>
      <c r="K407" s="41"/>
      <c r="L407" s="45"/>
      <c r="M407" s="235"/>
      <c r="N407" s="236"/>
      <c r="O407" s="92"/>
      <c r="P407" s="92"/>
      <c r="Q407" s="92"/>
      <c r="R407" s="92"/>
      <c r="S407" s="92"/>
      <c r="T407" s="93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146</v>
      </c>
      <c r="AU407" s="18" t="s">
        <v>88</v>
      </c>
    </row>
    <row r="408" spans="1:51" s="14" customFormat="1" ht="12">
      <c r="A408" s="14"/>
      <c r="B408" s="250"/>
      <c r="C408" s="251"/>
      <c r="D408" s="232" t="s">
        <v>180</v>
      </c>
      <c r="E408" s="252" t="s">
        <v>1</v>
      </c>
      <c r="F408" s="253" t="s">
        <v>663</v>
      </c>
      <c r="G408" s="251"/>
      <c r="H408" s="252" t="s">
        <v>1</v>
      </c>
      <c r="I408" s="254"/>
      <c r="J408" s="251"/>
      <c r="K408" s="251"/>
      <c r="L408" s="255"/>
      <c r="M408" s="256"/>
      <c r="N408" s="257"/>
      <c r="O408" s="257"/>
      <c r="P408" s="257"/>
      <c r="Q408" s="257"/>
      <c r="R408" s="257"/>
      <c r="S408" s="257"/>
      <c r="T408" s="258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9" t="s">
        <v>180</v>
      </c>
      <c r="AU408" s="259" t="s">
        <v>88</v>
      </c>
      <c r="AV408" s="14" t="s">
        <v>86</v>
      </c>
      <c r="AW408" s="14" t="s">
        <v>34</v>
      </c>
      <c r="AX408" s="14" t="s">
        <v>78</v>
      </c>
      <c r="AY408" s="259" t="s">
        <v>135</v>
      </c>
    </row>
    <row r="409" spans="1:51" s="13" customFormat="1" ht="12">
      <c r="A409" s="13"/>
      <c r="B409" s="239"/>
      <c r="C409" s="240"/>
      <c r="D409" s="232" t="s">
        <v>180</v>
      </c>
      <c r="E409" s="241" t="s">
        <v>1</v>
      </c>
      <c r="F409" s="242" t="s">
        <v>664</v>
      </c>
      <c r="G409" s="240"/>
      <c r="H409" s="243">
        <v>3.555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9" t="s">
        <v>180</v>
      </c>
      <c r="AU409" s="249" t="s">
        <v>88</v>
      </c>
      <c r="AV409" s="13" t="s">
        <v>88</v>
      </c>
      <c r="AW409" s="13" t="s">
        <v>34</v>
      </c>
      <c r="AX409" s="13" t="s">
        <v>78</v>
      </c>
      <c r="AY409" s="249" t="s">
        <v>135</v>
      </c>
    </row>
    <row r="410" spans="1:51" s="13" customFormat="1" ht="12">
      <c r="A410" s="13"/>
      <c r="B410" s="239"/>
      <c r="C410" s="240"/>
      <c r="D410" s="232" t="s">
        <v>180</v>
      </c>
      <c r="E410" s="241" t="s">
        <v>1</v>
      </c>
      <c r="F410" s="242" t="s">
        <v>665</v>
      </c>
      <c r="G410" s="240"/>
      <c r="H410" s="243">
        <v>5.895</v>
      </c>
      <c r="I410" s="244"/>
      <c r="J410" s="240"/>
      <c r="K410" s="240"/>
      <c r="L410" s="245"/>
      <c r="M410" s="246"/>
      <c r="N410" s="247"/>
      <c r="O410" s="247"/>
      <c r="P410" s="247"/>
      <c r="Q410" s="247"/>
      <c r="R410" s="247"/>
      <c r="S410" s="247"/>
      <c r="T410" s="24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9" t="s">
        <v>180</v>
      </c>
      <c r="AU410" s="249" t="s">
        <v>88</v>
      </c>
      <c r="AV410" s="13" t="s">
        <v>88</v>
      </c>
      <c r="AW410" s="13" t="s">
        <v>34</v>
      </c>
      <c r="AX410" s="13" t="s">
        <v>78</v>
      </c>
      <c r="AY410" s="249" t="s">
        <v>135</v>
      </c>
    </row>
    <row r="411" spans="1:51" s="13" customFormat="1" ht="12">
      <c r="A411" s="13"/>
      <c r="B411" s="239"/>
      <c r="C411" s="240"/>
      <c r="D411" s="232" t="s">
        <v>180</v>
      </c>
      <c r="E411" s="241" t="s">
        <v>1</v>
      </c>
      <c r="F411" s="242" t="s">
        <v>666</v>
      </c>
      <c r="G411" s="240"/>
      <c r="H411" s="243">
        <v>0.369</v>
      </c>
      <c r="I411" s="244"/>
      <c r="J411" s="240"/>
      <c r="K411" s="240"/>
      <c r="L411" s="245"/>
      <c r="M411" s="246"/>
      <c r="N411" s="247"/>
      <c r="O411" s="247"/>
      <c r="P411" s="247"/>
      <c r="Q411" s="247"/>
      <c r="R411" s="247"/>
      <c r="S411" s="247"/>
      <c r="T411" s="24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9" t="s">
        <v>180</v>
      </c>
      <c r="AU411" s="249" t="s">
        <v>88</v>
      </c>
      <c r="AV411" s="13" t="s">
        <v>88</v>
      </c>
      <c r="AW411" s="13" t="s">
        <v>34</v>
      </c>
      <c r="AX411" s="13" t="s">
        <v>78</v>
      </c>
      <c r="AY411" s="249" t="s">
        <v>135</v>
      </c>
    </row>
    <row r="412" spans="1:51" s="15" customFormat="1" ht="12">
      <c r="A412" s="15"/>
      <c r="B412" s="260"/>
      <c r="C412" s="261"/>
      <c r="D412" s="232" t="s">
        <v>180</v>
      </c>
      <c r="E412" s="262" t="s">
        <v>1</v>
      </c>
      <c r="F412" s="263" t="s">
        <v>183</v>
      </c>
      <c r="G412" s="261"/>
      <c r="H412" s="264">
        <v>9.818999999999999</v>
      </c>
      <c r="I412" s="265"/>
      <c r="J412" s="261"/>
      <c r="K412" s="261"/>
      <c r="L412" s="266"/>
      <c r="M412" s="267"/>
      <c r="N412" s="268"/>
      <c r="O412" s="268"/>
      <c r="P412" s="268"/>
      <c r="Q412" s="268"/>
      <c r="R412" s="268"/>
      <c r="S412" s="268"/>
      <c r="T412" s="269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70" t="s">
        <v>180</v>
      </c>
      <c r="AU412" s="270" t="s">
        <v>88</v>
      </c>
      <c r="AV412" s="15" t="s">
        <v>142</v>
      </c>
      <c r="AW412" s="15" t="s">
        <v>34</v>
      </c>
      <c r="AX412" s="15" t="s">
        <v>86</v>
      </c>
      <c r="AY412" s="270" t="s">
        <v>135</v>
      </c>
    </row>
    <row r="413" spans="1:65" s="2" customFormat="1" ht="24.15" customHeight="1">
      <c r="A413" s="39"/>
      <c r="B413" s="40"/>
      <c r="C413" s="219" t="s">
        <v>689</v>
      </c>
      <c r="D413" s="219" t="s">
        <v>137</v>
      </c>
      <c r="E413" s="220" t="s">
        <v>690</v>
      </c>
      <c r="F413" s="221" t="s">
        <v>691</v>
      </c>
      <c r="G413" s="222" t="s">
        <v>140</v>
      </c>
      <c r="H413" s="223">
        <v>46.6</v>
      </c>
      <c r="I413" s="224"/>
      <c r="J413" s="225">
        <f>ROUND(I413*H413,2)</f>
        <v>0</v>
      </c>
      <c r="K413" s="221" t="s">
        <v>141</v>
      </c>
      <c r="L413" s="45"/>
      <c r="M413" s="226" t="s">
        <v>1</v>
      </c>
      <c r="N413" s="227" t="s">
        <v>43</v>
      </c>
      <c r="O413" s="92"/>
      <c r="P413" s="228">
        <f>O413*H413</f>
        <v>0</v>
      </c>
      <c r="Q413" s="228">
        <v>0.0046</v>
      </c>
      <c r="R413" s="228">
        <f>Q413*H413</f>
        <v>0.21436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142</v>
      </c>
      <c r="AT413" s="230" t="s">
        <v>137</v>
      </c>
      <c r="AU413" s="230" t="s">
        <v>88</v>
      </c>
      <c r="AY413" s="18" t="s">
        <v>135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86</v>
      </c>
      <c r="BK413" s="231">
        <f>ROUND(I413*H413,2)</f>
        <v>0</v>
      </c>
      <c r="BL413" s="18" t="s">
        <v>142</v>
      </c>
      <c r="BM413" s="230" t="s">
        <v>692</v>
      </c>
    </row>
    <row r="414" spans="1:47" s="2" customFormat="1" ht="12">
      <c r="A414" s="39"/>
      <c r="B414" s="40"/>
      <c r="C414" s="41"/>
      <c r="D414" s="232" t="s">
        <v>144</v>
      </c>
      <c r="E414" s="41"/>
      <c r="F414" s="233" t="s">
        <v>693</v>
      </c>
      <c r="G414" s="41"/>
      <c r="H414" s="41"/>
      <c r="I414" s="234"/>
      <c r="J414" s="41"/>
      <c r="K414" s="41"/>
      <c r="L414" s="45"/>
      <c r="M414" s="235"/>
      <c r="N414" s="236"/>
      <c r="O414" s="92"/>
      <c r="P414" s="92"/>
      <c r="Q414" s="92"/>
      <c r="R414" s="92"/>
      <c r="S414" s="92"/>
      <c r="T414" s="9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144</v>
      </c>
      <c r="AU414" s="18" t="s">
        <v>88</v>
      </c>
    </row>
    <row r="415" spans="1:47" s="2" customFormat="1" ht="12">
      <c r="A415" s="39"/>
      <c r="B415" s="40"/>
      <c r="C415" s="41"/>
      <c r="D415" s="237" t="s">
        <v>146</v>
      </c>
      <c r="E415" s="41"/>
      <c r="F415" s="238" t="s">
        <v>694</v>
      </c>
      <c r="G415" s="41"/>
      <c r="H415" s="41"/>
      <c r="I415" s="234"/>
      <c r="J415" s="41"/>
      <c r="K415" s="41"/>
      <c r="L415" s="45"/>
      <c r="M415" s="235"/>
      <c r="N415" s="236"/>
      <c r="O415" s="92"/>
      <c r="P415" s="92"/>
      <c r="Q415" s="92"/>
      <c r="R415" s="92"/>
      <c r="S415" s="92"/>
      <c r="T415" s="93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146</v>
      </c>
      <c r="AU415" s="18" t="s">
        <v>88</v>
      </c>
    </row>
    <row r="416" spans="1:51" s="13" customFormat="1" ht="12">
      <c r="A416" s="13"/>
      <c r="B416" s="239"/>
      <c r="C416" s="240"/>
      <c r="D416" s="232" t="s">
        <v>180</v>
      </c>
      <c r="E416" s="241" t="s">
        <v>1</v>
      </c>
      <c r="F416" s="242" t="s">
        <v>654</v>
      </c>
      <c r="G416" s="240"/>
      <c r="H416" s="243">
        <v>29.852</v>
      </c>
      <c r="I416" s="244"/>
      <c r="J416" s="240"/>
      <c r="K416" s="240"/>
      <c r="L416" s="245"/>
      <c r="M416" s="246"/>
      <c r="N416" s="247"/>
      <c r="O416" s="247"/>
      <c r="P416" s="247"/>
      <c r="Q416" s="247"/>
      <c r="R416" s="247"/>
      <c r="S416" s="247"/>
      <c r="T416" s="24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9" t="s">
        <v>180</v>
      </c>
      <c r="AU416" s="249" t="s">
        <v>88</v>
      </c>
      <c r="AV416" s="13" t="s">
        <v>88</v>
      </c>
      <c r="AW416" s="13" t="s">
        <v>34</v>
      </c>
      <c r="AX416" s="13" t="s">
        <v>78</v>
      </c>
      <c r="AY416" s="249" t="s">
        <v>135</v>
      </c>
    </row>
    <row r="417" spans="1:51" s="13" customFormat="1" ht="12">
      <c r="A417" s="13"/>
      <c r="B417" s="239"/>
      <c r="C417" s="240"/>
      <c r="D417" s="232" t="s">
        <v>180</v>
      </c>
      <c r="E417" s="241" t="s">
        <v>1</v>
      </c>
      <c r="F417" s="242" t="s">
        <v>655</v>
      </c>
      <c r="G417" s="240"/>
      <c r="H417" s="243">
        <v>13.645</v>
      </c>
      <c r="I417" s="244"/>
      <c r="J417" s="240"/>
      <c r="K417" s="240"/>
      <c r="L417" s="245"/>
      <c r="M417" s="246"/>
      <c r="N417" s="247"/>
      <c r="O417" s="247"/>
      <c r="P417" s="247"/>
      <c r="Q417" s="247"/>
      <c r="R417" s="247"/>
      <c r="S417" s="247"/>
      <c r="T417" s="24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9" t="s">
        <v>180</v>
      </c>
      <c r="AU417" s="249" t="s">
        <v>88</v>
      </c>
      <c r="AV417" s="13" t="s">
        <v>88</v>
      </c>
      <c r="AW417" s="13" t="s">
        <v>34</v>
      </c>
      <c r="AX417" s="13" t="s">
        <v>78</v>
      </c>
      <c r="AY417" s="249" t="s">
        <v>135</v>
      </c>
    </row>
    <row r="418" spans="1:51" s="13" customFormat="1" ht="12">
      <c r="A418" s="13"/>
      <c r="B418" s="239"/>
      <c r="C418" s="240"/>
      <c r="D418" s="232" t="s">
        <v>180</v>
      </c>
      <c r="E418" s="241" t="s">
        <v>1</v>
      </c>
      <c r="F418" s="242" t="s">
        <v>656</v>
      </c>
      <c r="G418" s="240"/>
      <c r="H418" s="243">
        <v>3.103</v>
      </c>
      <c r="I418" s="244"/>
      <c r="J418" s="240"/>
      <c r="K418" s="240"/>
      <c r="L418" s="245"/>
      <c r="M418" s="246"/>
      <c r="N418" s="247"/>
      <c r="O418" s="247"/>
      <c r="P418" s="247"/>
      <c r="Q418" s="247"/>
      <c r="R418" s="247"/>
      <c r="S418" s="247"/>
      <c r="T418" s="24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9" t="s">
        <v>180</v>
      </c>
      <c r="AU418" s="249" t="s">
        <v>88</v>
      </c>
      <c r="AV418" s="13" t="s">
        <v>88</v>
      </c>
      <c r="AW418" s="13" t="s">
        <v>34</v>
      </c>
      <c r="AX418" s="13" t="s">
        <v>78</v>
      </c>
      <c r="AY418" s="249" t="s">
        <v>135</v>
      </c>
    </row>
    <row r="419" spans="1:51" s="15" customFormat="1" ht="12">
      <c r="A419" s="15"/>
      <c r="B419" s="260"/>
      <c r="C419" s="261"/>
      <c r="D419" s="232" t="s">
        <v>180</v>
      </c>
      <c r="E419" s="262" t="s">
        <v>1</v>
      </c>
      <c r="F419" s="263" t="s">
        <v>183</v>
      </c>
      <c r="G419" s="261"/>
      <c r="H419" s="264">
        <v>46.6</v>
      </c>
      <c r="I419" s="265"/>
      <c r="J419" s="261"/>
      <c r="K419" s="261"/>
      <c r="L419" s="266"/>
      <c r="M419" s="267"/>
      <c r="N419" s="268"/>
      <c r="O419" s="268"/>
      <c r="P419" s="268"/>
      <c r="Q419" s="268"/>
      <c r="R419" s="268"/>
      <c r="S419" s="268"/>
      <c r="T419" s="269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70" t="s">
        <v>180</v>
      </c>
      <c r="AU419" s="270" t="s">
        <v>88</v>
      </c>
      <c r="AV419" s="15" t="s">
        <v>142</v>
      </c>
      <c r="AW419" s="15" t="s">
        <v>34</v>
      </c>
      <c r="AX419" s="15" t="s">
        <v>86</v>
      </c>
      <c r="AY419" s="270" t="s">
        <v>135</v>
      </c>
    </row>
    <row r="420" spans="1:65" s="2" customFormat="1" ht="24.15" customHeight="1">
      <c r="A420" s="39"/>
      <c r="B420" s="40"/>
      <c r="C420" s="219" t="s">
        <v>695</v>
      </c>
      <c r="D420" s="219" t="s">
        <v>137</v>
      </c>
      <c r="E420" s="220" t="s">
        <v>696</v>
      </c>
      <c r="F420" s="221" t="s">
        <v>697</v>
      </c>
      <c r="G420" s="222" t="s">
        <v>140</v>
      </c>
      <c r="H420" s="223">
        <v>24.648</v>
      </c>
      <c r="I420" s="224"/>
      <c r="J420" s="225">
        <f>ROUND(I420*H420,2)</f>
        <v>0</v>
      </c>
      <c r="K420" s="221" t="s">
        <v>141</v>
      </c>
      <c r="L420" s="45"/>
      <c r="M420" s="226" t="s">
        <v>1</v>
      </c>
      <c r="N420" s="227" t="s">
        <v>43</v>
      </c>
      <c r="O420" s="92"/>
      <c r="P420" s="228">
        <f>O420*H420</f>
        <v>0</v>
      </c>
      <c r="Q420" s="228">
        <v>0.0018</v>
      </c>
      <c r="R420" s="228">
        <f>Q420*H420</f>
        <v>0.0443664</v>
      </c>
      <c r="S420" s="228">
        <v>0</v>
      </c>
      <c r="T420" s="22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0" t="s">
        <v>142</v>
      </c>
      <c r="AT420" s="230" t="s">
        <v>137</v>
      </c>
      <c r="AU420" s="230" t="s">
        <v>88</v>
      </c>
      <c r="AY420" s="18" t="s">
        <v>135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8" t="s">
        <v>86</v>
      </c>
      <c r="BK420" s="231">
        <f>ROUND(I420*H420,2)</f>
        <v>0</v>
      </c>
      <c r="BL420" s="18" t="s">
        <v>142</v>
      </c>
      <c r="BM420" s="230" t="s">
        <v>698</v>
      </c>
    </row>
    <row r="421" spans="1:47" s="2" customFormat="1" ht="12">
      <c r="A421" s="39"/>
      <c r="B421" s="40"/>
      <c r="C421" s="41"/>
      <c r="D421" s="232" t="s">
        <v>144</v>
      </c>
      <c r="E421" s="41"/>
      <c r="F421" s="233" t="s">
        <v>699</v>
      </c>
      <c r="G421" s="41"/>
      <c r="H421" s="41"/>
      <c r="I421" s="234"/>
      <c r="J421" s="41"/>
      <c r="K421" s="41"/>
      <c r="L421" s="45"/>
      <c r="M421" s="235"/>
      <c r="N421" s="236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144</v>
      </c>
      <c r="AU421" s="18" t="s">
        <v>88</v>
      </c>
    </row>
    <row r="422" spans="1:47" s="2" customFormat="1" ht="12">
      <c r="A422" s="39"/>
      <c r="B422" s="40"/>
      <c r="C422" s="41"/>
      <c r="D422" s="237" t="s">
        <v>146</v>
      </c>
      <c r="E422" s="41"/>
      <c r="F422" s="238" t="s">
        <v>700</v>
      </c>
      <c r="G422" s="41"/>
      <c r="H422" s="41"/>
      <c r="I422" s="234"/>
      <c r="J422" s="41"/>
      <c r="K422" s="41"/>
      <c r="L422" s="45"/>
      <c r="M422" s="235"/>
      <c r="N422" s="236"/>
      <c r="O422" s="92"/>
      <c r="P422" s="92"/>
      <c r="Q422" s="92"/>
      <c r="R422" s="92"/>
      <c r="S422" s="92"/>
      <c r="T422" s="93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146</v>
      </c>
      <c r="AU422" s="18" t="s">
        <v>88</v>
      </c>
    </row>
    <row r="423" spans="1:51" s="13" customFormat="1" ht="12">
      <c r="A423" s="13"/>
      <c r="B423" s="239"/>
      <c r="C423" s="240"/>
      <c r="D423" s="232" t="s">
        <v>180</v>
      </c>
      <c r="E423" s="241" t="s">
        <v>1</v>
      </c>
      <c r="F423" s="242" t="s">
        <v>619</v>
      </c>
      <c r="G423" s="240"/>
      <c r="H423" s="243">
        <v>24.648</v>
      </c>
      <c r="I423" s="244"/>
      <c r="J423" s="240"/>
      <c r="K423" s="240"/>
      <c r="L423" s="245"/>
      <c r="M423" s="246"/>
      <c r="N423" s="247"/>
      <c r="O423" s="247"/>
      <c r="P423" s="247"/>
      <c r="Q423" s="247"/>
      <c r="R423" s="247"/>
      <c r="S423" s="247"/>
      <c r="T423" s="24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9" t="s">
        <v>180</v>
      </c>
      <c r="AU423" s="249" t="s">
        <v>88</v>
      </c>
      <c r="AV423" s="13" t="s">
        <v>88</v>
      </c>
      <c r="AW423" s="13" t="s">
        <v>34</v>
      </c>
      <c r="AX423" s="13" t="s">
        <v>78</v>
      </c>
      <c r="AY423" s="249" t="s">
        <v>135</v>
      </c>
    </row>
    <row r="424" spans="1:51" s="15" customFormat="1" ht="12">
      <c r="A424" s="15"/>
      <c r="B424" s="260"/>
      <c r="C424" s="261"/>
      <c r="D424" s="232" t="s">
        <v>180</v>
      </c>
      <c r="E424" s="262" t="s">
        <v>1</v>
      </c>
      <c r="F424" s="263" t="s">
        <v>183</v>
      </c>
      <c r="G424" s="261"/>
      <c r="H424" s="264">
        <v>24.648</v>
      </c>
      <c r="I424" s="265"/>
      <c r="J424" s="261"/>
      <c r="K424" s="261"/>
      <c r="L424" s="266"/>
      <c r="M424" s="267"/>
      <c r="N424" s="268"/>
      <c r="O424" s="268"/>
      <c r="P424" s="268"/>
      <c r="Q424" s="268"/>
      <c r="R424" s="268"/>
      <c r="S424" s="268"/>
      <c r="T424" s="269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70" t="s">
        <v>180</v>
      </c>
      <c r="AU424" s="270" t="s">
        <v>88</v>
      </c>
      <c r="AV424" s="15" t="s">
        <v>142</v>
      </c>
      <c r="AW424" s="15" t="s">
        <v>34</v>
      </c>
      <c r="AX424" s="15" t="s">
        <v>86</v>
      </c>
      <c r="AY424" s="270" t="s">
        <v>135</v>
      </c>
    </row>
    <row r="425" spans="1:65" s="2" customFormat="1" ht="33" customHeight="1">
      <c r="A425" s="39"/>
      <c r="B425" s="40"/>
      <c r="C425" s="219" t="s">
        <v>701</v>
      </c>
      <c r="D425" s="219" t="s">
        <v>137</v>
      </c>
      <c r="E425" s="220" t="s">
        <v>702</v>
      </c>
      <c r="F425" s="221" t="s">
        <v>703</v>
      </c>
      <c r="G425" s="222" t="s">
        <v>162</v>
      </c>
      <c r="H425" s="223">
        <v>2.709</v>
      </c>
      <c r="I425" s="224"/>
      <c r="J425" s="225">
        <f>ROUND(I425*H425,2)</f>
        <v>0</v>
      </c>
      <c r="K425" s="221" t="s">
        <v>141</v>
      </c>
      <c r="L425" s="45"/>
      <c r="M425" s="226" t="s">
        <v>1</v>
      </c>
      <c r="N425" s="227" t="s">
        <v>43</v>
      </c>
      <c r="O425" s="92"/>
      <c r="P425" s="228">
        <f>O425*H425</f>
        <v>0</v>
      </c>
      <c r="Q425" s="228">
        <v>2.50187</v>
      </c>
      <c r="R425" s="228">
        <f>Q425*H425</f>
        <v>6.7775658299999995</v>
      </c>
      <c r="S425" s="228">
        <v>0</v>
      </c>
      <c r="T425" s="229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0" t="s">
        <v>142</v>
      </c>
      <c r="AT425" s="230" t="s">
        <v>137</v>
      </c>
      <c r="AU425" s="230" t="s">
        <v>88</v>
      </c>
      <c r="AY425" s="18" t="s">
        <v>135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8" t="s">
        <v>86</v>
      </c>
      <c r="BK425" s="231">
        <f>ROUND(I425*H425,2)</f>
        <v>0</v>
      </c>
      <c r="BL425" s="18" t="s">
        <v>142</v>
      </c>
      <c r="BM425" s="230" t="s">
        <v>704</v>
      </c>
    </row>
    <row r="426" spans="1:47" s="2" customFormat="1" ht="12">
      <c r="A426" s="39"/>
      <c r="B426" s="40"/>
      <c r="C426" s="41"/>
      <c r="D426" s="232" t="s">
        <v>144</v>
      </c>
      <c r="E426" s="41"/>
      <c r="F426" s="233" t="s">
        <v>705</v>
      </c>
      <c r="G426" s="41"/>
      <c r="H426" s="41"/>
      <c r="I426" s="234"/>
      <c r="J426" s="41"/>
      <c r="K426" s="41"/>
      <c r="L426" s="45"/>
      <c r="M426" s="235"/>
      <c r="N426" s="236"/>
      <c r="O426" s="92"/>
      <c r="P426" s="92"/>
      <c r="Q426" s="92"/>
      <c r="R426" s="92"/>
      <c r="S426" s="92"/>
      <c r="T426" s="93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144</v>
      </c>
      <c r="AU426" s="18" t="s">
        <v>88</v>
      </c>
    </row>
    <row r="427" spans="1:47" s="2" customFormat="1" ht="12">
      <c r="A427" s="39"/>
      <c r="B427" s="40"/>
      <c r="C427" s="41"/>
      <c r="D427" s="237" t="s">
        <v>146</v>
      </c>
      <c r="E427" s="41"/>
      <c r="F427" s="238" t="s">
        <v>706</v>
      </c>
      <c r="G427" s="41"/>
      <c r="H427" s="41"/>
      <c r="I427" s="234"/>
      <c r="J427" s="41"/>
      <c r="K427" s="41"/>
      <c r="L427" s="45"/>
      <c r="M427" s="235"/>
      <c r="N427" s="236"/>
      <c r="O427" s="92"/>
      <c r="P427" s="92"/>
      <c r="Q427" s="92"/>
      <c r="R427" s="92"/>
      <c r="S427" s="92"/>
      <c r="T427" s="93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146</v>
      </c>
      <c r="AU427" s="18" t="s">
        <v>88</v>
      </c>
    </row>
    <row r="428" spans="1:51" s="13" customFormat="1" ht="12">
      <c r="A428" s="13"/>
      <c r="B428" s="239"/>
      <c r="C428" s="240"/>
      <c r="D428" s="232" t="s">
        <v>180</v>
      </c>
      <c r="E428" s="241" t="s">
        <v>1</v>
      </c>
      <c r="F428" s="242" t="s">
        <v>707</v>
      </c>
      <c r="G428" s="240"/>
      <c r="H428" s="243">
        <v>2.654</v>
      </c>
      <c r="I428" s="244"/>
      <c r="J428" s="240"/>
      <c r="K428" s="240"/>
      <c r="L428" s="245"/>
      <c r="M428" s="246"/>
      <c r="N428" s="247"/>
      <c r="O428" s="247"/>
      <c r="P428" s="247"/>
      <c r="Q428" s="247"/>
      <c r="R428" s="247"/>
      <c r="S428" s="247"/>
      <c r="T428" s="24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9" t="s">
        <v>180</v>
      </c>
      <c r="AU428" s="249" t="s">
        <v>88</v>
      </c>
      <c r="AV428" s="13" t="s">
        <v>88</v>
      </c>
      <c r="AW428" s="13" t="s">
        <v>34</v>
      </c>
      <c r="AX428" s="13" t="s">
        <v>78</v>
      </c>
      <c r="AY428" s="249" t="s">
        <v>135</v>
      </c>
    </row>
    <row r="429" spans="1:51" s="13" customFormat="1" ht="12">
      <c r="A429" s="13"/>
      <c r="B429" s="239"/>
      <c r="C429" s="240"/>
      <c r="D429" s="232" t="s">
        <v>180</v>
      </c>
      <c r="E429" s="241" t="s">
        <v>1</v>
      </c>
      <c r="F429" s="242" t="s">
        <v>708</v>
      </c>
      <c r="G429" s="240"/>
      <c r="H429" s="243">
        <v>0.055</v>
      </c>
      <c r="I429" s="244"/>
      <c r="J429" s="240"/>
      <c r="K429" s="240"/>
      <c r="L429" s="245"/>
      <c r="M429" s="246"/>
      <c r="N429" s="247"/>
      <c r="O429" s="247"/>
      <c r="P429" s="247"/>
      <c r="Q429" s="247"/>
      <c r="R429" s="247"/>
      <c r="S429" s="247"/>
      <c r="T429" s="24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9" t="s">
        <v>180</v>
      </c>
      <c r="AU429" s="249" t="s">
        <v>88</v>
      </c>
      <c r="AV429" s="13" t="s">
        <v>88</v>
      </c>
      <c r="AW429" s="13" t="s">
        <v>34</v>
      </c>
      <c r="AX429" s="13" t="s">
        <v>78</v>
      </c>
      <c r="AY429" s="249" t="s">
        <v>135</v>
      </c>
    </row>
    <row r="430" spans="1:51" s="15" customFormat="1" ht="12">
      <c r="A430" s="15"/>
      <c r="B430" s="260"/>
      <c r="C430" s="261"/>
      <c r="D430" s="232" t="s">
        <v>180</v>
      </c>
      <c r="E430" s="262" t="s">
        <v>1</v>
      </c>
      <c r="F430" s="263" t="s">
        <v>183</v>
      </c>
      <c r="G430" s="261"/>
      <c r="H430" s="264">
        <v>2.709</v>
      </c>
      <c r="I430" s="265"/>
      <c r="J430" s="261"/>
      <c r="K430" s="261"/>
      <c r="L430" s="266"/>
      <c r="M430" s="267"/>
      <c r="N430" s="268"/>
      <c r="O430" s="268"/>
      <c r="P430" s="268"/>
      <c r="Q430" s="268"/>
      <c r="R430" s="268"/>
      <c r="S430" s="268"/>
      <c r="T430" s="269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70" t="s">
        <v>180</v>
      </c>
      <c r="AU430" s="270" t="s">
        <v>88</v>
      </c>
      <c r="AV430" s="15" t="s">
        <v>142</v>
      </c>
      <c r="AW430" s="15" t="s">
        <v>34</v>
      </c>
      <c r="AX430" s="15" t="s">
        <v>86</v>
      </c>
      <c r="AY430" s="270" t="s">
        <v>135</v>
      </c>
    </row>
    <row r="431" spans="1:65" s="2" customFormat="1" ht="24.15" customHeight="1">
      <c r="A431" s="39"/>
      <c r="B431" s="40"/>
      <c r="C431" s="219" t="s">
        <v>709</v>
      </c>
      <c r="D431" s="219" t="s">
        <v>137</v>
      </c>
      <c r="E431" s="220" t="s">
        <v>710</v>
      </c>
      <c r="F431" s="221" t="s">
        <v>711</v>
      </c>
      <c r="G431" s="222" t="s">
        <v>140</v>
      </c>
      <c r="H431" s="223">
        <v>35.4</v>
      </c>
      <c r="I431" s="224"/>
      <c r="J431" s="225">
        <f>ROUND(I431*H431,2)</f>
        <v>0</v>
      </c>
      <c r="K431" s="221" t="s">
        <v>141</v>
      </c>
      <c r="L431" s="45"/>
      <c r="M431" s="226" t="s">
        <v>1</v>
      </c>
      <c r="N431" s="227" t="s">
        <v>43</v>
      </c>
      <c r="O431" s="92"/>
      <c r="P431" s="228">
        <f>O431*H431</f>
        <v>0</v>
      </c>
      <c r="Q431" s="228">
        <v>0.11</v>
      </c>
      <c r="R431" s="228">
        <f>Q431*H431</f>
        <v>3.8939999999999997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142</v>
      </c>
      <c r="AT431" s="230" t="s">
        <v>137</v>
      </c>
      <c r="AU431" s="230" t="s">
        <v>88</v>
      </c>
      <c r="AY431" s="18" t="s">
        <v>135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86</v>
      </c>
      <c r="BK431" s="231">
        <f>ROUND(I431*H431,2)</f>
        <v>0</v>
      </c>
      <c r="BL431" s="18" t="s">
        <v>142</v>
      </c>
      <c r="BM431" s="230" t="s">
        <v>712</v>
      </c>
    </row>
    <row r="432" spans="1:47" s="2" customFormat="1" ht="12">
      <c r="A432" s="39"/>
      <c r="B432" s="40"/>
      <c r="C432" s="41"/>
      <c r="D432" s="232" t="s">
        <v>144</v>
      </c>
      <c r="E432" s="41"/>
      <c r="F432" s="233" t="s">
        <v>713</v>
      </c>
      <c r="G432" s="41"/>
      <c r="H432" s="41"/>
      <c r="I432" s="234"/>
      <c r="J432" s="41"/>
      <c r="K432" s="41"/>
      <c r="L432" s="45"/>
      <c r="M432" s="235"/>
      <c r="N432" s="236"/>
      <c r="O432" s="92"/>
      <c r="P432" s="92"/>
      <c r="Q432" s="92"/>
      <c r="R432" s="92"/>
      <c r="S432" s="92"/>
      <c r="T432" s="9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144</v>
      </c>
      <c r="AU432" s="18" t="s">
        <v>88</v>
      </c>
    </row>
    <row r="433" spans="1:47" s="2" customFormat="1" ht="12">
      <c r="A433" s="39"/>
      <c r="B433" s="40"/>
      <c r="C433" s="41"/>
      <c r="D433" s="237" t="s">
        <v>146</v>
      </c>
      <c r="E433" s="41"/>
      <c r="F433" s="238" t="s">
        <v>714</v>
      </c>
      <c r="G433" s="41"/>
      <c r="H433" s="41"/>
      <c r="I433" s="234"/>
      <c r="J433" s="41"/>
      <c r="K433" s="41"/>
      <c r="L433" s="45"/>
      <c r="M433" s="235"/>
      <c r="N433" s="236"/>
      <c r="O433" s="92"/>
      <c r="P433" s="92"/>
      <c r="Q433" s="92"/>
      <c r="R433" s="92"/>
      <c r="S433" s="92"/>
      <c r="T433" s="9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146</v>
      </c>
      <c r="AU433" s="18" t="s">
        <v>88</v>
      </c>
    </row>
    <row r="434" spans="1:51" s="13" customFormat="1" ht="12">
      <c r="A434" s="13"/>
      <c r="B434" s="239"/>
      <c r="C434" s="240"/>
      <c r="D434" s="232" t="s">
        <v>180</v>
      </c>
      <c r="E434" s="241" t="s">
        <v>1</v>
      </c>
      <c r="F434" s="242" t="s">
        <v>715</v>
      </c>
      <c r="G434" s="240"/>
      <c r="H434" s="243">
        <v>35.4</v>
      </c>
      <c r="I434" s="244"/>
      <c r="J434" s="240"/>
      <c r="K434" s="240"/>
      <c r="L434" s="245"/>
      <c r="M434" s="246"/>
      <c r="N434" s="247"/>
      <c r="O434" s="247"/>
      <c r="P434" s="247"/>
      <c r="Q434" s="247"/>
      <c r="R434" s="247"/>
      <c r="S434" s="247"/>
      <c r="T434" s="24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9" t="s">
        <v>180</v>
      </c>
      <c r="AU434" s="249" t="s">
        <v>88</v>
      </c>
      <c r="AV434" s="13" t="s">
        <v>88</v>
      </c>
      <c r="AW434" s="13" t="s">
        <v>34</v>
      </c>
      <c r="AX434" s="13" t="s">
        <v>78</v>
      </c>
      <c r="AY434" s="249" t="s">
        <v>135</v>
      </c>
    </row>
    <row r="435" spans="1:51" s="15" customFormat="1" ht="12">
      <c r="A435" s="15"/>
      <c r="B435" s="260"/>
      <c r="C435" s="261"/>
      <c r="D435" s="232" t="s">
        <v>180</v>
      </c>
      <c r="E435" s="262" t="s">
        <v>1</v>
      </c>
      <c r="F435" s="263" t="s">
        <v>183</v>
      </c>
      <c r="G435" s="261"/>
      <c r="H435" s="264">
        <v>35.4</v>
      </c>
      <c r="I435" s="265"/>
      <c r="J435" s="261"/>
      <c r="K435" s="261"/>
      <c r="L435" s="266"/>
      <c r="M435" s="267"/>
      <c r="N435" s="268"/>
      <c r="O435" s="268"/>
      <c r="P435" s="268"/>
      <c r="Q435" s="268"/>
      <c r="R435" s="268"/>
      <c r="S435" s="268"/>
      <c r="T435" s="269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70" t="s">
        <v>180</v>
      </c>
      <c r="AU435" s="270" t="s">
        <v>88</v>
      </c>
      <c r="AV435" s="15" t="s">
        <v>142</v>
      </c>
      <c r="AW435" s="15" t="s">
        <v>34</v>
      </c>
      <c r="AX435" s="15" t="s">
        <v>86</v>
      </c>
      <c r="AY435" s="270" t="s">
        <v>135</v>
      </c>
    </row>
    <row r="436" spans="1:65" s="2" customFormat="1" ht="24.15" customHeight="1">
      <c r="A436" s="39"/>
      <c r="B436" s="40"/>
      <c r="C436" s="219" t="s">
        <v>716</v>
      </c>
      <c r="D436" s="219" t="s">
        <v>137</v>
      </c>
      <c r="E436" s="220" t="s">
        <v>717</v>
      </c>
      <c r="F436" s="221" t="s">
        <v>718</v>
      </c>
      <c r="G436" s="222" t="s">
        <v>140</v>
      </c>
      <c r="H436" s="223">
        <v>70.8</v>
      </c>
      <c r="I436" s="224"/>
      <c r="J436" s="225">
        <f>ROUND(I436*H436,2)</f>
        <v>0</v>
      </c>
      <c r="K436" s="221" t="s">
        <v>141</v>
      </c>
      <c r="L436" s="45"/>
      <c r="M436" s="226" t="s">
        <v>1</v>
      </c>
      <c r="N436" s="227" t="s">
        <v>43</v>
      </c>
      <c r="O436" s="92"/>
      <c r="P436" s="228">
        <f>O436*H436</f>
        <v>0</v>
      </c>
      <c r="Q436" s="228">
        <v>0.011</v>
      </c>
      <c r="R436" s="228">
        <f>Q436*H436</f>
        <v>0.7787999999999999</v>
      </c>
      <c r="S436" s="228">
        <v>0</v>
      </c>
      <c r="T436" s="22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142</v>
      </c>
      <c r="AT436" s="230" t="s">
        <v>137</v>
      </c>
      <c r="AU436" s="230" t="s">
        <v>88</v>
      </c>
      <c r="AY436" s="18" t="s">
        <v>135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86</v>
      </c>
      <c r="BK436" s="231">
        <f>ROUND(I436*H436,2)</f>
        <v>0</v>
      </c>
      <c r="BL436" s="18" t="s">
        <v>142</v>
      </c>
      <c r="BM436" s="230" t="s">
        <v>719</v>
      </c>
    </row>
    <row r="437" spans="1:47" s="2" customFormat="1" ht="12">
      <c r="A437" s="39"/>
      <c r="B437" s="40"/>
      <c r="C437" s="41"/>
      <c r="D437" s="232" t="s">
        <v>144</v>
      </c>
      <c r="E437" s="41"/>
      <c r="F437" s="233" t="s">
        <v>720</v>
      </c>
      <c r="G437" s="41"/>
      <c r="H437" s="41"/>
      <c r="I437" s="234"/>
      <c r="J437" s="41"/>
      <c r="K437" s="41"/>
      <c r="L437" s="45"/>
      <c r="M437" s="235"/>
      <c r="N437" s="236"/>
      <c r="O437" s="92"/>
      <c r="P437" s="92"/>
      <c r="Q437" s="92"/>
      <c r="R437" s="92"/>
      <c r="S437" s="92"/>
      <c r="T437" s="93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144</v>
      </c>
      <c r="AU437" s="18" t="s">
        <v>88</v>
      </c>
    </row>
    <row r="438" spans="1:47" s="2" customFormat="1" ht="12">
      <c r="A438" s="39"/>
      <c r="B438" s="40"/>
      <c r="C438" s="41"/>
      <c r="D438" s="237" t="s">
        <v>146</v>
      </c>
      <c r="E438" s="41"/>
      <c r="F438" s="238" t="s">
        <v>721</v>
      </c>
      <c r="G438" s="41"/>
      <c r="H438" s="41"/>
      <c r="I438" s="234"/>
      <c r="J438" s="41"/>
      <c r="K438" s="41"/>
      <c r="L438" s="45"/>
      <c r="M438" s="235"/>
      <c r="N438" s="236"/>
      <c r="O438" s="92"/>
      <c r="P438" s="92"/>
      <c r="Q438" s="92"/>
      <c r="R438" s="92"/>
      <c r="S438" s="92"/>
      <c r="T438" s="93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146</v>
      </c>
      <c r="AU438" s="18" t="s">
        <v>88</v>
      </c>
    </row>
    <row r="439" spans="1:51" s="13" customFormat="1" ht="12">
      <c r="A439" s="13"/>
      <c r="B439" s="239"/>
      <c r="C439" s="240"/>
      <c r="D439" s="232" t="s">
        <v>180</v>
      </c>
      <c r="E439" s="241" t="s">
        <v>1</v>
      </c>
      <c r="F439" s="242" t="s">
        <v>722</v>
      </c>
      <c r="G439" s="240"/>
      <c r="H439" s="243">
        <v>70.8</v>
      </c>
      <c r="I439" s="244"/>
      <c r="J439" s="240"/>
      <c r="K439" s="240"/>
      <c r="L439" s="245"/>
      <c r="M439" s="246"/>
      <c r="N439" s="247"/>
      <c r="O439" s="247"/>
      <c r="P439" s="247"/>
      <c r="Q439" s="247"/>
      <c r="R439" s="247"/>
      <c r="S439" s="247"/>
      <c r="T439" s="24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9" t="s">
        <v>180</v>
      </c>
      <c r="AU439" s="249" t="s">
        <v>88</v>
      </c>
      <c r="AV439" s="13" t="s">
        <v>88</v>
      </c>
      <c r="AW439" s="13" t="s">
        <v>34</v>
      </c>
      <c r="AX439" s="13" t="s">
        <v>78</v>
      </c>
      <c r="AY439" s="249" t="s">
        <v>135</v>
      </c>
    </row>
    <row r="440" spans="1:51" s="15" customFormat="1" ht="12">
      <c r="A440" s="15"/>
      <c r="B440" s="260"/>
      <c r="C440" s="261"/>
      <c r="D440" s="232" t="s">
        <v>180</v>
      </c>
      <c r="E440" s="262" t="s">
        <v>1</v>
      </c>
      <c r="F440" s="263" t="s">
        <v>183</v>
      </c>
      <c r="G440" s="261"/>
      <c r="H440" s="264">
        <v>70.8</v>
      </c>
      <c r="I440" s="265"/>
      <c r="J440" s="261"/>
      <c r="K440" s="261"/>
      <c r="L440" s="266"/>
      <c r="M440" s="267"/>
      <c r="N440" s="268"/>
      <c r="O440" s="268"/>
      <c r="P440" s="268"/>
      <c r="Q440" s="268"/>
      <c r="R440" s="268"/>
      <c r="S440" s="268"/>
      <c r="T440" s="269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70" t="s">
        <v>180</v>
      </c>
      <c r="AU440" s="270" t="s">
        <v>88</v>
      </c>
      <c r="AV440" s="15" t="s">
        <v>142</v>
      </c>
      <c r="AW440" s="15" t="s">
        <v>34</v>
      </c>
      <c r="AX440" s="15" t="s">
        <v>86</v>
      </c>
      <c r="AY440" s="270" t="s">
        <v>135</v>
      </c>
    </row>
    <row r="441" spans="1:65" s="2" customFormat="1" ht="16.5" customHeight="1">
      <c r="A441" s="39"/>
      <c r="B441" s="40"/>
      <c r="C441" s="219" t="s">
        <v>723</v>
      </c>
      <c r="D441" s="219" t="s">
        <v>137</v>
      </c>
      <c r="E441" s="220" t="s">
        <v>724</v>
      </c>
      <c r="F441" s="221" t="s">
        <v>725</v>
      </c>
      <c r="G441" s="222" t="s">
        <v>140</v>
      </c>
      <c r="H441" s="223">
        <v>35.4</v>
      </c>
      <c r="I441" s="224"/>
      <c r="J441" s="225">
        <f>ROUND(I441*H441,2)</f>
        <v>0</v>
      </c>
      <c r="K441" s="221" t="s">
        <v>141</v>
      </c>
      <c r="L441" s="45"/>
      <c r="M441" s="226" t="s">
        <v>1</v>
      </c>
      <c r="N441" s="227" t="s">
        <v>43</v>
      </c>
      <c r="O441" s="92"/>
      <c r="P441" s="228">
        <f>O441*H441</f>
        <v>0</v>
      </c>
      <c r="Q441" s="228">
        <v>0.000132</v>
      </c>
      <c r="R441" s="228">
        <f>Q441*H441</f>
        <v>0.0046728</v>
      </c>
      <c r="S441" s="228">
        <v>0</v>
      </c>
      <c r="T441" s="229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0" t="s">
        <v>142</v>
      </c>
      <c r="AT441" s="230" t="s">
        <v>137</v>
      </c>
      <c r="AU441" s="230" t="s">
        <v>88</v>
      </c>
      <c r="AY441" s="18" t="s">
        <v>135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8" t="s">
        <v>86</v>
      </c>
      <c r="BK441" s="231">
        <f>ROUND(I441*H441,2)</f>
        <v>0</v>
      </c>
      <c r="BL441" s="18" t="s">
        <v>142</v>
      </c>
      <c r="BM441" s="230" t="s">
        <v>726</v>
      </c>
    </row>
    <row r="442" spans="1:47" s="2" customFormat="1" ht="12">
      <c r="A442" s="39"/>
      <c r="B442" s="40"/>
      <c r="C442" s="41"/>
      <c r="D442" s="232" t="s">
        <v>144</v>
      </c>
      <c r="E442" s="41"/>
      <c r="F442" s="233" t="s">
        <v>727</v>
      </c>
      <c r="G442" s="41"/>
      <c r="H442" s="41"/>
      <c r="I442" s="234"/>
      <c r="J442" s="41"/>
      <c r="K442" s="41"/>
      <c r="L442" s="45"/>
      <c r="M442" s="235"/>
      <c r="N442" s="236"/>
      <c r="O442" s="92"/>
      <c r="P442" s="92"/>
      <c r="Q442" s="92"/>
      <c r="R442" s="92"/>
      <c r="S442" s="92"/>
      <c r="T442" s="93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144</v>
      </c>
      <c r="AU442" s="18" t="s">
        <v>88</v>
      </c>
    </row>
    <row r="443" spans="1:47" s="2" customFormat="1" ht="12">
      <c r="A443" s="39"/>
      <c r="B443" s="40"/>
      <c r="C443" s="41"/>
      <c r="D443" s="237" t="s">
        <v>146</v>
      </c>
      <c r="E443" s="41"/>
      <c r="F443" s="238" t="s">
        <v>728</v>
      </c>
      <c r="G443" s="41"/>
      <c r="H443" s="41"/>
      <c r="I443" s="234"/>
      <c r="J443" s="41"/>
      <c r="K443" s="41"/>
      <c r="L443" s="45"/>
      <c r="M443" s="235"/>
      <c r="N443" s="236"/>
      <c r="O443" s="92"/>
      <c r="P443" s="92"/>
      <c r="Q443" s="92"/>
      <c r="R443" s="92"/>
      <c r="S443" s="92"/>
      <c r="T443" s="93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146</v>
      </c>
      <c r="AU443" s="18" t="s">
        <v>88</v>
      </c>
    </row>
    <row r="444" spans="1:51" s="13" customFormat="1" ht="12">
      <c r="A444" s="13"/>
      <c r="B444" s="239"/>
      <c r="C444" s="240"/>
      <c r="D444" s="232" t="s">
        <v>180</v>
      </c>
      <c r="E444" s="241" t="s">
        <v>1</v>
      </c>
      <c r="F444" s="242" t="s">
        <v>729</v>
      </c>
      <c r="G444" s="240"/>
      <c r="H444" s="243">
        <v>35.4</v>
      </c>
      <c r="I444" s="244"/>
      <c r="J444" s="240"/>
      <c r="K444" s="240"/>
      <c r="L444" s="245"/>
      <c r="M444" s="246"/>
      <c r="N444" s="247"/>
      <c r="O444" s="247"/>
      <c r="P444" s="247"/>
      <c r="Q444" s="247"/>
      <c r="R444" s="247"/>
      <c r="S444" s="247"/>
      <c r="T444" s="24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9" t="s">
        <v>180</v>
      </c>
      <c r="AU444" s="249" t="s">
        <v>88</v>
      </c>
      <c r="AV444" s="13" t="s">
        <v>88</v>
      </c>
      <c r="AW444" s="13" t="s">
        <v>34</v>
      </c>
      <c r="AX444" s="13" t="s">
        <v>78</v>
      </c>
      <c r="AY444" s="249" t="s">
        <v>135</v>
      </c>
    </row>
    <row r="445" spans="1:51" s="15" customFormat="1" ht="12">
      <c r="A445" s="15"/>
      <c r="B445" s="260"/>
      <c r="C445" s="261"/>
      <c r="D445" s="232" t="s">
        <v>180</v>
      </c>
      <c r="E445" s="262" t="s">
        <v>1</v>
      </c>
      <c r="F445" s="263" t="s">
        <v>183</v>
      </c>
      <c r="G445" s="261"/>
      <c r="H445" s="264">
        <v>35.4</v>
      </c>
      <c r="I445" s="265"/>
      <c r="J445" s="261"/>
      <c r="K445" s="261"/>
      <c r="L445" s="266"/>
      <c r="M445" s="267"/>
      <c r="N445" s="268"/>
      <c r="O445" s="268"/>
      <c r="P445" s="268"/>
      <c r="Q445" s="268"/>
      <c r="R445" s="268"/>
      <c r="S445" s="268"/>
      <c r="T445" s="269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70" t="s">
        <v>180</v>
      </c>
      <c r="AU445" s="270" t="s">
        <v>88</v>
      </c>
      <c r="AV445" s="15" t="s">
        <v>142</v>
      </c>
      <c r="AW445" s="15" t="s">
        <v>34</v>
      </c>
      <c r="AX445" s="15" t="s">
        <v>86</v>
      </c>
      <c r="AY445" s="270" t="s">
        <v>135</v>
      </c>
    </row>
    <row r="446" spans="1:65" s="2" customFormat="1" ht="24.15" customHeight="1">
      <c r="A446" s="39"/>
      <c r="B446" s="40"/>
      <c r="C446" s="219" t="s">
        <v>730</v>
      </c>
      <c r="D446" s="219" t="s">
        <v>137</v>
      </c>
      <c r="E446" s="220" t="s">
        <v>731</v>
      </c>
      <c r="F446" s="221" t="s">
        <v>732</v>
      </c>
      <c r="G446" s="222" t="s">
        <v>156</v>
      </c>
      <c r="H446" s="223">
        <v>28.4</v>
      </c>
      <c r="I446" s="224"/>
      <c r="J446" s="225">
        <f>ROUND(I446*H446,2)</f>
        <v>0</v>
      </c>
      <c r="K446" s="221" t="s">
        <v>141</v>
      </c>
      <c r="L446" s="45"/>
      <c r="M446" s="226" t="s">
        <v>1</v>
      </c>
      <c r="N446" s="227" t="s">
        <v>43</v>
      </c>
      <c r="O446" s="92"/>
      <c r="P446" s="228">
        <f>O446*H446</f>
        <v>0</v>
      </c>
      <c r="Q446" s="228">
        <v>8.4E-05</v>
      </c>
      <c r="R446" s="228">
        <f>Q446*H446</f>
        <v>0.0023856</v>
      </c>
      <c r="S446" s="228">
        <v>0</v>
      </c>
      <c r="T446" s="229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0" t="s">
        <v>142</v>
      </c>
      <c r="AT446" s="230" t="s">
        <v>137</v>
      </c>
      <c r="AU446" s="230" t="s">
        <v>88</v>
      </c>
      <c r="AY446" s="18" t="s">
        <v>135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8" t="s">
        <v>86</v>
      </c>
      <c r="BK446" s="231">
        <f>ROUND(I446*H446,2)</f>
        <v>0</v>
      </c>
      <c r="BL446" s="18" t="s">
        <v>142</v>
      </c>
      <c r="BM446" s="230" t="s">
        <v>733</v>
      </c>
    </row>
    <row r="447" spans="1:47" s="2" customFormat="1" ht="12">
      <c r="A447" s="39"/>
      <c r="B447" s="40"/>
      <c r="C447" s="41"/>
      <c r="D447" s="232" t="s">
        <v>144</v>
      </c>
      <c r="E447" s="41"/>
      <c r="F447" s="233" t="s">
        <v>734</v>
      </c>
      <c r="G447" s="41"/>
      <c r="H447" s="41"/>
      <c r="I447" s="234"/>
      <c r="J447" s="41"/>
      <c r="K447" s="41"/>
      <c r="L447" s="45"/>
      <c r="M447" s="235"/>
      <c r="N447" s="236"/>
      <c r="O447" s="92"/>
      <c r="P447" s="92"/>
      <c r="Q447" s="92"/>
      <c r="R447" s="92"/>
      <c r="S447" s="92"/>
      <c r="T447" s="93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144</v>
      </c>
      <c r="AU447" s="18" t="s">
        <v>88</v>
      </c>
    </row>
    <row r="448" spans="1:47" s="2" customFormat="1" ht="12">
      <c r="A448" s="39"/>
      <c r="B448" s="40"/>
      <c r="C448" s="41"/>
      <c r="D448" s="237" t="s">
        <v>146</v>
      </c>
      <c r="E448" s="41"/>
      <c r="F448" s="238" t="s">
        <v>735</v>
      </c>
      <c r="G448" s="41"/>
      <c r="H448" s="41"/>
      <c r="I448" s="234"/>
      <c r="J448" s="41"/>
      <c r="K448" s="41"/>
      <c r="L448" s="45"/>
      <c r="M448" s="235"/>
      <c r="N448" s="236"/>
      <c r="O448" s="92"/>
      <c r="P448" s="92"/>
      <c r="Q448" s="92"/>
      <c r="R448" s="92"/>
      <c r="S448" s="92"/>
      <c r="T448" s="93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146</v>
      </c>
      <c r="AU448" s="18" t="s">
        <v>88</v>
      </c>
    </row>
    <row r="449" spans="1:51" s="13" customFormat="1" ht="12">
      <c r="A449" s="13"/>
      <c r="B449" s="239"/>
      <c r="C449" s="240"/>
      <c r="D449" s="232" t="s">
        <v>180</v>
      </c>
      <c r="E449" s="241" t="s">
        <v>1</v>
      </c>
      <c r="F449" s="242" t="s">
        <v>736</v>
      </c>
      <c r="G449" s="240"/>
      <c r="H449" s="243">
        <v>28.4</v>
      </c>
      <c r="I449" s="244"/>
      <c r="J449" s="240"/>
      <c r="K449" s="240"/>
      <c r="L449" s="245"/>
      <c r="M449" s="246"/>
      <c r="N449" s="247"/>
      <c r="O449" s="247"/>
      <c r="P449" s="247"/>
      <c r="Q449" s="247"/>
      <c r="R449" s="247"/>
      <c r="S449" s="247"/>
      <c r="T449" s="24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9" t="s">
        <v>180</v>
      </c>
      <c r="AU449" s="249" t="s">
        <v>88</v>
      </c>
      <c r="AV449" s="13" t="s">
        <v>88</v>
      </c>
      <c r="AW449" s="13" t="s">
        <v>34</v>
      </c>
      <c r="AX449" s="13" t="s">
        <v>78</v>
      </c>
      <c r="AY449" s="249" t="s">
        <v>135</v>
      </c>
    </row>
    <row r="450" spans="1:51" s="15" customFormat="1" ht="12">
      <c r="A450" s="15"/>
      <c r="B450" s="260"/>
      <c r="C450" s="261"/>
      <c r="D450" s="232" t="s">
        <v>180</v>
      </c>
      <c r="E450" s="262" t="s">
        <v>1</v>
      </c>
      <c r="F450" s="263" t="s">
        <v>183</v>
      </c>
      <c r="G450" s="261"/>
      <c r="H450" s="264">
        <v>28.4</v>
      </c>
      <c r="I450" s="265"/>
      <c r="J450" s="261"/>
      <c r="K450" s="261"/>
      <c r="L450" s="266"/>
      <c r="M450" s="267"/>
      <c r="N450" s="268"/>
      <c r="O450" s="268"/>
      <c r="P450" s="268"/>
      <c r="Q450" s="268"/>
      <c r="R450" s="268"/>
      <c r="S450" s="268"/>
      <c r="T450" s="269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70" t="s">
        <v>180</v>
      </c>
      <c r="AU450" s="270" t="s">
        <v>88</v>
      </c>
      <c r="AV450" s="15" t="s">
        <v>142</v>
      </c>
      <c r="AW450" s="15" t="s">
        <v>34</v>
      </c>
      <c r="AX450" s="15" t="s">
        <v>86</v>
      </c>
      <c r="AY450" s="270" t="s">
        <v>135</v>
      </c>
    </row>
    <row r="451" spans="1:63" s="12" customFormat="1" ht="22.8" customHeight="1">
      <c r="A451" s="12"/>
      <c r="B451" s="203"/>
      <c r="C451" s="204"/>
      <c r="D451" s="205" t="s">
        <v>77</v>
      </c>
      <c r="E451" s="217" t="s">
        <v>189</v>
      </c>
      <c r="F451" s="217" t="s">
        <v>737</v>
      </c>
      <c r="G451" s="204"/>
      <c r="H451" s="204"/>
      <c r="I451" s="207"/>
      <c r="J451" s="218">
        <f>BK451</f>
        <v>0</v>
      </c>
      <c r="K451" s="204"/>
      <c r="L451" s="209"/>
      <c r="M451" s="210"/>
      <c r="N451" s="211"/>
      <c r="O451" s="211"/>
      <c r="P451" s="212">
        <f>SUM(P452:P456)</f>
        <v>0</v>
      </c>
      <c r="Q451" s="211"/>
      <c r="R451" s="212">
        <f>SUM(R452:R456)</f>
        <v>0.0123504</v>
      </c>
      <c r="S451" s="211"/>
      <c r="T451" s="213">
        <f>SUM(T452:T456)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14" t="s">
        <v>86</v>
      </c>
      <c r="AT451" s="215" t="s">
        <v>77</v>
      </c>
      <c r="AU451" s="215" t="s">
        <v>86</v>
      </c>
      <c r="AY451" s="214" t="s">
        <v>135</v>
      </c>
      <c r="BK451" s="216">
        <f>SUM(BK452:BK456)</f>
        <v>0</v>
      </c>
    </row>
    <row r="452" spans="1:65" s="2" customFormat="1" ht="24.15" customHeight="1">
      <c r="A452" s="39"/>
      <c r="B452" s="40"/>
      <c r="C452" s="219" t="s">
        <v>738</v>
      </c>
      <c r="D452" s="219" t="s">
        <v>137</v>
      </c>
      <c r="E452" s="220" t="s">
        <v>739</v>
      </c>
      <c r="F452" s="221" t="s">
        <v>740</v>
      </c>
      <c r="G452" s="222" t="s">
        <v>156</v>
      </c>
      <c r="H452" s="223">
        <v>1</v>
      </c>
      <c r="I452" s="224"/>
      <c r="J452" s="225">
        <f>ROUND(I452*H452,2)</f>
        <v>0</v>
      </c>
      <c r="K452" s="221" t="s">
        <v>141</v>
      </c>
      <c r="L452" s="45"/>
      <c r="M452" s="226" t="s">
        <v>1</v>
      </c>
      <c r="N452" s="227" t="s">
        <v>43</v>
      </c>
      <c r="O452" s="92"/>
      <c r="P452" s="228">
        <f>O452*H452</f>
        <v>0</v>
      </c>
      <c r="Q452" s="228">
        <v>0.0123504</v>
      </c>
      <c r="R452" s="228">
        <f>Q452*H452</f>
        <v>0.0123504</v>
      </c>
      <c r="S452" s="228">
        <v>0</v>
      </c>
      <c r="T452" s="229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0" t="s">
        <v>142</v>
      </c>
      <c r="AT452" s="230" t="s">
        <v>137</v>
      </c>
      <c r="AU452" s="230" t="s">
        <v>88</v>
      </c>
      <c r="AY452" s="18" t="s">
        <v>135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8" t="s">
        <v>86</v>
      </c>
      <c r="BK452" s="231">
        <f>ROUND(I452*H452,2)</f>
        <v>0</v>
      </c>
      <c r="BL452" s="18" t="s">
        <v>142</v>
      </c>
      <c r="BM452" s="230" t="s">
        <v>741</v>
      </c>
    </row>
    <row r="453" spans="1:47" s="2" customFormat="1" ht="12">
      <c r="A453" s="39"/>
      <c r="B453" s="40"/>
      <c r="C453" s="41"/>
      <c r="D453" s="232" t="s">
        <v>144</v>
      </c>
      <c r="E453" s="41"/>
      <c r="F453" s="233" t="s">
        <v>742</v>
      </c>
      <c r="G453" s="41"/>
      <c r="H453" s="41"/>
      <c r="I453" s="234"/>
      <c r="J453" s="41"/>
      <c r="K453" s="41"/>
      <c r="L453" s="45"/>
      <c r="M453" s="235"/>
      <c r="N453" s="236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144</v>
      </c>
      <c r="AU453" s="18" t="s">
        <v>88</v>
      </c>
    </row>
    <row r="454" spans="1:47" s="2" customFormat="1" ht="12">
      <c r="A454" s="39"/>
      <c r="B454" s="40"/>
      <c r="C454" s="41"/>
      <c r="D454" s="237" t="s">
        <v>146</v>
      </c>
      <c r="E454" s="41"/>
      <c r="F454" s="238" t="s">
        <v>743</v>
      </c>
      <c r="G454" s="41"/>
      <c r="H454" s="41"/>
      <c r="I454" s="234"/>
      <c r="J454" s="41"/>
      <c r="K454" s="41"/>
      <c r="L454" s="45"/>
      <c r="M454" s="235"/>
      <c r="N454" s="236"/>
      <c r="O454" s="92"/>
      <c r="P454" s="92"/>
      <c r="Q454" s="92"/>
      <c r="R454" s="92"/>
      <c r="S454" s="92"/>
      <c r="T454" s="93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146</v>
      </c>
      <c r="AU454" s="18" t="s">
        <v>88</v>
      </c>
    </row>
    <row r="455" spans="1:51" s="13" customFormat="1" ht="12">
      <c r="A455" s="13"/>
      <c r="B455" s="239"/>
      <c r="C455" s="240"/>
      <c r="D455" s="232" t="s">
        <v>180</v>
      </c>
      <c r="E455" s="241" t="s">
        <v>1</v>
      </c>
      <c r="F455" s="242" t="s">
        <v>744</v>
      </c>
      <c r="G455" s="240"/>
      <c r="H455" s="243">
        <v>1</v>
      </c>
      <c r="I455" s="244"/>
      <c r="J455" s="240"/>
      <c r="K455" s="240"/>
      <c r="L455" s="245"/>
      <c r="M455" s="246"/>
      <c r="N455" s="247"/>
      <c r="O455" s="247"/>
      <c r="P455" s="247"/>
      <c r="Q455" s="247"/>
      <c r="R455" s="247"/>
      <c r="S455" s="247"/>
      <c r="T455" s="24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9" t="s">
        <v>180</v>
      </c>
      <c r="AU455" s="249" t="s">
        <v>88</v>
      </c>
      <c r="AV455" s="13" t="s">
        <v>88</v>
      </c>
      <c r="AW455" s="13" t="s">
        <v>34</v>
      </c>
      <c r="AX455" s="13" t="s">
        <v>78</v>
      </c>
      <c r="AY455" s="249" t="s">
        <v>135</v>
      </c>
    </row>
    <row r="456" spans="1:51" s="15" customFormat="1" ht="12">
      <c r="A456" s="15"/>
      <c r="B456" s="260"/>
      <c r="C456" s="261"/>
      <c r="D456" s="232" t="s">
        <v>180</v>
      </c>
      <c r="E456" s="262" t="s">
        <v>1</v>
      </c>
      <c r="F456" s="263" t="s">
        <v>183</v>
      </c>
      <c r="G456" s="261"/>
      <c r="H456" s="264">
        <v>1</v>
      </c>
      <c r="I456" s="265"/>
      <c r="J456" s="261"/>
      <c r="K456" s="261"/>
      <c r="L456" s="266"/>
      <c r="M456" s="267"/>
      <c r="N456" s="268"/>
      <c r="O456" s="268"/>
      <c r="P456" s="268"/>
      <c r="Q456" s="268"/>
      <c r="R456" s="268"/>
      <c r="S456" s="268"/>
      <c r="T456" s="269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70" t="s">
        <v>180</v>
      </c>
      <c r="AU456" s="270" t="s">
        <v>88</v>
      </c>
      <c r="AV456" s="15" t="s">
        <v>142</v>
      </c>
      <c r="AW456" s="15" t="s">
        <v>34</v>
      </c>
      <c r="AX456" s="15" t="s">
        <v>86</v>
      </c>
      <c r="AY456" s="270" t="s">
        <v>135</v>
      </c>
    </row>
    <row r="457" spans="1:63" s="12" customFormat="1" ht="22.8" customHeight="1">
      <c r="A457" s="12"/>
      <c r="B457" s="203"/>
      <c r="C457" s="204"/>
      <c r="D457" s="205" t="s">
        <v>77</v>
      </c>
      <c r="E457" s="217" t="s">
        <v>172</v>
      </c>
      <c r="F457" s="217" t="s">
        <v>173</v>
      </c>
      <c r="G457" s="204"/>
      <c r="H457" s="204"/>
      <c r="I457" s="207"/>
      <c r="J457" s="218">
        <f>BK457</f>
        <v>0</v>
      </c>
      <c r="K457" s="204"/>
      <c r="L457" s="209"/>
      <c r="M457" s="210"/>
      <c r="N457" s="211"/>
      <c r="O457" s="211"/>
      <c r="P457" s="212">
        <f>SUM(P458:P500)</f>
        <v>0</v>
      </c>
      <c r="Q457" s="211"/>
      <c r="R457" s="212">
        <f>SUM(R458:R500)</f>
        <v>0.00746904</v>
      </c>
      <c r="S457" s="211"/>
      <c r="T457" s="213">
        <f>SUM(T458:T500)</f>
        <v>1.1554</v>
      </c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214" t="s">
        <v>86</v>
      </c>
      <c r="AT457" s="215" t="s">
        <v>77</v>
      </c>
      <c r="AU457" s="215" t="s">
        <v>86</v>
      </c>
      <c r="AY457" s="214" t="s">
        <v>135</v>
      </c>
      <c r="BK457" s="216">
        <f>SUM(BK458:BK500)</f>
        <v>0</v>
      </c>
    </row>
    <row r="458" spans="1:65" s="2" customFormat="1" ht="33" customHeight="1">
      <c r="A458" s="39"/>
      <c r="B458" s="40"/>
      <c r="C458" s="219" t="s">
        <v>745</v>
      </c>
      <c r="D458" s="219" t="s">
        <v>137</v>
      </c>
      <c r="E458" s="220" t="s">
        <v>746</v>
      </c>
      <c r="F458" s="221" t="s">
        <v>747</v>
      </c>
      <c r="G458" s="222" t="s">
        <v>140</v>
      </c>
      <c r="H458" s="223">
        <v>130.4</v>
      </c>
      <c r="I458" s="224"/>
      <c r="J458" s="225">
        <f>ROUND(I458*H458,2)</f>
        <v>0</v>
      </c>
      <c r="K458" s="221" t="s">
        <v>141</v>
      </c>
      <c r="L458" s="45"/>
      <c r="M458" s="226" t="s">
        <v>1</v>
      </c>
      <c r="N458" s="227" t="s">
        <v>43</v>
      </c>
      <c r="O458" s="92"/>
      <c r="P458" s="228">
        <f>O458*H458</f>
        <v>0</v>
      </c>
      <c r="Q458" s="228">
        <v>0</v>
      </c>
      <c r="R458" s="228">
        <f>Q458*H458</f>
        <v>0</v>
      </c>
      <c r="S458" s="228">
        <v>0</v>
      </c>
      <c r="T458" s="22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0" t="s">
        <v>142</v>
      </c>
      <c r="AT458" s="230" t="s">
        <v>137</v>
      </c>
      <c r="AU458" s="230" t="s">
        <v>88</v>
      </c>
      <c r="AY458" s="18" t="s">
        <v>135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8" t="s">
        <v>86</v>
      </c>
      <c r="BK458" s="231">
        <f>ROUND(I458*H458,2)</f>
        <v>0</v>
      </c>
      <c r="BL458" s="18" t="s">
        <v>142</v>
      </c>
      <c r="BM458" s="230" t="s">
        <v>748</v>
      </c>
    </row>
    <row r="459" spans="1:47" s="2" customFormat="1" ht="12">
      <c r="A459" s="39"/>
      <c r="B459" s="40"/>
      <c r="C459" s="41"/>
      <c r="D459" s="232" t="s">
        <v>144</v>
      </c>
      <c r="E459" s="41"/>
      <c r="F459" s="233" t="s">
        <v>749</v>
      </c>
      <c r="G459" s="41"/>
      <c r="H459" s="41"/>
      <c r="I459" s="234"/>
      <c r="J459" s="41"/>
      <c r="K459" s="41"/>
      <c r="L459" s="45"/>
      <c r="M459" s="235"/>
      <c r="N459" s="236"/>
      <c r="O459" s="92"/>
      <c r="P459" s="92"/>
      <c r="Q459" s="92"/>
      <c r="R459" s="92"/>
      <c r="S459" s="92"/>
      <c r="T459" s="93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144</v>
      </c>
      <c r="AU459" s="18" t="s">
        <v>88</v>
      </c>
    </row>
    <row r="460" spans="1:47" s="2" customFormat="1" ht="12">
      <c r="A460" s="39"/>
      <c r="B460" s="40"/>
      <c r="C460" s="41"/>
      <c r="D460" s="237" t="s">
        <v>146</v>
      </c>
      <c r="E460" s="41"/>
      <c r="F460" s="238" t="s">
        <v>750</v>
      </c>
      <c r="G460" s="41"/>
      <c r="H460" s="41"/>
      <c r="I460" s="234"/>
      <c r="J460" s="41"/>
      <c r="K460" s="41"/>
      <c r="L460" s="45"/>
      <c r="M460" s="235"/>
      <c r="N460" s="236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146</v>
      </c>
      <c r="AU460" s="18" t="s">
        <v>88</v>
      </c>
    </row>
    <row r="461" spans="1:51" s="13" customFormat="1" ht="12">
      <c r="A461" s="13"/>
      <c r="B461" s="239"/>
      <c r="C461" s="240"/>
      <c r="D461" s="232" t="s">
        <v>180</v>
      </c>
      <c r="E461" s="241" t="s">
        <v>1</v>
      </c>
      <c r="F461" s="242" t="s">
        <v>751</v>
      </c>
      <c r="G461" s="240"/>
      <c r="H461" s="243">
        <v>130.4</v>
      </c>
      <c r="I461" s="244"/>
      <c r="J461" s="240"/>
      <c r="K461" s="240"/>
      <c r="L461" s="245"/>
      <c r="M461" s="246"/>
      <c r="N461" s="247"/>
      <c r="O461" s="247"/>
      <c r="P461" s="247"/>
      <c r="Q461" s="247"/>
      <c r="R461" s="247"/>
      <c r="S461" s="247"/>
      <c r="T461" s="24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9" t="s">
        <v>180</v>
      </c>
      <c r="AU461" s="249" t="s">
        <v>88</v>
      </c>
      <c r="AV461" s="13" t="s">
        <v>88</v>
      </c>
      <c r="AW461" s="13" t="s">
        <v>34</v>
      </c>
      <c r="AX461" s="13" t="s">
        <v>78</v>
      </c>
      <c r="AY461" s="249" t="s">
        <v>135</v>
      </c>
    </row>
    <row r="462" spans="1:51" s="15" customFormat="1" ht="12">
      <c r="A462" s="15"/>
      <c r="B462" s="260"/>
      <c r="C462" s="261"/>
      <c r="D462" s="232" t="s">
        <v>180</v>
      </c>
      <c r="E462" s="262" t="s">
        <v>1</v>
      </c>
      <c r="F462" s="263" t="s">
        <v>183</v>
      </c>
      <c r="G462" s="261"/>
      <c r="H462" s="264">
        <v>130.4</v>
      </c>
      <c r="I462" s="265"/>
      <c r="J462" s="261"/>
      <c r="K462" s="261"/>
      <c r="L462" s="266"/>
      <c r="M462" s="267"/>
      <c r="N462" s="268"/>
      <c r="O462" s="268"/>
      <c r="P462" s="268"/>
      <c r="Q462" s="268"/>
      <c r="R462" s="268"/>
      <c r="S462" s="268"/>
      <c r="T462" s="269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70" t="s">
        <v>180</v>
      </c>
      <c r="AU462" s="270" t="s">
        <v>88</v>
      </c>
      <c r="AV462" s="15" t="s">
        <v>142</v>
      </c>
      <c r="AW462" s="15" t="s">
        <v>34</v>
      </c>
      <c r="AX462" s="15" t="s">
        <v>86</v>
      </c>
      <c r="AY462" s="270" t="s">
        <v>135</v>
      </c>
    </row>
    <row r="463" spans="1:65" s="2" customFormat="1" ht="33" customHeight="1">
      <c r="A463" s="39"/>
      <c r="B463" s="40"/>
      <c r="C463" s="219" t="s">
        <v>752</v>
      </c>
      <c r="D463" s="219" t="s">
        <v>137</v>
      </c>
      <c r="E463" s="220" t="s">
        <v>753</v>
      </c>
      <c r="F463" s="221" t="s">
        <v>754</v>
      </c>
      <c r="G463" s="222" t="s">
        <v>140</v>
      </c>
      <c r="H463" s="223">
        <v>2608</v>
      </c>
      <c r="I463" s="224"/>
      <c r="J463" s="225">
        <f>ROUND(I463*H463,2)</f>
        <v>0</v>
      </c>
      <c r="K463" s="221" t="s">
        <v>141</v>
      </c>
      <c r="L463" s="45"/>
      <c r="M463" s="226" t="s">
        <v>1</v>
      </c>
      <c r="N463" s="227" t="s">
        <v>43</v>
      </c>
      <c r="O463" s="92"/>
      <c r="P463" s="228">
        <f>O463*H463</f>
        <v>0</v>
      </c>
      <c r="Q463" s="228">
        <v>0</v>
      </c>
      <c r="R463" s="228">
        <f>Q463*H463</f>
        <v>0</v>
      </c>
      <c r="S463" s="228">
        <v>0</v>
      </c>
      <c r="T463" s="229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0" t="s">
        <v>142</v>
      </c>
      <c r="AT463" s="230" t="s">
        <v>137</v>
      </c>
      <c r="AU463" s="230" t="s">
        <v>88</v>
      </c>
      <c r="AY463" s="18" t="s">
        <v>135</v>
      </c>
      <c r="BE463" s="231">
        <f>IF(N463="základní",J463,0)</f>
        <v>0</v>
      </c>
      <c r="BF463" s="231">
        <f>IF(N463="snížená",J463,0)</f>
        <v>0</v>
      </c>
      <c r="BG463" s="231">
        <f>IF(N463="zákl. přenesená",J463,0)</f>
        <v>0</v>
      </c>
      <c r="BH463" s="231">
        <f>IF(N463="sníž. přenesená",J463,0)</f>
        <v>0</v>
      </c>
      <c r="BI463" s="231">
        <f>IF(N463="nulová",J463,0)</f>
        <v>0</v>
      </c>
      <c r="BJ463" s="18" t="s">
        <v>86</v>
      </c>
      <c r="BK463" s="231">
        <f>ROUND(I463*H463,2)</f>
        <v>0</v>
      </c>
      <c r="BL463" s="18" t="s">
        <v>142</v>
      </c>
      <c r="BM463" s="230" t="s">
        <v>755</v>
      </c>
    </row>
    <row r="464" spans="1:47" s="2" customFormat="1" ht="12">
      <c r="A464" s="39"/>
      <c r="B464" s="40"/>
      <c r="C464" s="41"/>
      <c r="D464" s="232" t="s">
        <v>144</v>
      </c>
      <c r="E464" s="41"/>
      <c r="F464" s="233" t="s">
        <v>756</v>
      </c>
      <c r="G464" s="41"/>
      <c r="H464" s="41"/>
      <c r="I464" s="234"/>
      <c r="J464" s="41"/>
      <c r="K464" s="41"/>
      <c r="L464" s="45"/>
      <c r="M464" s="235"/>
      <c r="N464" s="236"/>
      <c r="O464" s="92"/>
      <c r="P464" s="92"/>
      <c r="Q464" s="92"/>
      <c r="R464" s="92"/>
      <c r="S464" s="92"/>
      <c r="T464" s="93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144</v>
      </c>
      <c r="AU464" s="18" t="s">
        <v>88</v>
      </c>
    </row>
    <row r="465" spans="1:47" s="2" customFormat="1" ht="12">
      <c r="A465" s="39"/>
      <c r="B465" s="40"/>
      <c r="C465" s="41"/>
      <c r="D465" s="237" t="s">
        <v>146</v>
      </c>
      <c r="E465" s="41"/>
      <c r="F465" s="238" t="s">
        <v>757</v>
      </c>
      <c r="G465" s="41"/>
      <c r="H465" s="41"/>
      <c r="I465" s="234"/>
      <c r="J465" s="41"/>
      <c r="K465" s="41"/>
      <c r="L465" s="45"/>
      <c r="M465" s="235"/>
      <c r="N465" s="236"/>
      <c r="O465" s="92"/>
      <c r="P465" s="92"/>
      <c r="Q465" s="92"/>
      <c r="R465" s="92"/>
      <c r="S465" s="92"/>
      <c r="T465" s="93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146</v>
      </c>
      <c r="AU465" s="18" t="s">
        <v>88</v>
      </c>
    </row>
    <row r="466" spans="1:51" s="13" customFormat="1" ht="12">
      <c r="A466" s="13"/>
      <c r="B466" s="239"/>
      <c r="C466" s="240"/>
      <c r="D466" s="232" t="s">
        <v>180</v>
      </c>
      <c r="E466" s="241" t="s">
        <v>1</v>
      </c>
      <c r="F466" s="242" t="s">
        <v>758</v>
      </c>
      <c r="G466" s="240"/>
      <c r="H466" s="243">
        <v>2608</v>
      </c>
      <c r="I466" s="244"/>
      <c r="J466" s="240"/>
      <c r="K466" s="240"/>
      <c r="L466" s="245"/>
      <c r="M466" s="246"/>
      <c r="N466" s="247"/>
      <c r="O466" s="247"/>
      <c r="P466" s="247"/>
      <c r="Q466" s="247"/>
      <c r="R466" s="247"/>
      <c r="S466" s="247"/>
      <c r="T466" s="24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9" t="s">
        <v>180</v>
      </c>
      <c r="AU466" s="249" t="s">
        <v>88</v>
      </c>
      <c r="AV466" s="13" t="s">
        <v>88</v>
      </c>
      <c r="AW466" s="13" t="s">
        <v>34</v>
      </c>
      <c r="AX466" s="13" t="s">
        <v>78</v>
      </c>
      <c r="AY466" s="249" t="s">
        <v>135</v>
      </c>
    </row>
    <row r="467" spans="1:51" s="15" customFormat="1" ht="12">
      <c r="A467" s="15"/>
      <c r="B467" s="260"/>
      <c r="C467" s="261"/>
      <c r="D467" s="232" t="s">
        <v>180</v>
      </c>
      <c r="E467" s="262" t="s">
        <v>1</v>
      </c>
      <c r="F467" s="263" t="s">
        <v>183</v>
      </c>
      <c r="G467" s="261"/>
      <c r="H467" s="264">
        <v>2608</v>
      </c>
      <c r="I467" s="265"/>
      <c r="J467" s="261"/>
      <c r="K467" s="261"/>
      <c r="L467" s="266"/>
      <c r="M467" s="267"/>
      <c r="N467" s="268"/>
      <c r="O467" s="268"/>
      <c r="P467" s="268"/>
      <c r="Q467" s="268"/>
      <c r="R467" s="268"/>
      <c r="S467" s="268"/>
      <c r="T467" s="269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70" t="s">
        <v>180</v>
      </c>
      <c r="AU467" s="270" t="s">
        <v>88</v>
      </c>
      <c r="AV467" s="15" t="s">
        <v>142</v>
      </c>
      <c r="AW467" s="15" t="s">
        <v>34</v>
      </c>
      <c r="AX467" s="15" t="s">
        <v>86</v>
      </c>
      <c r="AY467" s="270" t="s">
        <v>135</v>
      </c>
    </row>
    <row r="468" spans="1:65" s="2" customFormat="1" ht="33" customHeight="1">
      <c r="A468" s="39"/>
      <c r="B468" s="40"/>
      <c r="C468" s="219" t="s">
        <v>759</v>
      </c>
      <c r="D468" s="219" t="s">
        <v>137</v>
      </c>
      <c r="E468" s="220" t="s">
        <v>760</v>
      </c>
      <c r="F468" s="221" t="s">
        <v>761</v>
      </c>
      <c r="G468" s="222" t="s">
        <v>140</v>
      </c>
      <c r="H468" s="223">
        <v>130.4</v>
      </c>
      <c r="I468" s="224"/>
      <c r="J468" s="225">
        <f>ROUND(I468*H468,2)</f>
        <v>0</v>
      </c>
      <c r="K468" s="221" t="s">
        <v>141</v>
      </c>
      <c r="L468" s="45"/>
      <c r="M468" s="226" t="s">
        <v>1</v>
      </c>
      <c r="N468" s="227" t="s">
        <v>43</v>
      </c>
      <c r="O468" s="92"/>
      <c r="P468" s="228">
        <f>O468*H468</f>
        <v>0</v>
      </c>
      <c r="Q468" s="228">
        <v>0</v>
      </c>
      <c r="R468" s="228">
        <f>Q468*H468</f>
        <v>0</v>
      </c>
      <c r="S468" s="228">
        <v>0</v>
      </c>
      <c r="T468" s="22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0" t="s">
        <v>142</v>
      </c>
      <c r="AT468" s="230" t="s">
        <v>137</v>
      </c>
      <c r="AU468" s="230" t="s">
        <v>88</v>
      </c>
      <c r="AY468" s="18" t="s">
        <v>135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8" t="s">
        <v>86</v>
      </c>
      <c r="BK468" s="231">
        <f>ROUND(I468*H468,2)</f>
        <v>0</v>
      </c>
      <c r="BL468" s="18" t="s">
        <v>142</v>
      </c>
      <c r="BM468" s="230" t="s">
        <v>762</v>
      </c>
    </row>
    <row r="469" spans="1:47" s="2" customFormat="1" ht="12">
      <c r="A469" s="39"/>
      <c r="B469" s="40"/>
      <c r="C469" s="41"/>
      <c r="D469" s="232" t="s">
        <v>144</v>
      </c>
      <c r="E469" s="41"/>
      <c r="F469" s="233" t="s">
        <v>763</v>
      </c>
      <c r="G469" s="41"/>
      <c r="H469" s="41"/>
      <c r="I469" s="234"/>
      <c r="J469" s="41"/>
      <c r="K469" s="41"/>
      <c r="L469" s="45"/>
      <c r="M469" s="235"/>
      <c r="N469" s="236"/>
      <c r="O469" s="92"/>
      <c r="P469" s="92"/>
      <c r="Q469" s="92"/>
      <c r="R469" s="92"/>
      <c r="S469" s="92"/>
      <c r="T469" s="93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144</v>
      </c>
      <c r="AU469" s="18" t="s">
        <v>88</v>
      </c>
    </row>
    <row r="470" spans="1:47" s="2" customFormat="1" ht="12">
      <c r="A470" s="39"/>
      <c r="B470" s="40"/>
      <c r="C470" s="41"/>
      <c r="D470" s="237" t="s">
        <v>146</v>
      </c>
      <c r="E470" s="41"/>
      <c r="F470" s="238" t="s">
        <v>764</v>
      </c>
      <c r="G470" s="41"/>
      <c r="H470" s="41"/>
      <c r="I470" s="234"/>
      <c r="J470" s="41"/>
      <c r="K470" s="41"/>
      <c r="L470" s="45"/>
      <c r="M470" s="235"/>
      <c r="N470" s="236"/>
      <c r="O470" s="92"/>
      <c r="P470" s="92"/>
      <c r="Q470" s="92"/>
      <c r="R470" s="92"/>
      <c r="S470" s="92"/>
      <c r="T470" s="93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146</v>
      </c>
      <c r="AU470" s="18" t="s">
        <v>88</v>
      </c>
    </row>
    <row r="471" spans="1:65" s="2" customFormat="1" ht="33" customHeight="1">
      <c r="A471" s="39"/>
      <c r="B471" s="40"/>
      <c r="C471" s="219" t="s">
        <v>765</v>
      </c>
      <c r="D471" s="219" t="s">
        <v>137</v>
      </c>
      <c r="E471" s="220" t="s">
        <v>766</v>
      </c>
      <c r="F471" s="221" t="s">
        <v>767</v>
      </c>
      <c r="G471" s="222" t="s">
        <v>140</v>
      </c>
      <c r="H471" s="223">
        <v>33.6</v>
      </c>
      <c r="I471" s="224"/>
      <c r="J471" s="225">
        <f>ROUND(I471*H471,2)</f>
        <v>0</v>
      </c>
      <c r="K471" s="221" t="s">
        <v>141</v>
      </c>
      <c r="L471" s="45"/>
      <c r="M471" s="226" t="s">
        <v>1</v>
      </c>
      <c r="N471" s="227" t="s">
        <v>43</v>
      </c>
      <c r="O471" s="92"/>
      <c r="P471" s="228">
        <f>O471*H471</f>
        <v>0</v>
      </c>
      <c r="Q471" s="228">
        <v>0.00013</v>
      </c>
      <c r="R471" s="228">
        <f>Q471*H471</f>
        <v>0.0043679999999999995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142</v>
      </c>
      <c r="AT471" s="230" t="s">
        <v>137</v>
      </c>
      <c r="AU471" s="230" t="s">
        <v>88</v>
      </c>
      <c r="AY471" s="18" t="s">
        <v>135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86</v>
      </c>
      <c r="BK471" s="231">
        <f>ROUND(I471*H471,2)</f>
        <v>0</v>
      </c>
      <c r="BL471" s="18" t="s">
        <v>142</v>
      </c>
      <c r="BM471" s="230" t="s">
        <v>768</v>
      </c>
    </row>
    <row r="472" spans="1:47" s="2" customFormat="1" ht="12">
      <c r="A472" s="39"/>
      <c r="B472" s="40"/>
      <c r="C472" s="41"/>
      <c r="D472" s="232" t="s">
        <v>144</v>
      </c>
      <c r="E472" s="41"/>
      <c r="F472" s="233" t="s">
        <v>769</v>
      </c>
      <c r="G472" s="41"/>
      <c r="H472" s="41"/>
      <c r="I472" s="234"/>
      <c r="J472" s="41"/>
      <c r="K472" s="41"/>
      <c r="L472" s="45"/>
      <c r="M472" s="235"/>
      <c r="N472" s="236"/>
      <c r="O472" s="92"/>
      <c r="P472" s="92"/>
      <c r="Q472" s="92"/>
      <c r="R472" s="92"/>
      <c r="S472" s="92"/>
      <c r="T472" s="93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144</v>
      </c>
      <c r="AU472" s="18" t="s">
        <v>88</v>
      </c>
    </row>
    <row r="473" spans="1:47" s="2" customFormat="1" ht="12">
      <c r="A473" s="39"/>
      <c r="B473" s="40"/>
      <c r="C473" s="41"/>
      <c r="D473" s="237" t="s">
        <v>146</v>
      </c>
      <c r="E473" s="41"/>
      <c r="F473" s="238" t="s">
        <v>770</v>
      </c>
      <c r="G473" s="41"/>
      <c r="H473" s="41"/>
      <c r="I473" s="234"/>
      <c r="J473" s="41"/>
      <c r="K473" s="41"/>
      <c r="L473" s="45"/>
      <c r="M473" s="235"/>
      <c r="N473" s="236"/>
      <c r="O473" s="92"/>
      <c r="P473" s="92"/>
      <c r="Q473" s="92"/>
      <c r="R473" s="92"/>
      <c r="S473" s="92"/>
      <c r="T473" s="93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146</v>
      </c>
      <c r="AU473" s="18" t="s">
        <v>88</v>
      </c>
    </row>
    <row r="474" spans="1:51" s="13" customFormat="1" ht="12">
      <c r="A474" s="13"/>
      <c r="B474" s="239"/>
      <c r="C474" s="240"/>
      <c r="D474" s="232" t="s">
        <v>180</v>
      </c>
      <c r="E474" s="241" t="s">
        <v>1</v>
      </c>
      <c r="F474" s="242" t="s">
        <v>771</v>
      </c>
      <c r="G474" s="240"/>
      <c r="H474" s="243">
        <v>33.6</v>
      </c>
      <c r="I474" s="244"/>
      <c r="J474" s="240"/>
      <c r="K474" s="240"/>
      <c r="L474" s="245"/>
      <c r="M474" s="246"/>
      <c r="N474" s="247"/>
      <c r="O474" s="247"/>
      <c r="P474" s="247"/>
      <c r="Q474" s="247"/>
      <c r="R474" s="247"/>
      <c r="S474" s="247"/>
      <c r="T474" s="24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9" t="s">
        <v>180</v>
      </c>
      <c r="AU474" s="249" t="s">
        <v>88</v>
      </c>
      <c r="AV474" s="13" t="s">
        <v>88</v>
      </c>
      <c r="AW474" s="13" t="s">
        <v>34</v>
      </c>
      <c r="AX474" s="13" t="s">
        <v>78</v>
      </c>
      <c r="AY474" s="249" t="s">
        <v>135</v>
      </c>
    </row>
    <row r="475" spans="1:51" s="15" customFormat="1" ht="12">
      <c r="A475" s="15"/>
      <c r="B475" s="260"/>
      <c r="C475" s="261"/>
      <c r="D475" s="232" t="s">
        <v>180</v>
      </c>
      <c r="E475" s="262" t="s">
        <v>1</v>
      </c>
      <c r="F475" s="263" t="s">
        <v>183</v>
      </c>
      <c r="G475" s="261"/>
      <c r="H475" s="264">
        <v>33.6</v>
      </c>
      <c r="I475" s="265"/>
      <c r="J475" s="261"/>
      <c r="K475" s="261"/>
      <c r="L475" s="266"/>
      <c r="M475" s="267"/>
      <c r="N475" s="268"/>
      <c r="O475" s="268"/>
      <c r="P475" s="268"/>
      <c r="Q475" s="268"/>
      <c r="R475" s="268"/>
      <c r="S475" s="268"/>
      <c r="T475" s="269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70" t="s">
        <v>180</v>
      </c>
      <c r="AU475" s="270" t="s">
        <v>88</v>
      </c>
      <c r="AV475" s="15" t="s">
        <v>142</v>
      </c>
      <c r="AW475" s="15" t="s">
        <v>34</v>
      </c>
      <c r="AX475" s="15" t="s">
        <v>86</v>
      </c>
      <c r="AY475" s="270" t="s">
        <v>135</v>
      </c>
    </row>
    <row r="476" spans="1:65" s="2" customFormat="1" ht="24.15" customHeight="1">
      <c r="A476" s="39"/>
      <c r="B476" s="40"/>
      <c r="C476" s="219" t="s">
        <v>772</v>
      </c>
      <c r="D476" s="219" t="s">
        <v>137</v>
      </c>
      <c r="E476" s="220" t="s">
        <v>773</v>
      </c>
      <c r="F476" s="221" t="s">
        <v>774</v>
      </c>
      <c r="G476" s="222" t="s">
        <v>192</v>
      </c>
      <c r="H476" s="223">
        <v>35</v>
      </c>
      <c r="I476" s="224"/>
      <c r="J476" s="225">
        <f>ROUND(I476*H476,2)</f>
        <v>0</v>
      </c>
      <c r="K476" s="221" t="s">
        <v>141</v>
      </c>
      <c r="L476" s="45"/>
      <c r="M476" s="226" t="s">
        <v>1</v>
      </c>
      <c r="N476" s="227" t="s">
        <v>43</v>
      </c>
      <c r="O476" s="92"/>
      <c r="P476" s="228">
        <f>O476*H476</f>
        <v>0</v>
      </c>
      <c r="Q476" s="228">
        <v>0</v>
      </c>
      <c r="R476" s="228">
        <f>Q476*H476</f>
        <v>0</v>
      </c>
      <c r="S476" s="228">
        <v>0.031</v>
      </c>
      <c r="T476" s="229">
        <f>S476*H476</f>
        <v>1.085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0" t="s">
        <v>142</v>
      </c>
      <c r="AT476" s="230" t="s">
        <v>137</v>
      </c>
      <c r="AU476" s="230" t="s">
        <v>88</v>
      </c>
      <c r="AY476" s="18" t="s">
        <v>135</v>
      </c>
      <c r="BE476" s="231">
        <f>IF(N476="základní",J476,0)</f>
        <v>0</v>
      </c>
      <c r="BF476" s="231">
        <f>IF(N476="snížená",J476,0)</f>
        <v>0</v>
      </c>
      <c r="BG476" s="231">
        <f>IF(N476="zákl. přenesená",J476,0)</f>
        <v>0</v>
      </c>
      <c r="BH476" s="231">
        <f>IF(N476="sníž. přenesená",J476,0)</f>
        <v>0</v>
      </c>
      <c r="BI476" s="231">
        <f>IF(N476="nulová",J476,0)</f>
        <v>0</v>
      </c>
      <c r="BJ476" s="18" t="s">
        <v>86</v>
      </c>
      <c r="BK476" s="231">
        <f>ROUND(I476*H476,2)</f>
        <v>0</v>
      </c>
      <c r="BL476" s="18" t="s">
        <v>142</v>
      </c>
      <c r="BM476" s="230" t="s">
        <v>775</v>
      </c>
    </row>
    <row r="477" spans="1:47" s="2" customFormat="1" ht="12">
      <c r="A477" s="39"/>
      <c r="B477" s="40"/>
      <c r="C477" s="41"/>
      <c r="D477" s="232" t="s">
        <v>144</v>
      </c>
      <c r="E477" s="41"/>
      <c r="F477" s="233" t="s">
        <v>776</v>
      </c>
      <c r="G477" s="41"/>
      <c r="H477" s="41"/>
      <c r="I477" s="234"/>
      <c r="J477" s="41"/>
      <c r="K477" s="41"/>
      <c r="L477" s="45"/>
      <c r="M477" s="235"/>
      <c r="N477" s="236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144</v>
      </c>
      <c r="AU477" s="18" t="s">
        <v>88</v>
      </c>
    </row>
    <row r="478" spans="1:47" s="2" customFormat="1" ht="12">
      <c r="A478" s="39"/>
      <c r="B478" s="40"/>
      <c r="C478" s="41"/>
      <c r="D478" s="237" t="s">
        <v>146</v>
      </c>
      <c r="E478" s="41"/>
      <c r="F478" s="238" t="s">
        <v>777</v>
      </c>
      <c r="G478" s="41"/>
      <c r="H478" s="41"/>
      <c r="I478" s="234"/>
      <c r="J478" s="41"/>
      <c r="K478" s="41"/>
      <c r="L478" s="45"/>
      <c r="M478" s="235"/>
      <c r="N478" s="236"/>
      <c r="O478" s="92"/>
      <c r="P478" s="92"/>
      <c r="Q478" s="92"/>
      <c r="R478" s="92"/>
      <c r="S478" s="92"/>
      <c r="T478" s="93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146</v>
      </c>
      <c r="AU478" s="18" t="s">
        <v>88</v>
      </c>
    </row>
    <row r="479" spans="1:51" s="13" customFormat="1" ht="12">
      <c r="A479" s="13"/>
      <c r="B479" s="239"/>
      <c r="C479" s="240"/>
      <c r="D479" s="232" t="s">
        <v>180</v>
      </c>
      <c r="E479" s="241" t="s">
        <v>1</v>
      </c>
      <c r="F479" s="242" t="s">
        <v>778</v>
      </c>
      <c r="G479" s="240"/>
      <c r="H479" s="243">
        <v>21</v>
      </c>
      <c r="I479" s="244"/>
      <c r="J479" s="240"/>
      <c r="K479" s="240"/>
      <c r="L479" s="245"/>
      <c r="M479" s="246"/>
      <c r="N479" s="247"/>
      <c r="O479" s="247"/>
      <c r="P479" s="247"/>
      <c r="Q479" s="247"/>
      <c r="R479" s="247"/>
      <c r="S479" s="247"/>
      <c r="T479" s="24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9" t="s">
        <v>180</v>
      </c>
      <c r="AU479" s="249" t="s">
        <v>88</v>
      </c>
      <c r="AV479" s="13" t="s">
        <v>88</v>
      </c>
      <c r="AW479" s="13" t="s">
        <v>34</v>
      </c>
      <c r="AX479" s="13" t="s">
        <v>78</v>
      </c>
      <c r="AY479" s="249" t="s">
        <v>135</v>
      </c>
    </row>
    <row r="480" spans="1:51" s="13" customFormat="1" ht="12">
      <c r="A480" s="13"/>
      <c r="B480" s="239"/>
      <c r="C480" s="240"/>
      <c r="D480" s="232" t="s">
        <v>180</v>
      </c>
      <c r="E480" s="241" t="s">
        <v>1</v>
      </c>
      <c r="F480" s="242" t="s">
        <v>779</v>
      </c>
      <c r="G480" s="240"/>
      <c r="H480" s="243">
        <v>14</v>
      </c>
      <c r="I480" s="244"/>
      <c r="J480" s="240"/>
      <c r="K480" s="240"/>
      <c r="L480" s="245"/>
      <c r="M480" s="246"/>
      <c r="N480" s="247"/>
      <c r="O480" s="247"/>
      <c r="P480" s="247"/>
      <c r="Q480" s="247"/>
      <c r="R480" s="247"/>
      <c r="S480" s="247"/>
      <c r="T480" s="24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9" t="s">
        <v>180</v>
      </c>
      <c r="AU480" s="249" t="s">
        <v>88</v>
      </c>
      <c r="AV480" s="13" t="s">
        <v>88</v>
      </c>
      <c r="AW480" s="13" t="s">
        <v>34</v>
      </c>
      <c r="AX480" s="13" t="s">
        <v>78</v>
      </c>
      <c r="AY480" s="249" t="s">
        <v>135</v>
      </c>
    </row>
    <row r="481" spans="1:51" s="15" customFormat="1" ht="12">
      <c r="A481" s="15"/>
      <c r="B481" s="260"/>
      <c r="C481" s="261"/>
      <c r="D481" s="232" t="s">
        <v>180</v>
      </c>
      <c r="E481" s="262" t="s">
        <v>1</v>
      </c>
      <c r="F481" s="263" t="s">
        <v>183</v>
      </c>
      <c r="G481" s="261"/>
      <c r="H481" s="264">
        <v>35</v>
      </c>
      <c r="I481" s="265"/>
      <c r="J481" s="261"/>
      <c r="K481" s="261"/>
      <c r="L481" s="266"/>
      <c r="M481" s="267"/>
      <c r="N481" s="268"/>
      <c r="O481" s="268"/>
      <c r="P481" s="268"/>
      <c r="Q481" s="268"/>
      <c r="R481" s="268"/>
      <c r="S481" s="268"/>
      <c r="T481" s="269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70" t="s">
        <v>180</v>
      </c>
      <c r="AU481" s="270" t="s">
        <v>88</v>
      </c>
      <c r="AV481" s="15" t="s">
        <v>142</v>
      </c>
      <c r="AW481" s="15" t="s">
        <v>34</v>
      </c>
      <c r="AX481" s="15" t="s">
        <v>86</v>
      </c>
      <c r="AY481" s="270" t="s">
        <v>135</v>
      </c>
    </row>
    <row r="482" spans="1:65" s="2" customFormat="1" ht="24.15" customHeight="1">
      <c r="A482" s="39"/>
      <c r="B482" s="40"/>
      <c r="C482" s="219" t="s">
        <v>780</v>
      </c>
      <c r="D482" s="219" t="s">
        <v>137</v>
      </c>
      <c r="E482" s="220" t="s">
        <v>781</v>
      </c>
      <c r="F482" s="221" t="s">
        <v>782</v>
      </c>
      <c r="G482" s="222" t="s">
        <v>156</v>
      </c>
      <c r="H482" s="223">
        <v>14.4</v>
      </c>
      <c r="I482" s="224"/>
      <c r="J482" s="225">
        <f>ROUND(I482*H482,2)</f>
        <v>0</v>
      </c>
      <c r="K482" s="221" t="s">
        <v>141</v>
      </c>
      <c r="L482" s="45"/>
      <c r="M482" s="226" t="s">
        <v>1</v>
      </c>
      <c r="N482" s="227" t="s">
        <v>43</v>
      </c>
      <c r="O482" s="92"/>
      <c r="P482" s="228">
        <f>O482*H482</f>
        <v>0</v>
      </c>
      <c r="Q482" s="228">
        <v>2.16E-05</v>
      </c>
      <c r="R482" s="228">
        <f>Q482*H482</f>
        <v>0.00031104</v>
      </c>
      <c r="S482" s="228">
        <v>0.001</v>
      </c>
      <c r="T482" s="229">
        <f>S482*H482</f>
        <v>0.014400000000000001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0" t="s">
        <v>142</v>
      </c>
      <c r="AT482" s="230" t="s">
        <v>137</v>
      </c>
      <c r="AU482" s="230" t="s">
        <v>88</v>
      </c>
      <c r="AY482" s="18" t="s">
        <v>135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18" t="s">
        <v>86</v>
      </c>
      <c r="BK482" s="231">
        <f>ROUND(I482*H482,2)</f>
        <v>0</v>
      </c>
      <c r="BL482" s="18" t="s">
        <v>142</v>
      </c>
      <c r="BM482" s="230" t="s">
        <v>783</v>
      </c>
    </row>
    <row r="483" spans="1:47" s="2" customFormat="1" ht="12">
      <c r="A483" s="39"/>
      <c r="B483" s="40"/>
      <c r="C483" s="41"/>
      <c r="D483" s="232" t="s">
        <v>144</v>
      </c>
      <c r="E483" s="41"/>
      <c r="F483" s="233" t="s">
        <v>784</v>
      </c>
      <c r="G483" s="41"/>
      <c r="H483" s="41"/>
      <c r="I483" s="234"/>
      <c r="J483" s="41"/>
      <c r="K483" s="41"/>
      <c r="L483" s="45"/>
      <c r="M483" s="235"/>
      <c r="N483" s="236"/>
      <c r="O483" s="92"/>
      <c r="P483" s="92"/>
      <c r="Q483" s="92"/>
      <c r="R483" s="92"/>
      <c r="S483" s="92"/>
      <c r="T483" s="93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144</v>
      </c>
      <c r="AU483" s="18" t="s">
        <v>88</v>
      </c>
    </row>
    <row r="484" spans="1:47" s="2" customFormat="1" ht="12">
      <c r="A484" s="39"/>
      <c r="B484" s="40"/>
      <c r="C484" s="41"/>
      <c r="D484" s="237" t="s">
        <v>146</v>
      </c>
      <c r="E484" s="41"/>
      <c r="F484" s="238" t="s">
        <v>785</v>
      </c>
      <c r="G484" s="41"/>
      <c r="H484" s="41"/>
      <c r="I484" s="234"/>
      <c r="J484" s="41"/>
      <c r="K484" s="41"/>
      <c r="L484" s="45"/>
      <c r="M484" s="235"/>
      <c r="N484" s="236"/>
      <c r="O484" s="92"/>
      <c r="P484" s="92"/>
      <c r="Q484" s="92"/>
      <c r="R484" s="92"/>
      <c r="S484" s="92"/>
      <c r="T484" s="93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146</v>
      </c>
      <c r="AU484" s="18" t="s">
        <v>88</v>
      </c>
    </row>
    <row r="485" spans="1:51" s="13" customFormat="1" ht="12">
      <c r="A485" s="13"/>
      <c r="B485" s="239"/>
      <c r="C485" s="240"/>
      <c r="D485" s="232" t="s">
        <v>180</v>
      </c>
      <c r="E485" s="241" t="s">
        <v>1</v>
      </c>
      <c r="F485" s="242" t="s">
        <v>786</v>
      </c>
      <c r="G485" s="240"/>
      <c r="H485" s="243">
        <v>14.4</v>
      </c>
      <c r="I485" s="244"/>
      <c r="J485" s="240"/>
      <c r="K485" s="240"/>
      <c r="L485" s="245"/>
      <c r="M485" s="246"/>
      <c r="N485" s="247"/>
      <c r="O485" s="247"/>
      <c r="P485" s="247"/>
      <c r="Q485" s="247"/>
      <c r="R485" s="247"/>
      <c r="S485" s="247"/>
      <c r="T485" s="24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9" t="s">
        <v>180</v>
      </c>
      <c r="AU485" s="249" t="s">
        <v>88</v>
      </c>
      <c r="AV485" s="13" t="s">
        <v>88</v>
      </c>
      <c r="AW485" s="13" t="s">
        <v>34</v>
      </c>
      <c r="AX485" s="13" t="s">
        <v>78</v>
      </c>
      <c r="AY485" s="249" t="s">
        <v>135</v>
      </c>
    </row>
    <row r="486" spans="1:51" s="15" customFormat="1" ht="12">
      <c r="A486" s="15"/>
      <c r="B486" s="260"/>
      <c r="C486" s="261"/>
      <c r="D486" s="232" t="s">
        <v>180</v>
      </c>
      <c r="E486" s="262" t="s">
        <v>1</v>
      </c>
      <c r="F486" s="263" t="s">
        <v>183</v>
      </c>
      <c r="G486" s="261"/>
      <c r="H486" s="264">
        <v>14.4</v>
      </c>
      <c r="I486" s="265"/>
      <c r="J486" s="261"/>
      <c r="K486" s="261"/>
      <c r="L486" s="266"/>
      <c r="M486" s="267"/>
      <c r="N486" s="268"/>
      <c r="O486" s="268"/>
      <c r="P486" s="268"/>
      <c r="Q486" s="268"/>
      <c r="R486" s="268"/>
      <c r="S486" s="268"/>
      <c r="T486" s="269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70" t="s">
        <v>180</v>
      </c>
      <c r="AU486" s="270" t="s">
        <v>88</v>
      </c>
      <c r="AV486" s="15" t="s">
        <v>142</v>
      </c>
      <c r="AW486" s="15" t="s">
        <v>34</v>
      </c>
      <c r="AX486" s="15" t="s">
        <v>86</v>
      </c>
      <c r="AY486" s="270" t="s">
        <v>135</v>
      </c>
    </row>
    <row r="487" spans="1:65" s="2" customFormat="1" ht="16.5" customHeight="1">
      <c r="A487" s="39"/>
      <c r="B487" s="40"/>
      <c r="C487" s="219" t="s">
        <v>787</v>
      </c>
      <c r="D487" s="219" t="s">
        <v>137</v>
      </c>
      <c r="E487" s="220" t="s">
        <v>788</v>
      </c>
      <c r="F487" s="221" t="s">
        <v>789</v>
      </c>
      <c r="G487" s="222" t="s">
        <v>156</v>
      </c>
      <c r="H487" s="223">
        <v>7.2</v>
      </c>
      <c r="I487" s="224"/>
      <c r="J487" s="225">
        <f>ROUND(I487*H487,2)</f>
        <v>0</v>
      </c>
      <c r="K487" s="221" t="s">
        <v>1</v>
      </c>
      <c r="L487" s="45"/>
      <c r="M487" s="226" t="s">
        <v>1</v>
      </c>
      <c r="N487" s="227" t="s">
        <v>43</v>
      </c>
      <c r="O487" s="92"/>
      <c r="P487" s="228">
        <f>O487*H487</f>
        <v>0</v>
      </c>
      <c r="Q487" s="228">
        <v>0</v>
      </c>
      <c r="R487" s="228">
        <f>Q487*H487</f>
        <v>0</v>
      </c>
      <c r="S487" s="228">
        <v>0</v>
      </c>
      <c r="T487" s="229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30" t="s">
        <v>142</v>
      </c>
      <c r="AT487" s="230" t="s">
        <v>137</v>
      </c>
      <c r="AU487" s="230" t="s">
        <v>88</v>
      </c>
      <c r="AY487" s="18" t="s">
        <v>135</v>
      </c>
      <c r="BE487" s="231">
        <f>IF(N487="základní",J487,0)</f>
        <v>0</v>
      </c>
      <c r="BF487" s="231">
        <f>IF(N487="snížená",J487,0)</f>
        <v>0</v>
      </c>
      <c r="BG487" s="231">
        <f>IF(N487="zákl. přenesená",J487,0)</f>
        <v>0</v>
      </c>
      <c r="BH487" s="231">
        <f>IF(N487="sníž. přenesená",J487,0)</f>
        <v>0</v>
      </c>
      <c r="BI487" s="231">
        <f>IF(N487="nulová",J487,0)</f>
        <v>0</v>
      </c>
      <c r="BJ487" s="18" t="s">
        <v>86</v>
      </c>
      <c r="BK487" s="231">
        <f>ROUND(I487*H487,2)</f>
        <v>0</v>
      </c>
      <c r="BL487" s="18" t="s">
        <v>142</v>
      </c>
      <c r="BM487" s="230" t="s">
        <v>790</v>
      </c>
    </row>
    <row r="488" spans="1:47" s="2" customFormat="1" ht="12">
      <c r="A488" s="39"/>
      <c r="B488" s="40"/>
      <c r="C488" s="41"/>
      <c r="D488" s="232" t="s">
        <v>144</v>
      </c>
      <c r="E488" s="41"/>
      <c r="F488" s="233" t="s">
        <v>789</v>
      </c>
      <c r="G488" s="41"/>
      <c r="H488" s="41"/>
      <c r="I488" s="234"/>
      <c r="J488" s="41"/>
      <c r="K488" s="41"/>
      <c r="L488" s="45"/>
      <c r="M488" s="235"/>
      <c r="N488" s="236"/>
      <c r="O488" s="92"/>
      <c r="P488" s="92"/>
      <c r="Q488" s="92"/>
      <c r="R488" s="92"/>
      <c r="S488" s="92"/>
      <c r="T488" s="93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144</v>
      </c>
      <c r="AU488" s="18" t="s">
        <v>88</v>
      </c>
    </row>
    <row r="489" spans="1:51" s="13" customFormat="1" ht="12">
      <c r="A489" s="13"/>
      <c r="B489" s="239"/>
      <c r="C489" s="240"/>
      <c r="D489" s="232" t="s">
        <v>180</v>
      </c>
      <c r="E489" s="241" t="s">
        <v>1</v>
      </c>
      <c r="F489" s="242" t="s">
        <v>791</v>
      </c>
      <c r="G489" s="240"/>
      <c r="H489" s="243">
        <v>7.2</v>
      </c>
      <c r="I489" s="244"/>
      <c r="J489" s="240"/>
      <c r="K489" s="240"/>
      <c r="L489" s="245"/>
      <c r="M489" s="246"/>
      <c r="N489" s="247"/>
      <c r="O489" s="247"/>
      <c r="P489" s="247"/>
      <c r="Q489" s="247"/>
      <c r="R489" s="247"/>
      <c r="S489" s="247"/>
      <c r="T489" s="24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9" t="s">
        <v>180</v>
      </c>
      <c r="AU489" s="249" t="s">
        <v>88</v>
      </c>
      <c r="AV489" s="13" t="s">
        <v>88</v>
      </c>
      <c r="AW489" s="13" t="s">
        <v>34</v>
      </c>
      <c r="AX489" s="13" t="s">
        <v>78</v>
      </c>
      <c r="AY489" s="249" t="s">
        <v>135</v>
      </c>
    </row>
    <row r="490" spans="1:51" s="15" customFormat="1" ht="12">
      <c r="A490" s="15"/>
      <c r="B490" s="260"/>
      <c r="C490" s="261"/>
      <c r="D490" s="232" t="s">
        <v>180</v>
      </c>
      <c r="E490" s="262" t="s">
        <v>1</v>
      </c>
      <c r="F490" s="263" t="s">
        <v>183</v>
      </c>
      <c r="G490" s="261"/>
      <c r="H490" s="264">
        <v>7.2</v>
      </c>
      <c r="I490" s="265"/>
      <c r="J490" s="261"/>
      <c r="K490" s="261"/>
      <c r="L490" s="266"/>
      <c r="M490" s="267"/>
      <c r="N490" s="268"/>
      <c r="O490" s="268"/>
      <c r="P490" s="268"/>
      <c r="Q490" s="268"/>
      <c r="R490" s="268"/>
      <c r="S490" s="268"/>
      <c r="T490" s="269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70" t="s">
        <v>180</v>
      </c>
      <c r="AU490" s="270" t="s">
        <v>88</v>
      </c>
      <c r="AV490" s="15" t="s">
        <v>142</v>
      </c>
      <c r="AW490" s="15" t="s">
        <v>34</v>
      </c>
      <c r="AX490" s="15" t="s">
        <v>86</v>
      </c>
      <c r="AY490" s="270" t="s">
        <v>135</v>
      </c>
    </row>
    <row r="491" spans="1:65" s="2" customFormat="1" ht="24.15" customHeight="1">
      <c r="A491" s="39"/>
      <c r="B491" s="40"/>
      <c r="C491" s="219" t="s">
        <v>792</v>
      </c>
      <c r="D491" s="219" t="s">
        <v>137</v>
      </c>
      <c r="E491" s="220" t="s">
        <v>793</v>
      </c>
      <c r="F491" s="221" t="s">
        <v>794</v>
      </c>
      <c r="G491" s="222" t="s">
        <v>156</v>
      </c>
      <c r="H491" s="223">
        <v>1</v>
      </c>
      <c r="I491" s="224"/>
      <c r="J491" s="225">
        <f>ROUND(I491*H491,2)</f>
        <v>0</v>
      </c>
      <c r="K491" s="221" t="s">
        <v>141</v>
      </c>
      <c r="L491" s="45"/>
      <c r="M491" s="226" t="s">
        <v>1</v>
      </c>
      <c r="N491" s="227" t="s">
        <v>43</v>
      </c>
      <c r="O491" s="92"/>
      <c r="P491" s="228">
        <f>O491*H491</f>
        <v>0</v>
      </c>
      <c r="Q491" s="228">
        <v>0.00279</v>
      </c>
      <c r="R491" s="228">
        <f>Q491*H491</f>
        <v>0.00279</v>
      </c>
      <c r="S491" s="228">
        <v>0.056</v>
      </c>
      <c r="T491" s="229">
        <f>S491*H491</f>
        <v>0.056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0" t="s">
        <v>142</v>
      </c>
      <c r="AT491" s="230" t="s">
        <v>137</v>
      </c>
      <c r="AU491" s="230" t="s">
        <v>88</v>
      </c>
      <c r="AY491" s="18" t="s">
        <v>135</v>
      </c>
      <c r="BE491" s="231">
        <f>IF(N491="základní",J491,0)</f>
        <v>0</v>
      </c>
      <c r="BF491" s="231">
        <f>IF(N491="snížená",J491,0)</f>
        <v>0</v>
      </c>
      <c r="BG491" s="231">
        <f>IF(N491="zákl. přenesená",J491,0)</f>
        <v>0</v>
      </c>
      <c r="BH491" s="231">
        <f>IF(N491="sníž. přenesená",J491,0)</f>
        <v>0</v>
      </c>
      <c r="BI491" s="231">
        <f>IF(N491="nulová",J491,0)</f>
        <v>0</v>
      </c>
      <c r="BJ491" s="18" t="s">
        <v>86</v>
      </c>
      <c r="BK491" s="231">
        <f>ROUND(I491*H491,2)</f>
        <v>0</v>
      </c>
      <c r="BL491" s="18" t="s">
        <v>142</v>
      </c>
      <c r="BM491" s="230" t="s">
        <v>795</v>
      </c>
    </row>
    <row r="492" spans="1:47" s="2" customFormat="1" ht="12">
      <c r="A492" s="39"/>
      <c r="B492" s="40"/>
      <c r="C492" s="41"/>
      <c r="D492" s="232" t="s">
        <v>144</v>
      </c>
      <c r="E492" s="41"/>
      <c r="F492" s="233" t="s">
        <v>796</v>
      </c>
      <c r="G492" s="41"/>
      <c r="H492" s="41"/>
      <c r="I492" s="234"/>
      <c r="J492" s="41"/>
      <c r="K492" s="41"/>
      <c r="L492" s="45"/>
      <c r="M492" s="235"/>
      <c r="N492" s="236"/>
      <c r="O492" s="92"/>
      <c r="P492" s="92"/>
      <c r="Q492" s="92"/>
      <c r="R492" s="92"/>
      <c r="S492" s="92"/>
      <c r="T492" s="93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144</v>
      </c>
      <c r="AU492" s="18" t="s">
        <v>88</v>
      </c>
    </row>
    <row r="493" spans="1:47" s="2" customFormat="1" ht="12">
      <c r="A493" s="39"/>
      <c r="B493" s="40"/>
      <c r="C493" s="41"/>
      <c r="D493" s="237" t="s">
        <v>146</v>
      </c>
      <c r="E493" s="41"/>
      <c r="F493" s="238" t="s">
        <v>797</v>
      </c>
      <c r="G493" s="41"/>
      <c r="H493" s="41"/>
      <c r="I493" s="234"/>
      <c r="J493" s="41"/>
      <c r="K493" s="41"/>
      <c r="L493" s="45"/>
      <c r="M493" s="235"/>
      <c r="N493" s="236"/>
      <c r="O493" s="92"/>
      <c r="P493" s="92"/>
      <c r="Q493" s="92"/>
      <c r="R493" s="92"/>
      <c r="S493" s="92"/>
      <c r="T493" s="93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146</v>
      </c>
      <c r="AU493" s="18" t="s">
        <v>88</v>
      </c>
    </row>
    <row r="494" spans="1:51" s="13" customFormat="1" ht="12">
      <c r="A494" s="13"/>
      <c r="B494" s="239"/>
      <c r="C494" s="240"/>
      <c r="D494" s="232" t="s">
        <v>180</v>
      </c>
      <c r="E494" s="241" t="s">
        <v>1</v>
      </c>
      <c r="F494" s="242" t="s">
        <v>744</v>
      </c>
      <c r="G494" s="240"/>
      <c r="H494" s="243">
        <v>1</v>
      </c>
      <c r="I494" s="244"/>
      <c r="J494" s="240"/>
      <c r="K494" s="240"/>
      <c r="L494" s="245"/>
      <c r="M494" s="246"/>
      <c r="N494" s="247"/>
      <c r="O494" s="247"/>
      <c r="P494" s="247"/>
      <c r="Q494" s="247"/>
      <c r="R494" s="247"/>
      <c r="S494" s="247"/>
      <c r="T494" s="24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9" t="s">
        <v>180</v>
      </c>
      <c r="AU494" s="249" t="s">
        <v>88</v>
      </c>
      <c r="AV494" s="13" t="s">
        <v>88</v>
      </c>
      <c r="AW494" s="13" t="s">
        <v>34</v>
      </c>
      <c r="AX494" s="13" t="s">
        <v>78</v>
      </c>
      <c r="AY494" s="249" t="s">
        <v>135</v>
      </c>
    </row>
    <row r="495" spans="1:51" s="15" customFormat="1" ht="12">
      <c r="A495" s="15"/>
      <c r="B495" s="260"/>
      <c r="C495" s="261"/>
      <c r="D495" s="232" t="s">
        <v>180</v>
      </c>
      <c r="E495" s="262" t="s">
        <v>1</v>
      </c>
      <c r="F495" s="263" t="s">
        <v>183</v>
      </c>
      <c r="G495" s="261"/>
      <c r="H495" s="264">
        <v>1</v>
      </c>
      <c r="I495" s="265"/>
      <c r="J495" s="261"/>
      <c r="K495" s="261"/>
      <c r="L495" s="266"/>
      <c r="M495" s="267"/>
      <c r="N495" s="268"/>
      <c r="O495" s="268"/>
      <c r="P495" s="268"/>
      <c r="Q495" s="268"/>
      <c r="R495" s="268"/>
      <c r="S495" s="268"/>
      <c r="T495" s="269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70" t="s">
        <v>180</v>
      </c>
      <c r="AU495" s="270" t="s">
        <v>88</v>
      </c>
      <c r="AV495" s="15" t="s">
        <v>142</v>
      </c>
      <c r="AW495" s="15" t="s">
        <v>34</v>
      </c>
      <c r="AX495" s="15" t="s">
        <v>86</v>
      </c>
      <c r="AY495" s="270" t="s">
        <v>135</v>
      </c>
    </row>
    <row r="496" spans="1:65" s="2" customFormat="1" ht="24.15" customHeight="1">
      <c r="A496" s="39"/>
      <c r="B496" s="40"/>
      <c r="C496" s="219" t="s">
        <v>798</v>
      </c>
      <c r="D496" s="219" t="s">
        <v>137</v>
      </c>
      <c r="E496" s="220" t="s">
        <v>799</v>
      </c>
      <c r="F496" s="221" t="s">
        <v>800</v>
      </c>
      <c r="G496" s="222" t="s">
        <v>140</v>
      </c>
      <c r="H496" s="223">
        <v>28.522</v>
      </c>
      <c r="I496" s="224"/>
      <c r="J496" s="225">
        <f>ROUND(I496*H496,2)</f>
        <v>0</v>
      </c>
      <c r="K496" s="221" t="s">
        <v>141</v>
      </c>
      <c r="L496" s="45"/>
      <c r="M496" s="226" t="s">
        <v>1</v>
      </c>
      <c r="N496" s="227" t="s">
        <v>43</v>
      </c>
      <c r="O496" s="92"/>
      <c r="P496" s="228">
        <f>O496*H496</f>
        <v>0</v>
      </c>
      <c r="Q496" s="228">
        <v>0</v>
      </c>
      <c r="R496" s="228">
        <f>Q496*H496</f>
        <v>0</v>
      </c>
      <c r="S496" s="228">
        <v>0</v>
      </c>
      <c r="T496" s="22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0" t="s">
        <v>142</v>
      </c>
      <c r="AT496" s="230" t="s">
        <v>137</v>
      </c>
      <c r="AU496" s="230" t="s">
        <v>88</v>
      </c>
      <c r="AY496" s="18" t="s">
        <v>135</v>
      </c>
      <c r="BE496" s="231">
        <f>IF(N496="základní",J496,0)</f>
        <v>0</v>
      </c>
      <c r="BF496" s="231">
        <f>IF(N496="snížená",J496,0)</f>
        <v>0</v>
      </c>
      <c r="BG496" s="231">
        <f>IF(N496="zákl. přenesená",J496,0)</f>
        <v>0</v>
      </c>
      <c r="BH496" s="231">
        <f>IF(N496="sníž. přenesená",J496,0)</f>
        <v>0</v>
      </c>
      <c r="BI496" s="231">
        <f>IF(N496="nulová",J496,0)</f>
        <v>0</v>
      </c>
      <c r="BJ496" s="18" t="s">
        <v>86</v>
      </c>
      <c r="BK496" s="231">
        <f>ROUND(I496*H496,2)</f>
        <v>0</v>
      </c>
      <c r="BL496" s="18" t="s">
        <v>142</v>
      </c>
      <c r="BM496" s="230" t="s">
        <v>801</v>
      </c>
    </row>
    <row r="497" spans="1:47" s="2" customFormat="1" ht="12">
      <c r="A497" s="39"/>
      <c r="B497" s="40"/>
      <c r="C497" s="41"/>
      <c r="D497" s="232" t="s">
        <v>144</v>
      </c>
      <c r="E497" s="41"/>
      <c r="F497" s="233" t="s">
        <v>800</v>
      </c>
      <c r="G497" s="41"/>
      <c r="H497" s="41"/>
      <c r="I497" s="234"/>
      <c r="J497" s="41"/>
      <c r="K497" s="41"/>
      <c r="L497" s="45"/>
      <c r="M497" s="235"/>
      <c r="N497" s="236"/>
      <c r="O497" s="92"/>
      <c r="P497" s="92"/>
      <c r="Q497" s="92"/>
      <c r="R497" s="92"/>
      <c r="S497" s="92"/>
      <c r="T497" s="93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144</v>
      </c>
      <c r="AU497" s="18" t="s">
        <v>88</v>
      </c>
    </row>
    <row r="498" spans="1:47" s="2" customFormat="1" ht="12">
      <c r="A498" s="39"/>
      <c r="B498" s="40"/>
      <c r="C498" s="41"/>
      <c r="D498" s="237" t="s">
        <v>146</v>
      </c>
      <c r="E498" s="41"/>
      <c r="F498" s="238" t="s">
        <v>802</v>
      </c>
      <c r="G498" s="41"/>
      <c r="H498" s="41"/>
      <c r="I498" s="234"/>
      <c r="J498" s="41"/>
      <c r="K498" s="41"/>
      <c r="L498" s="45"/>
      <c r="M498" s="235"/>
      <c r="N498" s="236"/>
      <c r="O498" s="92"/>
      <c r="P498" s="92"/>
      <c r="Q498" s="92"/>
      <c r="R498" s="92"/>
      <c r="S498" s="92"/>
      <c r="T498" s="93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146</v>
      </c>
      <c r="AU498" s="18" t="s">
        <v>88</v>
      </c>
    </row>
    <row r="499" spans="1:51" s="13" customFormat="1" ht="12">
      <c r="A499" s="13"/>
      <c r="B499" s="239"/>
      <c r="C499" s="240"/>
      <c r="D499" s="232" t="s">
        <v>180</v>
      </c>
      <c r="E499" s="241" t="s">
        <v>1</v>
      </c>
      <c r="F499" s="242" t="s">
        <v>803</v>
      </c>
      <c r="G499" s="240"/>
      <c r="H499" s="243">
        <v>28.522</v>
      </c>
      <c r="I499" s="244"/>
      <c r="J499" s="240"/>
      <c r="K499" s="240"/>
      <c r="L499" s="245"/>
      <c r="M499" s="246"/>
      <c r="N499" s="247"/>
      <c r="O499" s="247"/>
      <c r="P499" s="247"/>
      <c r="Q499" s="247"/>
      <c r="R499" s="247"/>
      <c r="S499" s="247"/>
      <c r="T499" s="24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9" t="s">
        <v>180</v>
      </c>
      <c r="AU499" s="249" t="s">
        <v>88</v>
      </c>
      <c r="AV499" s="13" t="s">
        <v>88</v>
      </c>
      <c r="AW499" s="13" t="s">
        <v>34</v>
      </c>
      <c r="AX499" s="13" t="s">
        <v>78</v>
      </c>
      <c r="AY499" s="249" t="s">
        <v>135</v>
      </c>
    </row>
    <row r="500" spans="1:51" s="15" customFormat="1" ht="12">
      <c r="A500" s="15"/>
      <c r="B500" s="260"/>
      <c r="C500" s="261"/>
      <c r="D500" s="232" t="s">
        <v>180</v>
      </c>
      <c r="E500" s="262" t="s">
        <v>1</v>
      </c>
      <c r="F500" s="263" t="s">
        <v>183</v>
      </c>
      <c r="G500" s="261"/>
      <c r="H500" s="264">
        <v>28.522</v>
      </c>
      <c r="I500" s="265"/>
      <c r="J500" s="261"/>
      <c r="K500" s="261"/>
      <c r="L500" s="266"/>
      <c r="M500" s="267"/>
      <c r="N500" s="268"/>
      <c r="O500" s="268"/>
      <c r="P500" s="268"/>
      <c r="Q500" s="268"/>
      <c r="R500" s="268"/>
      <c r="S500" s="268"/>
      <c r="T500" s="269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70" t="s">
        <v>180</v>
      </c>
      <c r="AU500" s="270" t="s">
        <v>88</v>
      </c>
      <c r="AV500" s="15" t="s">
        <v>142</v>
      </c>
      <c r="AW500" s="15" t="s">
        <v>34</v>
      </c>
      <c r="AX500" s="15" t="s">
        <v>86</v>
      </c>
      <c r="AY500" s="270" t="s">
        <v>135</v>
      </c>
    </row>
    <row r="501" spans="1:63" s="12" customFormat="1" ht="22.8" customHeight="1">
      <c r="A501" s="12"/>
      <c r="B501" s="203"/>
      <c r="C501" s="204"/>
      <c r="D501" s="205" t="s">
        <v>77</v>
      </c>
      <c r="E501" s="217" t="s">
        <v>804</v>
      </c>
      <c r="F501" s="217" t="s">
        <v>805</v>
      </c>
      <c r="G501" s="204"/>
      <c r="H501" s="204"/>
      <c r="I501" s="207"/>
      <c r="J501" s="218">
        <f>BK501</f>
        <v>0</v>
      </c>
      <c r="K501" s="204"/>
      <c r="L501" s="209"/>
      <c r="M501" s="210"/>
      <c r="N501" s="211"/>
      <c r="O501" s="211"/>
      <c r="P501" s="212">
        <f>SUM(P502:P504)</f>
        <v>0</v>
      </c>
      <c r="Q501" s="211"/>
      <c r="R501" s="212">
        <f>SUM(R502:R504)</f>
        <v>0</v>
      </c>
      <c r="S501" s="211"/>
      <c r="T501" s="213">
        <f>SUM(T502:T504)</f>
        <v>0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R501" s="214" t="s">
        <v>86</v>
      </c>
      <c r="AT501" s="215" t="s">
        <v>77</v>
      </c>
      <c r="AU501" s="215" t="s">
        <v>86</v>
      </c>
      <c r="AY501" s="214" t="s">
        <v>135</v>
      </c>
      <c r="BK501" s="216">
        <f>SUM(BK502:BK504)</f>
        <v>0</v>
      </c>
    </row>
    <row r="502" spans="1:65" s="2" customFormat="1" ht="16.5" customHeight="1">
      <c r="A502" s="39"/>
      <c r="B502" s="40"/>
      <c r="C502" s="219" t="s">
        <v>806</v>
      </c>
      <c r="D502" s="219" t="s">
        <v>137</v>
      </c>
      <c r="E502" s="220" t="s">
        <v>807</v>
      </c>
      <c r="F502" s="221" t="s">
        <v>808</v>
      </c>
      <c r="G502" s="222" t="s">
        <v>272</v>
      </c>
      <c r="H502" s="223">
        <v>102.132</v>
      </c>
      <c r="I502" s="224"/>
      <c r="J502" s="225">
        <f>ROUND(I502*H502,2)</f>
        <v>0</v>
      </c>
      <c r="K502" s="221" t="s">
        <v>141</v>
      </c>
      <c r="L502" s="45"/>
      <c r="M502" s="226" t="s">
        <v>1</v>
      </c>
      <c r="N502" s="227" t="s">
        <v>43</v>
      </c>
      <c r="O502" s="92"/>
      <c r="P502" s="228">
        <f>O502*H502</f>
        <v>0</v>
      </c>
      <c r="Q502" s="228">
        <v>0</v>
      </c>
      <c r="R502" s="228">
        <f>Q502*H502</f>
        <v>0</v>
      </c>
      <c r="S502" s="228">
        <v>0</v>
      </c>
      <c r="T502" s="229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0" t="s">
        <v>142</v>
      </c>
      <c r="AT502" s="230" t="s">
        <v>137</v>
      </c>
      <c r="AU502" s="230" t="s">
        <v>88</v>
      </c>
      <c r="AY502" s="18" t="s">
        <v>135</v>
      </c>
      <c r="BE502" s="231">
        <f>IF(N502="základní",J502,0)</f>
        <v>0</v>
      </c>
      <c r="BF502" s="231">
        <f>IF(N502="snížená",J502,0)</f>
        <v>0</v>
      </c>
      <c r="BG502" s="231">
        <f>IF(N502="zákl. přenesená",J502,0)</f>
        <v>0</v>
      </c>
      <c r="BH502" s="231">
        <f>IF(N502="sníž. přenesená",J502,0)</f>
        <v>0</v>
      </c>
      <c r="BI502" s="231">
        <f>IF(N502="nulová",J502,0)</f>
        <v>0</v>
      </c>
      <c r="BJ502" s="18" t="s">
        <v>86</v>
      </c>
      <c r="BK502" s="231">
        <f>ROUND(I502*H502,2)</f>
        <v>0</v>
      </c>
      <c r="BL502" s="18" t="s">
        <v>142</v>
      </c>
      <c r="BM502" s="230" t="s">
        <v>809</v>
      </c>
    </row>
    <row r="503" spans="1:47" s="2" customFormat="1" ht="12">
      <c r="A503" s="39"/>
      <c r="B503" s="40"/>
      <c r="C503" s="41"/>
      <c r="D503" s="232" t="s">
        <v>144</v>
      </c>
      <c r="E503" s="41"/>
      <c r="F503" s="233" t="s">
        <v>810</v>
      </c>
      <c r="G503" s="41"/>
      <c r="H503" s="41"/>
      <c r="I503" s="234"/>
      <c r="J503" s="41"/>
      <c r="K503" s="41"/>
      <c r="L503" s="45"/>
      <c r="M503" s="235"/>
      <c r="N503" s="236"/>
      <c r="O503" s="92"/>
      <c r="P503" s="92"/>
      <c r="Q503" s="92"/>
      <c r="R503" s="92"/>
      <c r="S503" s="92"/>
      <c r="T503" s="93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144</v>
      </c>
      <c r="AU503" s="18" t="s">
        <v>88</v>
      </c>
    </row>
    <row r="504" spans="1:47" s="2" customFormat="1" ht="12">
      <c r="A504" s="39"/>
      <c r="B504" s="40"/>
      <c r="C504" s="41"/>
      <c r="D504" s="237" t="s">
        <v>146</v>
      </c>
      <c r="E504" s="41"/>
      <c r="F504" s="238" t="s">
        <v>811</v>
      </c>
      <c r="G504" s="41"/>
      <c r="H504" s="41"/>
      <c r="I504" s="234"/>
      <c r="J504" s="41"/>
      <c r="K504" s="41"/>
      <c r="L504" s="45"/>
      <c r="M504" s="235"/>
      <c r="N504" s="236"/>
      <c r="O504" s="92"/>
      <c r="P504" s="92"/>
      <c r="Q504" s="92"/>
      <c r="R504" s="92"/>
      <c r="S504" s="92"/>
      <c r="T504" s="93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146</v>
      </c>
      <c r="AU504" s="18" t="s">
        <v>88</v>
      </c>
    </row>
    <row r="505" spans="1:63" s="12" customFormat="1" ht="25.9" customHeight="1">
      <c r="A505" s="12"/>
      <c r="B505" s="203"/>
      <c r="C505" s="204"/>
      <c r="D505" s="205" t="s">
        <v>77</v>
      </c>
      <c r="E505" s="206" t="s">
        <v>346</v>
      </c>
      <c r="F505" s="206" t="s">
        <v>347</v>
      </c>
      <c r="G505" s="204"/>
      <c r="H505" s="204"/>
      <c r="I505" s="207"/>
      <c r="J505" s="208">
        <f>BK505</f>
        <v>0</v>
      </c>
      <c r="K505" s="204"/>
      <c r="L505" s="209"/>
      <c r="M505" s="210"/>
      <c r="N505" s="211"/>
      <c r="O505" s="211"/>
      <c r="P505" s="212">
        <f>P506+P574+P601+P608+P614+P623</f>
        <v>0</v>
      </c>
      <c r="Q505" s="211"/>
      <c r="R505" s="212">
        <f>R506+R574+R601+R608+R614+R623</f>
        <v>1.5999037435000003</v>
      </c>
      <c r="S505" s="211"/>
      <c r="T505" s="213">
        <f>T506+T574+T601+T608+T614+T623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214" t="s">
        <v>88</v>
      </c>
      <c r="AT505" s="215" t="s">
        <v>77</v>
      </c>
      <c r="AU505" s="215" t="s">
        <v>78</v>
      </c>
      <c r="AY505" s="214" t="s">
        <v>135</v>
      </c>
      <c r="BK505" s="216">
        <f>BK506+BK574+BK601+BK608+BK614+BK623</f>
        <v>0</v>
      </c>
    </row>
    <row r="506" spans="1:63" s="12" customFormat="1" ht="22.8" customHeight="1">
      <c r="A506" s="12"/>
      <c r="B506" s="203"/>
      <c r="C506" s="204"/>
      <c r="D506" s="205" t="s">
        <v>77</v>
      </c>
      <c r="E506" s="217" t="s">
        <v>812</v>
      </c>
      <c r="F506" s="217" t="s">
        <v>813</v>
      </c>
      <c r="G506" s="204"/>
      <c r="H506" s="204"/>
      <c r="I506" s="207"/>
      <c r="J506" s="218">
        <f>BK506</f>
        <v>0</v>
      </c>
      <c r="K506" s="204"/>
      <c r="L506" s="209"/>
      <c r="M506" s="210"/>
      <c r="N506" s="211"/>
      <c r="O506" s="211"/>
      <c r="P506" s="212">
        <f>SUM(P507:P573)</f>
        <v>0</v>
      </c>
      <c r="Q506" s="211"/>
      <c r="R506" s="212">
        <f>SUM(R507:R573)</f>
        <v>1.1945526885000002</v>
      </c>
      <c r="S506" s="211"/>
      <c r="T506" s="213">
        <f>SUM(T507:T573)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14" t="s">
        <v>88</v>
      </c>
      <c r="AT506" s="215" t="s">
        <v>77</v>
      </c>
      <c r="AU506" s="215" t="s">
        <v>86</v>
      </c>
      <c r="AY506" s="214" t="s">
        <v>135</v>
      </c>
      <c r="BK506" s="216">
        <f>SUM(BK507:BK573)</f>
        <v>0</v>
      </c>
    </row>
    <row r="507" spans="1:65" s="2" customFormat="1" ht="24.15" customHeight="1">
      <c r="A507" s="39"/>
      <c r="B507" s="40"/>
      <c r="C507" s="219" t="s">
        <v>814</v>
      </c>
      <c r="D507" s="219" t="s">
        <v>137</v>
      </c>
      <c r="E507" s="220" t="s">
        <v>815</v>
      </c>
      <c r="F507" s="221" t="s">
        <v>816</v>
      </c>
      <c r="G507" s="222" t="s">
        <v>140</v>
      </c>
      <c r="H507" s="223">
        <v>84.53</v>
      </c>
      <c r="I507" s="224"/>
      <c r="J507" s="225">
        <f>ROUND(I507*H507,2)</f>
        <v>0</v>
      </c>
      <c r="K507" s="221" t="s">
        <v>141</v>
      </c>
      <c r="L507" s="45"/>
      <c r="M507" s="226" t="s">
        <v>1</v>
      </c>
      <c r="N507" s="227" t="s">
        <v>43</v>
      </c>
      <c r="O507" s="92"/>
      <c r="P507" s="228">
        <f>O507*H507</f>
        <v>0</v>
      </c>
      <c r="Q507" s="228">
        <v>0</v>
      </c>
      <c r="R507" s="228">
        <f>Q507*H507</f>
        <v>0</v>
      </c>
      <c r="S507" s="228">
        <v>0</v>
      </c>
      <c r="T507" s="229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30" t="s">
        <v>252</v>
      </c>
      <c r="AT507" s="230" t="s">
        <v>137</v>
      </c>
      <c r="AU507" s="230" t="s">
        <v>88</v>
      </c>
      <c r="AY507" s="18" t="s">
        <v>135</v>
      </c>
      <c r="BE507" s="231">
        <f>IF(N507="základní",J507,0)</f>
        <v>0</v>
      </c>
      <c r="BF507" s="231">
        <f>IF(N507="snížená",J507,0)</f>
        <v>0</v>
      </c>
      <c r="BG507" s="231">
        <f>IF(N507="zákl. přenesená",J507,0)</f>
        <v>0</v>
      </c>
      <c r="BH507" s="231">
        <f>IF(N507="sníž. přenesená",J507,0)</f>
        <v>0</v>
      </c>
      <c r="BI507" s="231">
        <f>IF(N507="nulová",J507,0)</f>
        <v>0</v>
      </c>
      <c r="BJ507" s="18" t="s">
        <v>86</v>
      </c>
      <c r="BK507" s="231">
        <f>ROUND(I507*H507,2)</f>
        <v>0</v>
      </c>
      <c r="BL507" s="18" t="s">
        <v>252</v>
      </c>
      <c r="BM507" s="230" t="s">
        <v>817</v>
      </c>
    </row>
    <row r="508" spans="1:47" s="2" customFormat="1" ht="12">
      <c r="A508" s="39"/>
      <c r="B508" s="40"/>
      <c r="C508" s="41"/>
      <c r="D508" s="232" t="s">
        <v>144</v>
      </c>
      <c r="E508" s="41"/>
      <c r="F508" s="233" t="s">
        <v>818</v>
      </c>
      <c r="G508" s="41"/>
      <c r="H508" s="41"/>
      <c r="I508" s="234"/>
      <c r="J508" s="41"/>
      <c r="K508" s="41"/>
      <c r="L508" s="45"/>
      <c r="M508" s="235"/>
      <c r="N508" s="236"/>
      <c r="O508" s="92"/>
      <c r="P508" s="92"/>
      <c r="Q508" s="92"/>
      <c r="R508" s="92"/>
      <c r="S508" s="92"/>
      <c r="T508" s="93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144</v>
      </c>
      <c r="AU508" s="18" t="s">
        <v>88</v>
      </c>
    </row>
    <row r="509" spans="1:47" s="2" customFormat="1" ht="12">
      <c r="A509" s="39"/>
      <c r="B509" s="40"/>
      <c r="C509" s="41"/>
      <c r="D509" s="237" t="s">
        <v>146</v>
      </c>
      <c r="E509" s="41"/>
      <c r="F509" s="238" t="s">
        <v>819</v>
      </c>
      <c r="G509" s="41"/>
      <c r="H509" s="41"/>
      <c r="I509" s="234"/>
      <c r="J509" s="41"/>
      <c r="K509" s="41"/>
      <c r="L509" s="45"/>
      <c r="M509" s="235"/>
      <c r="N509" s="236"/>
      <c r="O509" s="92"/>
      <c r="P509" s="92"/>
      <c r="Q509" s="92"/>
      <c r="R509" s="92"/>
      <c r="S509" s="92"/>
      <c r="T509" s="93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146</v>
      </c>
      <c r="AU509" s="18" t="s">
        <v>88</v>
      </c>
    </row>
    <row r="510" spans="1:51" s="13" customFormat="1" ht="12">
      <c r="A510" s="13"/>
      <c r="B510" s="239"/>
      <c r="C510" s="240"/>
      <c r="D510" s="232" t="s">
        <v>180</v>
      </c>
      <c r="E510" s="241" t="s">
        <v>1</v>
      </c>
      <c r="F510" s="242" t="s">
        <v>820</v>
      </c>
      <c r="G510" s="240"/>
      <c r="H510" s="243">
        <v>40.29</v>
      </c>
      <c r="I510" s="244"/>
      <c r="J510" s="240"/>
      <c r="K510" s="240"/>
      <c r="L510" s="245"/>
      <c r="M510" s="246"/>
      <c r="N510" s="247"/>
      <c r="O510" s="247"/>
      <c r="P510" s="247"/>
      <c r="Q510" s="247"/>
      <c r="R510" s="247"/>
      <c r="S510" s="247"/>
      <c r="T510" s="24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9" t="s">
        <v>180</v>
      </c>
      <c r="AU510" s="249" t="s">
        <v>88</v>
      </c>
      <c r="AV510" s="13" t="s">
        <v>88</v>
      </c>
      <c r="AW510" s="13" t="s">
        <v>34</v>
      </c>
      <c r="AX510" s="13" t="s">
        <v>78</v>
      </c>
      <c r="AY510" s="249" t="s">
        <v>135</v>
      </c>
    </row>
    <row r="511" spans="1:51" s="13" customFormat="1" ht="12">
      <c r="A511" s="13"/>
      <c r="B511" s="239"/>
      <c r="C511" s="240"/>
      <c r="D511" s="232" t="s">
        <v>180</v>
      </c>
      <c r="E511" s="241" t="s">
        <v>1</v>
      </c>
      <c r="F511" s="242" t="s">
        <v>821</v>
      </c>
      <c r="G511" s="240"/>
      <c r="H511" s="243">
        <v>44.24</v>
      </c>
      <c r="I511" s="244"/>
      <c r="J511" s="240"/>
      <c r="K511" s="240"/>
      <c r="L511" s="245"/>
      <c r="M511" s="246"/>
      <c r="N511" s="247"/>
      <c r="O511" s="247"/>
      <c r="P511" s="247"/>
      <c r="Q511" s="247"/>
      <c r="R511" s="247"/>
      <c r="S511" s="247"/>
      <c r="T511" s="24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9" t="s">
        <v>180</v>
      </c>
      <c r="AU511" s="249" t="s">
        <v>88</v>
      </c>
      <c r="AV511" s="13" t="s">
        <v>88</v>
      </c>
      <c r="AW511" s="13" t="s">
        <v>34</v>
      </c>
      <c r="AX511" s="13" t="s">
        <v>78</v>
      </c>
      <c r="AY511" s="249" t="s">
        <v>135</v>
      </c>
    </row>
    <row r="512" spans="1:51" s="15" customFormat="1" ht="12">
      <c r="A512" s="15"/>
      <c r="B512" s="260"/>
      <c r="C512" s="261"/>
      <c r="D512" s="232" t="s">
        <v>180</v>
      </c>
      <c r="E512" s="262" t="s">
        <v>1</v>
      </c>
      <c r="F512" s="263" t="s">
        <v>183</v>
      </c>
      <c r="G512" s="261"/>
      <c r="H512" s="264">
        <v>84.53</v>
      </c>
      <c r="I512" s="265"/>
      <c r="J512" s="261"/>
      <c r="K512" s="261"/>
      <c r="L512" s="266"/>
      <c r="M512" s="267"/>
      <c r="N512" s="268"/>
      <c r="O512" s="268"/>
      <c r="P512" s="268"/>
      <c r="Q512" s="268"/>
      <c r="R512" s="268"/>
      <c r="S512" s="268"/>
      <c r="T512" s="269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70" t="s">
        <v>180</v>
      </c>
      <c r="AU512" s="270" t="s">
        <v>88</v>
      </c>
      <c r="AV512" s="15" t="s">
        <v>142</v>
      </c>
      <c r="AW512" s="15" t="s">
        <v>34</v>
      </c>
      <c r="AX512" s="15" t="s">
        <v>86</v>
      </c>
      <c r="AY512" s="270" t="s">
        <v>135</v>
      </c>
    </row>
    <row r="513" spans="1:65" s="2" customFormat="1" ht="16.5" customHeight="1">
      <c r="A513" s="39"/>
      <c r="B513" s="40"/>
      <c r="C513" s="274" t="s">
        <v>822</v>
      </c>
      <c r="D513" s="274" t="s">
        <v>422</v>
      </c>
      <c r="E513" s="275" t="s">
        <v>823</v>
      </c>
      <c r="F513" s="276" t="s">
        <v>824</v>
      </c>
      <c r="G513" s="277" t="s">
        <v>272</v>
      </c>
      <c r="H513" s="278">
        <v>0.033</v>
      </c>
      <c r="I513" s="279"/>
      <c r="J513" s="280">
        <f>ROUND(I513*H513,2)</f>
        <v>0</v>
      </c>
      <c r="K513" s="276" t="s">
        <v>141</v>
      </c>
      <c r="L513" s="281"/>
      <c r="M513" s="282" t="s">
        <v>1</v>
      </c>
      <c r="N513" s="283" t="s">
        <v>43</v>
      </c>
      <c r="O513" s="92"/>
      <c r="P513" s="228">
        <f>O513*H513</f>
        <v>0</v>
      </c>
      <c r="Q513" s="228">
        <v>1</v>
      </c>
      <c r="R513" s="228">
        <f>Q513*H513</f>
        <v>0.033</v>
      </c>
      <c r="S513" s="228">
        <v>0</v>
      </c>
      <c r="T513" s="229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30" t="s">
        <v>367</v>
      </c>
      <c r="AT513" s="230" t="s">
        <v>422</v>
      </c>
      <c r="AU513" s="230" t="s">
        <v>88</v>
      </c>
      <c r="AY513" s="18" t="s">
        <v>135</v>
      </c>
      <c r="BE513" s="231">
        <f>IF(N513="základní",J513,0)</f>
        <v>0</v>
      </c>
      <c r="BF513" s="231">
        <f>IF(N513="snížená",J513,0)</f>
        <v>0</v>
      </c>
      <c r="BG513" s="231">
        <f>IF(N513="zákl. přenesená",J513,0)</f>
        <v>0</v>
      </c>
      <c r="BH513" s="231">
        <f>IF(N513="sníž. přenesená",J513,0)</f>
        <v>0</v>
      </c>
      <c r="BI513" s="231">
        <f>IF(N513="nulová",J513,0)</f>
        <v>0</v>
      </c>
      <c r="BJ513" s="18" t="s">
        <v>86</v>
      </c>
      <c r="BK513" s="231">
        <f>ROUND(I513*H513,2)</f>
        <v>0</v>
      </c>
      <c r="BL513" s="18" t="s">
        <v>252</v>
      </c>
      <c r="BM513" s="230" t="s">
        <v>825</v>
      </c>
    </row>
    <row r="514" spans="1:47" s="2" customFormat="1" ht="12">
      <c r="A514" s="39"/>
      <c r="B514" s="40"/>
      <c r="C514" s="41"/>
      <c r="D514" s="232" t="s">
        <v>144</v>
      </c>
      <c r="E514" s="41"/>
      <c r="F514" s="233" t="s">
        <v>824</v>
      </c>
      <c r="G514" s="41"/>
      <c r="H514" s="41"/>
      <c r="I514" s="234"/>
      <c r="J514" s="41"/>
      <c r="K514" s="41"/>
      <c r="L514" s="45"/>
      <c r="M514" s="235"/>
      <c r="N514" s="236"/>
      <c r="O514" s="92"/>
      <c r="P514" s="92"/>
      <c r="Q514" s="92"/>
      <c r="R514" s="92"/>
      <c r="S514" s="92"/>
      <c r="T514" s="93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144</v>
      </c>
      <c r="AU514" s="18" t="s">
        <v>88</v>
      </c>
    </row>
    <row r="515" spans="1:47" s="2" customFormat="1" ht="12">
      <c r="A515" s="39"/>
      <c r="B515" s="40"/>
      <c r="C515" s="41"/>
      <c r="D515" s="232" t="s">
        <v>826</v>
      </c>
      <c r="E515" s="41"/>
      <c r="F515" s="295" t="s">
        <v>827</v>
      </c>
      <c r="G515" s="41"/>
      <c r="H515" s="41"/>
      <c r="I515" s="234"/>
      <c r="J515" s="41"/>
      <c r="K515" s="41"/>
      <c r="L515" s="45"/>
      <c r="M515" s="235"/>
      <c r="N515" s="236"/>
      <c r="O515" s="92"/>
      <c r="P515" s="92"/>
      <c r="Q515" s="92"/>
      <c r="R515" s="92"/>
      <c r="S515" s="92"/>
      <c r="T515" s="93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826</v>
      </c>
      <c r="AU515" s="18" t="s">
        <v>88</v>
      </c>
    </row>
    <row r="516" spans="1:65" s="2" customFormat="1" ht="24.15" customHeight="1">
      <c r="A516" s="39"/>
      <c r="B516" s="40"/>
      <c r="C516" s="219" t="s">
        <v>828</v>
      </c>
      <c r="D516" s="219" t="s">
        <v>137</v>
      </c>
      <c r="E516" s="220" t="s">
        <v>829</v>
      </c>
      <c r="F516" s="221" t="s">
        <v>830</v>
      </c>
      <c r="G516" s="222" t="s">
        <v>140</v>
      </c>
      <c r="H516" s="223">
        <v>11.789</v>
      </c>
      <c r="I516" s="224"/>
      <c r="J516" s="225">
        <f>ROUND(I516*H516,2)</f>
        <v>0</v>
      </c>
      <c r="K516" s="221" t="s">
        <v>141</v>
      </c>
      <c r="L516" s="45"/>
      <c r="M516" s="226" t="s">
        <v>1</v>
      </c>
      <c r="N516" s="227" t="s">
        <v>43</v>
      </c>
      <c r="O516" s="92"/>
      <c r="P516" s="228">
        <f>O516*H516</f>
        <v>0</v>
      </c>
      <c r="Q516" s="228">
        <v>0</v>
      </c>
      <c r="R516" s="228">
        <f>Q516*H516</f>
        <v>0</v>
      </c>
      <c r="S516" s="228">
        <v>0</v>
      </c>
      <c r="T516" s="229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0" t="s">
        <v>252</v>
      </c>
      <c r="AT516" s="230" t="s">
        <v>137</v>
      </c>
      <c r="AU516" s="230" t="s">
        <v>88</v>
      </c>
      <c r="AY516" s="18" t="s">
        <v>135</v>
      </c>
      <c r="BE516" s="231">
        <f>IF(N516="základní",J516,0)</f>
        <v>0</v>
      </c>
      <c r="BF516" s="231">
        <f>IF(N516="snížená",J516,0)</f>
        <v>0</v>
      </c>
      <c r="BG516" s="231">
        <f>IF(N516="zákl. přenesená",J516,0)</f>
        <v>0</v>
      </c>
      <c r="BH516" s="231">
        <f>IF(N516="sníž. přenesená",J516,0)</f>
        <v>0</v>
      </c>
      <c r="BI516" s="231">
        <f>IF(N516="nulová",J516,0)</f>
        <v>0</v>
      </c>
      <c r="BJ516" s="18" t="s">
        <v>86</v>
      </c>
      <c r="BK516" s="231">
        <f>ROUND(I516*H516,2)</f>
        <v>0</v>
      </c>
      <c r="BL516" s="18" t="s">
        <v>252</v>
      </c>
      <c r="BM516" s="230" t="s">
        <v>831</v>
      </c>
    </row>
    <row r="517" spans="1:47" s="2" customFormat="1" ht="12">
      <c r="A517" s="39"/>
      <c r="B517" s="40"/>
      <c r="C517" s="41"/>
      <c r="D517" s="232" t="s">
        <v>144</v>
      </c>
      <c r="E517" s="41"/>
      <c r="F517" s="233" t="s">
        <v>832</v>
      </c>
      <c r="G517" s="41"/>
      <c r="H517" s="41"/>
      <c r="I517" s="234"/>
      <c r="J517" s="41"/>
      <c r="K517" s="41"/>
      <c r="L517" s="45"/>
      <c r="M517" s="235"/>
      <c r="N517" s="236"/>
      <c r="O517" s="92"/>
      <c r="P517" s="92"/>
      <c r="Q517" s="92"/>
      <c r="R517" s="92"/>
      <c r="S517" s="92"/>
      <c r="T517" s="93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144</v>
      </c>
      <c r="AU517" s="18" t="s">
        <v>88</v>
      </c>
    </row>
    <row r="518" spans="1:47" s="2" customFormat="1" ht="12">
      <c r="A518" s="39"/>
      <c r="B518" s="40"/>
      <c r="C518" s="41"/>
      <c r="D518" s="237" t="s">
        <v>146</v>
      </c>
      <c r="E518" s="41"/>
      <c r="F518" s="238" t="s">
        <v>833</v>
      </c>
      <c r="G518" s="41"/>
      <c r="H518" s="41"/>
      <c r="I518" s="234"/>
      <c r="J518" s="41"/>
      <c r="K518" s="41"/>
      <c r="L518" s="45"/>
      <c r="M518" s="235"/>
      <c r="N518" s="236"/>
      <c r="O518" s="92"/>
      <c r="P518" s="92"/>
      <c r="Q518" s="92"/>
      <c r="R518" s="92"/>
      <c r="S518" s="92"/>
      <c r="T518" s="93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146</v>
      </c>
      <c r="AU518" s="18" t="s">
        <v>88</v>
      </c>
    </row>
    <row r="519" spans="1:51" s="13" customFormat="1" ht="12">
      <c r="A519" s="13"/>
      <c r="B519" s="239"/>
      <c r="C519" s="240"/>
      <c r="D519" s="232" t="s">
        <v>180</v>
      </c>
      <c r="E519" s="241" t="s">
        <v>1</v>
      </c>
      <c r="F519" s="242" t="s">
        <v>834</v>
      </c>
      <c r="G519" s="240"/>
      <c r="H519" s="243">
        <v>5.73</v>
      </c>
      <c r="I519" s="244"/>
      <c r="J519" s="240"/>
      <c r="K519" s="240"/>
      <c r="L519" s="245"/>
      <c r="M519" s="246"/>
      <c r="N519" s="247"/>
      <c r="O519" s="247"/>
      <c r="P519" s="247"/>
      <c r="Q519" s="247"/>
      <c r="R519" s="247"/>
      <c r="S519" s="247"/>
      <c r="T519" s="24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9" t="s">
        <v>180</v>
      </c>
      <c r="AU519" s="249" t="s">
        <v>88</v>
      </c>
      <c r="AV519" s="13" t="s">
        <v>88</v>
      </c>
      <c r="AW519" s="13" t="s">
        <v>34</v>
      </c>
      <c r="AX519" s="13" t="s">
        <v>78</v>
      </c>
      <c r="AY519" s="249" t="s">
        <v>135</v>
      </c>
    </row>
    <row r="520" spans="1:51" s="13" customFormat="1" ht="12">
      <c r="A520" s="13"/>
      <c r="B520" s="239"/>
      <c r="C520" s="240"/>
      <c r="D520" s="232" t="s">
        <v>180</v>
      </c>
      <c r="E520" s="241" t="s">
        <v>1</v>
      </c>
      <c r="F520" s="242" t="s">
        <v>835</v>
      </c>
      <c r="G520" s="240"/>
      <c r="H520" s="243">
        <v>6.059</v>
      </c>
      <c r="I520" s="244"/>
      <c r="J520" s="240"/>
      <c r="K520" s="240"/>
      <c r="L520" s="245"/>
      <c r="M520" s="246"/>
      <c r="N520" s="247"/>
      <c r="O520" s="247"/>
      <c r="P520" s="247"/>
      <c r="Q520" s="247"/>
      <c r="R520" s="247"/>
      <c r="S520" s="247"/>
      <c r="T520" s="24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9" t="s">
        <v>180</v>
      </c>
      <c r="AU520" s="249" t="s">
        <v>88</v>
      </c>
      <c r="AV520" s="13" t="s">
        <v>88</v>
      </c>
      <c r="AW520" s="13" t="s">
        <v>34</v>
      </c>
      <c r="AX520" s="13" t="s">
        <v>78</v>
      </c>
      <c r="AY520" s="249" t="s">
        <v>135</v>
      </c>
    </row>
    <row r="521" spans="1:51" s="15" customFormat="1" ht="12">
      <c r="A521" s="15"/>
      <c r="B521" s="260"/>
      <c r="C521" s="261"/>
      <c r="D521" s="232" t="s">
        <v>180</v>
      </c>
      <c r="E521" s="262" t="s">
        <v>1</v>
      </c>
      <c r="F521" s="263" t="s">
        <v>183</v>
      </c>
      <c r="G521" s="261"/>
      <c r="H521" s="264">
        <v>11.789000000000001</v>
      </c>
      <c r="I521" s="265"/>
      <c r="J521" s="261"/>
      <c r="K521" s="261"/>
      <c r="L521" s="266"/>
      <c r="M521" s="267"/>
      <c r="N521" s="268"/>
      <c r="O521" s="268"/>
      <c r="P521" s="268"/>
      <c r="Q521" s="268"/>
      <c r="R521" s="268"/>
      <c r="S521" s="268"/>
      <c r="T521" s="269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70" t="s">
        <v>180</v>
      </c>
      <c r="AU521" s="270" t="s">
        <v>88</v>
      </c>
      <c r="AV521" s="15" t="s">
        <v>142</v>
      </c>
      <c r="AW521" s="15" t="s">
        <v>34</v>
      </c>
      <c r="AX521" s="15" t="s">
        <v>86</v>
      </c>
      <c r="AY521" s="270" t="s">
        <v>135</v>
      </c>
    </row>
    <row r="522" spans="1:65" s="2" customFormat="1" ht="24.15" customHeight="1">
      <c r="A522" s="39"/>
      <c r="B522" s="40"/>
      <c r="C522" s="219" t="s">
        <v>836</v>
      </c>
      <c r="D522" s="219" t="s">
        <v>137</v>
      </c>
      <c r="E522" s="220" t="s">
        <v>837</v>
      </c>
      <c r="F522" s="221" t="s">
        <v>838</v>
      </c>
      <c r="G522" s="222" t="s">
        <v>140</v>
      </c>
      <c r="H522" s="223">
        <v>16.154</v>
      </c>
      <c r="I522" s="224"/>
      <c r="J522" s="225">
        <f>ROUND(I522*H522,2)</f>
        <v>0</v>
      </c>
      <c r="K522" s="221" t="s">
        <v>141</v>
      </c>
      <c r="L522" s="45"/>
      <c r="M522" s="226" t="s">
        <v>1</v>
      </c>
      <c r="N522" s="227" t="s">
        <v>43</v>
      </c>
      <c r="O522" s="92"/>
      <c r="P522" s="228">
        <f>O522*H522</f>
        <v>0</v>
      </c>
      <c r="Q522" s="228">
        <v>0.0035</v>
      </c>
      <c r="R522" s="228">
        <f>Q522*H522</f>
        <v>0.056539</v>
      </c>
      <c r="S522" s="228">
        <v>0</v>
      </c>
      <c r="T522" s="229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0" t="s">
        <v>252</v>
      </c>
      <c r="AT522" s="230" t="s">
        <v>137</v>
      </c>
      <c r="AU522" s="230" t="s">
        <v>88</v>
      </c>
      <c r="AY522" s="18" t="s">
        <v>135</v>
      </c>
      <c r="BE522" s="231">
        <f>IF(N522="základní",J522,0)</f>
        <v>0</v>
      </c>
      <c r="BF522" s="231">
        <f>IF(N522="snížená",J522,0)</f>
        <v>0</v>
      </c>
      <c r="BG522" s="231">
        <f>IF(N522="zákl. přenesená",J522,0)</f>
        <v>0</v>
      </c>
      <c r="BH522" s="231">
        <f>IF(N522="sníž. přenesená",J522,0)</f>
        <v>0</v>
      </c>
      <c r="BI522" s="231">
        <f>IF(N522="nulová",J522,0)</f>
        <v>0</v>
      </c>
      <c r="BJ522" s="18" t="s">
        <v>86</v>
      </c>
      <c r="BK522" s="231">
        <f>ROUND(I522*H522,2)</f>
        <v>0</v>
      </c>
      <c r="BL522" s="18" t="s">
        <v>252</v>
      </c>
      <c r="BM522" s="230" t="s">
        <v>839</v>
      </c>
    </row>
    <row r="523" spans="1:47" s="2" customFormat="1" ht="12">
      <c r="A523" s="39"/>
      <c r="B523" s="40"/>
      <c r="C523" s="41"/>
      <c r="D523" s="232" t="s">
        <v>144</v>
      </c>
      <c r="E523" s="41"/>
      <c r="F523" s="233" t="s">
        <v>840</v>
      </c>
      <c r="G523" s="41"/>
      <c r="H523" s="41"/>
      <c r="I523" s="234"/>
      <c r="J523" s="41"/>
      <c r="K523" s="41"/>
      <c r="L523" s="45"/>
      <c r="M523" s="235"/>
      <c r="N523" s="236"/>
      <c r="O523" s="92"/>
      <c r="P523" s="92"/>
      <c r="Q523" s="92"/>
      <c r="R523" s="92"/>
      <c r="S523" s="92"/>
      <c r="T523" s="93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144</v>
      </c>
      <c r="AU523" s="18" t="s">
        <v>88</v>
      </c>
    </row>
    <row r="524" spans="1:47" s="2" customFormat="1" ht="12">
      <c r="A524" s="39"/>
      <c r="B524" s="40"/>
      <c r="C524" s="41"/>
      <c r="D524" s="237" t="s">
        <v>146</v>
      </c>
      <c r="E524" s="41"/>
      <c r="F524" s="238" t="s">
        <v>841</v>
      </c>
      <c r="G524" s="41"/>
      <c r="H524" s="41"/>
      <c r="I524" s="234"/>
      <c r="J524" s="41"/>
      <c r="K524" s="41"/>
      <c r="L524" s="45"/>
      <c r="M524" s="235"/>
      <c r="N524" s="236"/>
      <c r="O524" s="92"/>
      <c r="P524" s="92"/>
      <c r="Q524" s="92"/>
      <c r="R524" s="92"/>
      <c r="S524" s="92"/>
      <c r="T524" s="93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146</v>
      </c>
      <c r="AU524" s="18" t="s">
        <v>88</v>
      </c>
    </row>
    <row r="525" spans="1:51" s="14" customFormat="1" ht="12">
      <c r="A525" s="14"/>
      <c r="B525" s="250"/>
      <c r="C525" s="251"/>
      <c r="D525" s="232" t="s">
        <v>180</v>
      </c>
      <c r="E525" s="252" t="s">
        <v>1</v>
      </c>
      <c r="F525" s="253" t="s">
        <v>663</v>
      </c>
      <c r="G525" s="251"/>
      <c r="H525" s="252" t="s">
        <v>1</v>
      </c>
      <c r="I525" s="254"/>
      <c r="J525" s="251"/>
      <c r="K525" s="251"/>
      <c r="L525" s="255"/>
      <c r="M525" s="256"/>
      <c r="N525" s="257"/>
      <c r="O525" s="257"/>
      <c r="P525" s="257"/>
      <c r="Q525" s="257"/>
      <c r="R525" s="257"/>
      <c r="S525" s="257"/>
      <c r="T525" s="258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9" t="s">
        <v>180</v>
      </c>
      <c r="AU525" s="259" t="s">
        <v>88</v>
      </c>
      <c r="AV525" s="14" t="s">
        <v>86</v>
      </c>
      <c r="AW525" s="14" t="s">
        <v>34</v>
      </c>
      <c r="AX525" s="14" t="s">
        <v>78</v>
      </c>
      <c r="AY525" s="259" t="s">
        <v>135</v>
      </c>
    </row>
    <row r="526" spans="1:51" s="13" customFormat="1" ht="12">
      <c r="A526" s="13"/>
      <c r="B526" s="239"/>
      <c r="C526" s="240"/>
      <c r="D526" s="232" t="s">
        <v>180</v>
      </c>
      <c r="E526" s="241" t="s">
        <v>1</v>
      </c>
      <c r="F526" s="242" t="s">
        <v>664</v>
      </c>
      <c r="G526" s="240"/>
      <c r="H526" s="243">
        <v>3.555</v>
      </c>
      <c r="I526" s="244"/>
      <c r="J526" s="240"/>
      <c r="K526" s="240"/>
      <c r="L526" s="245"/>
      <c r="M526" s="246"/>
      <c r="N526" s="247"/>
      <c r="O526" s="247"/>
      <c r="P526" s="247"/>
      <c r="Q526" s="247"/>
      <c r="R526" s="247"/>
      <c r="S526" s="247"/>
      <c r="T526" s="24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9" t="s">
        <v>180</v>
      </c>
      <c r="AU526" s="249" t="s">
        <v>88</v>
      </c>
      <c r="AV526" s="13" t="s">
        <v>88</v>
      </c>
      <c r="AW526" s="13" t="s">
        <v>34</v>
      </c>
      <c r="AX526" s="13" t="s">
        <v>78</v>
      </c>
      <c r="AY526" s="249" t="s">
        <v>135</v>
      </c>
    </row>
    <row r="527" spans="1:51" s="13" customFormat="1" ht="12">
      <c r="A527" s="13"/>
      <c r="B527" s="239"/>
      <c r="C527" s="240"/>
      <c r="D527" s="232" t="s">
        <v>180</v>
      </c>
      <c r="E527" s="241" t="s">
        <v>1</v>
      </c>
      <c r="F527" s="242" t="s">
        <v>665</v>
      </c>
      <c r="G527" s="240"/>
      <c r="H527" s="243">
        <v>5.895</v>
      </c>
      <c r="I527" s="244"/>
      <c r="J527" s="240"/>
      <c r="K527" s="240"/>
      <c r="L527" s="245"/>
      <c r="M527" s="246"/>
      <c r="N527" s="247"/>
      <c r="O527" s="247"/>
      <c r="P527" s="247"/>
      <c r="Q527" s="247"/>
      <c r="R527" s="247"/>
      <c r="S527" s="247"/>
      <c r="T527" s="24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9" t="s">
        <v>180</v>
      </c>
      <c r="AU527" s="249" t="s">
        <v>88</v>
      </c>
      <c r="AV527" s="13" t="s">
        <v>88</v>
      </c>
      <c r="AW527" s="13" t="s">
        <v>34</v>
      </c>
      <c r="AX527" s="13" t="s">
        <v>78</v>
      </c>
      <c r="AY527" s="249" t="s">
        <v>135</v>
      </c>
    </row>
    <row r="528" spans="1:51" s="13" customFormat="1" ht="12">
      <c r="A528" s="13"/>
      <c r="B528" s="239"/>
      <c r="C528" s="240"/>
      <c r="D528" s="232" t="s">
        <v>180</v>
      </c>
      <c r="E528" s="241" t="s">
        <v>1</v>
      </c>
      <c r="F528" s="242" t="s">
        <v>666</v>
      </c>
      <c r="G528" s="240"/>
      <c r="H528" s="243">
        <v>0.369</v>
      </c>
      <c r="I528" s="244"/>
      <c r="J528" s="240"/>
      <c r="K528" s="240"/>
      <c r="L528" s="245"/>
      <c r="M528" s="246"/>
      <c r="N528" s="247"/>
      <c r="O528" s="247"/>
      <c r="P528" s="247"/>
      <c r="Q528" s="247"/>
      <c r="R528" s="247"/>
      <c r="S528" s="247"/>
      <c r="T528" s="24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9" t="s">
        <v>180</v>
      </c>
      <c r="AU528" s="249" t="s">
        <v>88</v>
      </c>
      <c r="AV528" s="13" t="s">
        <v>88</v>
      </c>
      <c r="AW528" s="13" t="s">
        <v>34</v>
      </c>
      <c r="AX528" s="13" t="s">
        <v>78</v>
      </c>
      <c r="AY528" s="249" t="s">
        <v>135</v>
      </c>
    </row>
    <row r="529" spans="1:51" s="16" customFormat="1" ht="12">
      <c r="A529" s="16"/>
      <c r="B529" s="284"/>
      <c r="C529" s="285"/>
      <c r="D529" s="232" t="s">
        <v>180</v>
      </c>
      <c r="E529" s="286" t="s">
        <v>1</v>
      </c>
      <c r="F529" s="287" t="s">
        <v>480</v>
      </c>
      <c r="G529" s="285"/>
      <c r="H529" s="288">
        <v>9.818999999999999</v>
      </c>
      <c r="I529" s="289"/>
      <c r="J529" s="285"/>
      <c r="K529" s="285"/>
      <c r="L529" s="290"/>
      <c r="M529" s="291"/>
      <c r="N529" s="292"/>
      <c r="O529" s="292"/>
      <c r="P529" s="292"/>
      <c r="Q529" s="292"/>
      <c r="R529" s="292"/>
      <c r="S529" s="292"/>
      <c r="T529" s="293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T529" s="294" t="s">
        <v>180</v>
      </c>
      <c r="AU529" s="294" t="s">
        <v>88</v>
      </c>
      <c r="AV529" s="16" t="s">
        <v>153</v>
      </c>
      <c r="AW529" s="16" t="s">
        <v>34</v>
      </c>
      <c r="AX529" s="16" t="s">
        <v>78</v>
      </c>
      <c r="AY529" s="294" t="s">
        <v>135</v>
      </c>
    </row>
    <row r="530" spans="1:51" s="13" customFormat="1" ht="12">
      <c r="A530" s="13"/>
      <c r="B530" s="239"/>
      <c r="C530" s="240"/>
      <c r="D530" s="232" t="s">
        <v>180</v>
      </c>
      <c r="E530" s="241" t="s">
        <v>1</v>
      </c>
      <c r="F530" s="242" t="s">
        <v>673</v>
      </c>
      <c r="G530" s="240"/>
      <c r="H530" s="243">
        <v>6.335</v>
      </c>
      <c r="I530" s="244"/>
      <c r="J530" s="240"/>
      <c r="K530" s="240"/>
      <c r="L530" s="245"/>
      <c r="M530" s="246"/>
      <c r="N530" s="247"/>
      <c r="O530" s="247"/>
      <c r="P530" s="247"/>
      <c r="Q530" s="247"/>
      <c r="R530" s="247"/>
      <c r="S530" s="247"/>
      <c r="T530" s="248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9" t="s">
        <v>180</v>
      </c>
      <c r="AU530" s="249" t="s">
        <v>88</v>
      </c>
      <c r="AV530" s="13" t="s">
        <v>88</v>
      </c>
      <c r="AW530" s="13" t="s">
        <v>34</v>
      </c>
      <c r="AX530" s="13" t="s">
        <v>78</v>
      </c>
      <c r="AY530" s="249" t="s">
        <v>135</v>
      </c>
    </row>
    <row r="531" spans="1:51" s="15" customFormat="1" ht="12">
      <c r="A531" s="15"/>
      <c r="B531" s="260"/>
      <c r="C531" s="261"/>
      <c r="D531" s="232" t="s">
        <v>180</v>
      </c>
      <c r="E531" s="262" t="s">
        <v>1</v>
      </c>
      <c r="F531" s="263" t="s">
        <v>183</v>
      </c>
      <c r="G531" s="261"/>
      <c r="H531" s="264">
        <v>16.154</v>
      </c>
      <c r="I531" s="265"/>
      <c r="J531" s="261"/>
      <c r="K531" s="261"/>
      <c r="L531" s="266"/>
      <c r="M531" s="267"/>
      <c r="N531" s="268"/>
      <c r="O531" s="268"/>
      <c r="P531" s="268"/>
      <c r="Q531" s="268"/>
      <c r="R531" s="268"/>
      <c r="S531" s="268"/>
      <c r="T531" s="269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70" t="s">
        <v>180</v>
      </c>
      <c r="AU531" s="270" t="s">
        <v>88</v>
      </c>
      <c r="AV531" s="15" t="s">
        <v>142</v>
      </c>
      <c r="AW531" s="15" t="s">
        <v>34</v>
      </c>
      <c r="AX531" s="15" t="s">
        <v>86</v>
      </c>
      <c r="AY531" s="270" t="s">
        <v>135</v>
      </c>
    </row>
    <row r="532" spans="1:65" s="2" customFormat="1" ht="24.15" customHeight="1">
      <c r="A532" s="39"/>
      <c r="B532" s="40"/>
      <c r="C532" s="219" t="s">
        <v>842</v>
      </c>
      <c r="D532" s="219" t="s">
        <v>137</v>
      </c>
      <c r="E532" s="220" t="s">
        <v>843</v>
      </c>
      <c r="F532" s="221" t="s">
        <v>844</v>
      </c>
      <c r="G532" s="222" t="s">
        <v>140</v>
      </c>
      <c r="H532" s="223">
        <v>169.06</v>
      </c>
      <c r="I532" s="224"/>
      <c r="J532" s="225">
        <f>ROUND(I532*H532,2)</f>
        <v>0</v>
      </c>
      <c r="K532" s="221" t="s">
        <v>141</v>
      </c>
      <c r="L532" s="45"/>
      <c r="M532" s="226" t="s">
        <v>1</v>
      </c>
      <c r="N532" s="227" t="s">
        <v>43</v>
      </c>
      <c r="O532" s="92"/>
      <c r="P532" s="228">
        <f>O532*H532</f>
        <v>0</v>
      </c>
      <c r="Q532" s="228">
        <v>0.00039825</v>
      </c>
      <c r="R532" s="228">
        <f>Q532*H532</f>
        <v>0.067328145</v>
      </c>
      <c r="S532" s="228">
        <v>0</v>
      </c>
      <c r="T532" s="229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0" t="s">
        <v>252</v>
      </c>
      <c r="AT532" s="230" t="s">
        <v>137</v>
      </c>
      <c r="AU532" s="230" t="s">
        <v>88</v>
      </c>
      <c r="AY532" s="18" t="s">
        <v>135</v>
      </c>
      <c r="BE532" s="231">
        <f>IF(N532="základní",J532,0)</f>
        <v>0</v>
      </c>
      <c r="BF532" s="231">
        <f>IF(N532="snížená",J532,0)</f>
        <v>0</v>
      </c>
      <c r="BG532" s="231">
        <f>IF(N532="zákl. přenesená",J532,0)</f>
        <v>0</v>
      </c>
      <c r="BH532" s="231">
        <f>IF(N532="sníž. přenesená",J532,0)</f>
        <v>0</v>
      </c>
      <c r="BI532" s="231">
        <f>IF(N532="nulová",J532,0)</f>
        <v>0</v>
      </c>
      <c r="BJ532" s="18" t="s">
        <v>86</v>
      </c>
      <c r="BK532" s="231">
        <f>ROUND(I532*H532,2)</f>
        <v>0</v>
      </c>
      <c r="BL532" s="18" t="s">
        <v>252</v>
      </c>
      <c r="BM532" s="230" t="s">
        <v>845</v>
      </c>
    </row>
    <row r="533" spans="1:47" s="2" customFormat="1" ht="12">
      <c r="A533" s="39"/>
      <c r="B533" s="40"/>
      <c r="C533" s="41"/>
      <c r="D533" s="232" t="s">
        <v>144</v>
      </c>
      <c r="E533" s="41"/>
      <c r="F533" s="233" t="s">
        <v>846</v>
      </c>
      <c r="G533" s="41"/>
      <c r="H533" s="41"/>
      <c r="I533" s="234"/>
      <c r="J533" s="41"/>
      <c r="K533" s="41"/>
      <c r="L533" s="45"/>
      <c r="M533" s="235"/>
      <c r="N533" s="236"/>
      <c r="O533" s="92"/>
      <c r="P533" s="92"/>
      <c r="Q533" s="92"/>
      <c r="R533" s="92"/>
      <c r="S533" s="92"/>
      <c r="T533" s="93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144</v>
      </c>
      <c r="AU533" s="18" t="s">
        <v>88</v>
      </c>
    </row>
    <row r="534" spans="1:47" s="2" customFormat="1" ht="12">
      <c r="A534" s="39"/>
      <c r="B534" s="40"/>
      <c r="C534" s="41"/>
      <c r="D534" s="237" t="s">
        <v>146</v>
      </c>
      <c r="E534" s="41"/>
      <c r="F534" s="238" t="s">
        <v>847</v>
      </c>
      <c r="G534" s="41"/>
      <c r="H534" s="41"/>
      <c r="I534" s="234"/>
      <c r="J534" s="41"/>
      <c r="K534" s="41"/>
      <c r="L534" s="45"/>
      <c r="M534" s="235"/>
      <c r="N534" s="236"/>
      <c r="O534" s="92"/>
      <c r="P534" s="92"/>
      <c r="Q534" s="92"/>
      <c r="R534" s="92"/>
      <c r="S534" s="92"/>
      <c r="T534" s="93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146</v>
      </c>
      <c r="AU534" s="18" t="s">
        <v>88</v>
      </c>
    </row>
    <row r="535" spans="1:51" s="13" customFormat="1" ht="12">
      <c r="A535" s="13"/>
      <c r="B535" s="239"/>
      <c r="C535" s="240"/>
      <c r="D535" s="232" t="s">
        <v>180</v>
      </c>
      <c r="E535" s="241" t="s">
        <v>1</v>
      </c>
      <c r="F535" s="242" t="s">
        <v>848</v>
      </c>
      <c r="G535" s="240"/>
      <c r="H535" s="243">
        <v>80.58</v>
      </c>
      <c r="I535" s="244"/>
      <c r="J535" s="240"/>
      <c r="K535" s="240"/>
      <c r="L535" s="245"/>
      <c r="M535" s="246"/>
      <c r="N535" s="247"/>
      <c r="O535" s="247"/>
      <c r="P535" s="247"/>
      <c r="Q535" s="247"/>
      <c r="R535" s="247"/>
      <c r="S535" s="247"/>
      <c r="T535" s="24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9" t="s">
        <v>180</v>
      </c>
      <c r="AU535" s="249" t="s">
        <v>88</v>
      </c>
      <c r="AV535" s="13" t="s">
        <v>88</v>
      </c>
      <c r="AW535" s="13" t="s">
        <v>34</v>
      </c>
      <c r="AX535" s="13" t="s">
        <v>78</v>
      </c>
      <c r="AY535" s="249" t="s">
        <v>135</v>
      </c>
    </row>
    <row r="536" spans="1:51" s="13" customFormat="1" ht="12">
      <c r="A536" s="13"/>
      <c r="B536" s="239"/>
      <c r="C536" s="240"/>
      <c r="D536" s="232" t="s">
        <v>180</v>
      </c>
      <c r="E536" s="241" t="s">
        <v>1</v>
      </c>
      <c r="F536" s="242" t="s">
        <v>849</v>
      </c>
      <c r="G536" s="240"/>
      <c r="H536" s="243">
        <v>88.48</v>
      </c>
      <c r="I536" s="244"/>
      <c r="J536" s="240"/>
      <c r="K536" s="240"/>
      <c r="L536" s="245"/>
      <c r="M536" s="246"/>
      <c r="N536" s="247"/>
      <c r="O536" s="247"/>
      <c r="P536" s="247"/>
      <c r="Q536" s="247"/>
      <c r="R536" s="247"/>
      <c r="S536" s="247"/>
      <c r="T536" s="24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9" t="s">
        <v>180</v>
      </c>
      <c r="AU536" s="249" t="s">
        <v>88</v>
      </c>
      <c r="AV536" s="13" t="s">
        <v>88</v>
      </c>
      <c r="AW536" s="13" t="s">
        <v>34</v>
      </c>
      <c r="AX536" s="13" t="s">
        <v>78</v>
      </c>
      <c r="AY536" s="249" t="s">
        <v>135</v>
      </c>
    </row>
    <row r="537" spans="1:51" s="15" customFormat="1" ht="12">
      <c r="A537" s="15"/>
      <c r="B537" s="260"/>
      <c r="C537" s="261"/>
      <c r="D537" s="232" t="s">
        <v>180</v>
      </c>
      <c r="E537" s="262" t="s">
        <v>1</v>
      </c>
      <c r="F537" s="263" t="s">
        <v>183</v>
      </c>
      <c r="G537" s="261"/>
      <c r="H537" s="264">
        <v>169.06</v>
      </c>
      <c r="I537" s="265"/>
      <c r="J537" s="261"/>
      <c r="K537" s="261"/>
      <c r="L537" s="266"/>
      <c r="M537" s="267"/>
      <c r="N537" s="268"/>
      <c r="O537" s="268"/>
      <c r="P537" s="268"/>
      <c r="Q537" s="268"/>
      <c r="R537" s="268"/>
      <c r="S537" s="268"/>
      <c r="T537" s="269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70" t="s">
        <v>180</v>
      </c>
      <c r="AU537" s="270" t="s">
        <v>88</v>
      </c>
      <c r="AV537" s="15" t="s">
        <v>142</v>
      </c>
      <c r="AW537" s="15" t="s">
        <v>34</v>
      </c>
      <c r="AX537" s="15" t="s">
        <v>86</v>
      </c>
      <c r="AY537" s="270" t="s">
        <v>135</v>
      </c>
    </row>
    <row r="538" spans="1:65" s="2" customFormat="1" ht="44.25" customHeight="1">
      <c r="A538" s="39"/>
      <c r="B538" s="40"/>
      <c r="C538" s="274" t="s">
        <v>850</v>
      </c>
      <c r="D538" s="274" t="s">
        <v>422</v>
      </c>
      <c r="E538" s="275" t="s">
        <v>851</v>
      </c>
      <c r="F538" s="276" t="s">
        <v>852</v>
      </c>
      <c r="G538" s="277" t="s">
        <v>140</v>
      </c>
      <c r="H538" s="278">
        <v>88.757</v>
      </c>
      <c r="I538" s="279"/>
      <c r="J538" s="280">
        <f>ROUND(I538*H538,2)</f>
        <v>0</v>
      </c>
      <c r="K538" s="276" t="s">
        <v>141</v>
      </c>
      <c r="L538" s="281"/>
      <c r="M538" s="282" t="s">
        <v>1</v>
      </c>
      <c r="N538" s="283" t="s">
        <v>43</v>
      </c>
      <c r="O538" s="92"/>
      <c r="P538" s="228">
        <f>O538*H538</f>
        <v>0</v>
      </c>
      <c r="Q538" s="228">
        <v>0.0054</v>
      </c>
      <c r="R538" s="228">
        <f>Q538*H538</f>
        <v>0.47928780000000004</v>
      </c>
      <c r="S538" s="228">
        <v>0</v>
      </c>
      <c r="T538" s="229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30" t="s">
        <v>367</v>
      </c>
      <c r="AT538" s="230" t="s">
        <v>422</v>
      </c>
      <c r="AU538" s="230" t="s">
        <v>88</v>
      </c>
      <c r="AY538" s="18" t="s">
        <v>135</v>
      </c>
      <c r="BE538" s="231">
        <f>IF(N538="základní",J538,0)</f>
        <v>0</v>
      </c>
      <c r="BF538" s="231">
        <f>IF(N538="snížená",J538,0)</f>
        <v>0</v>
      </c>
      <c r="BG538" s="231">
        <f>IF(N538="zákl. přenesená",J538,0)</f>
        <v>0</v>
      </c>
      <c r="BH538" s="231">
        <f>IF(N538="sníž. přenesená",J538,0)</f>
        <v>0</v>
      </c>
      <c r="BI538" s="231">
        <f>IF(N538="nulová",J538,0)</f>
        <v>0</v>
      </c>
      <c r="BJ538" s="18" t="s">
        <v>86</v>
      </c>
      <c r="BK538" s="231">
        <f>ROUND(I538*H538,2)</f>
        <v>0</v>
      </c>
      <c r="BL538" s="18" t="s">
        <v>252</v>
      </c>
      <c r="BM538" s="230" t="s">
        <v>853</v>
      </c>
    </row>
    <row r="539" spans="1:47" s="2" customFormat="1" ht="12">
      <c r="A539" s="39"/>
      <c r="B539" s="40"/>
      <c r="C539" s="41"/>
      <c r="D539" s="232" t="s">
        <v>144</v>
      </c>
      <c r="E539" s="41"/>
      <c r="F539" s="233" t="s">
        <v>852</v>
      </c>
      <c r="G539" s="41"/>
      <c r="H539" s="41"/>
      <c r="I539" s="234"/>
      <c r="J539" s="41"/>
      <c r="K539" s="41"/>
      <c r="L539" s="45"/>
      <c r="M539" s="235"/>
      <c r="N539" s="236"/>
      <c r="O539" s="92"/>
      <c r="P539" s="92"/>
      <c r="Q539" s="92"/>
      <c r="R539" s="92"/>
      <c r="S539" s="92"/>
      <c r="T539" s="93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8" t="s">
        <v>144</v>
      </c>
      <c r="AU539" s="18" t="s">
        <v>88</v>
      </c>
    </row>
    <row r="540" spans="1:51" s="13" customFormat="1" ht="12">
      <c r="A540" s="13"/>
      <c r="B540" s="239"/>
      <c r="C540" s="240"/>
      <c r="D540" s="232" t="s">
        <v>180</v>
      </c>
      <c r="E540" s="241" t="s">
        <v>1</v>
      </c>
      <c r="F540" s="242" t="s">
        <v>820</v>
      </c>
      <c r="G540" s="240"/>
      <c r="H540" s="243">
        <v>40.29</v>
      </c>
      <c r="I540" s="244"/>
      <c r="J540" s="240"/>
      <c r="K540" s="240"/>
      <c r="L540" s="245"/>
      <c r="M540" s="246"/>
      <c r="N540" s="247"/>
      <c r="O540" s="247"/>
      <c r="P540" s="247"/>
      <c r="Q540" s="247"/>
      <c r="R540" s="247"/>
      <c r="S540" s="247"/>
      <c r="T540" s="24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9" t="s">
        <v>180</v>
      </c>
      <c r="AU540" s="249" t="s">
        <v>88</v>
      </c>
      <c r="AV540" s="13" t="s">
        <v>88</v>
      </c>
      <c r="AW540" s="13" t="s">
        <v>34</v>
      </c>
      <c r="AX540" s="13" t="s">
        <v>78</v>
      </c>
      <c r="AY540" s="249" t="s">
        <v>135</v>
      </c>
    </row>
    <row r="541" spans="1:51" s="13" customFormat="1" ht="12">
      <c r="A541" s="13"/>
      <c r="B541" s="239"/>
      <c r="C541" s="240"/>
      <c r="D541" s="232" t="s">
        <v>180</v>
      </c>
      <c r="E541" s="241" t="s">
        <v>1</v>
      </c>
      <c r="F541" s="242" t="s">
        <v>821</v>
      </c>
      <c r="G541" s="240"/>
      <c r="H541" s="243">
        <v>44.24</v>
      </c>
      <c r="I541" s="244"/>
      <c r="J541" s="240"/>
      <c r="K541" s="240"/>
      <c r="L541" s="245"/>
      <c r="M541" s="246"/>
      <c r="N541" s="247"/>
      <c r="O541" s="247"/>
      <c r="P541" s="247"/>
      <c r="Q541" s="247"/>
      <c r="R541" s="247"/>
      <c r="S541" s="247"/>
      <c r="T541" s="248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9" t="s">
        <v>180</v>
      </c>
      <c r="AU541" s="249" t="s">
        <v>88</v>
      </c>
      <c r="AV541" s="13" t="s">
        <v>88</v>
      </c>
      <c r="AW541" s="13" t="s">
        <v>34</v>
      </c>
      <c r="AX541" s="13" t="s">
        <v>78</v>
      </c>
      <c r="AY541" s="249" t="s">
        <v>135</v>
      </c>
    </row>
    <row r="542" spans="1:51" s="15" customFormat="1" ht="12">
      <c r="A542" s="15"/>
      <c r="B542" s="260"/>
      <c r="C542" s="261"/>
      <c r="D542" s="232" t="s">
        <v>180</v>
      </c>
      <c r="E542" s="262" t="s">
        <v>1</v>
      </c>
      <c r="F542" s="263" t="s">
        <v>183</v>
      </c>
      <c r="G542" s="261"/>
      <c r="H542" s="264">
        <v>84.53</v>
      </c>
      <c r="I542" s="265"/>
      <c r="J542" s="261"/>
      <c r="K542" s="261"/>
      <c r="L542" s="266"/>
      <c r="M542" s="267"/>
      <c r="N542" s="268"/>
      <c r="O542" s="268"/>
      <c r="P542" s="268"/>
      <c r="Q542" s="268"/>
      <c r="R542" s="268"/>
      <c r="S542" s="268"/>
      <c r="T542" s="269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70" t="s">
        <v>180</v>
      </c>
      <c r="AU542" s="270" t="s">
        <v>88</v>
      </c>
      <c r="AV542" s="15" t="s">
        <v>142</v>
      </c>
      <c r="AW542" s="15" t="s">
        <v>34</v>
      </c>
      <c r="AX542" s="15" t="s">
        <v>78</v>
      </c>
      <c r="AY542" s="270" t="s">
        <v>135</v>
      </c>
    </row>
    <row r="543" spans="1:51" s="13" customFormat="1" ht="12">
      <c r="A543" s="13"/>
      <c r="B543" s="239"/>
      <c r="C543" s="240"/>
      <c r="D543" s="232" t="s">
        <v>180</v>
      </c>
      <c r="E543" s="241" t="s">
        <v>1</v>
      </c>
      <c r="F543" s="242" t="s">
        <v>854</v>
      </c>
      <c r="G543" s="240"/>
      <c r="H543" s="243">
        <v>88.757</v>
      </c>
      <c r="I543" s="244"/>
      <c r="J543" s="240"/>
      <c r="K543" s="240"/>
      <c r="L543" s="245"/>
      <c r="M543" s="246"/>
      <c r="N543" s="247"/>
      <c r="O543" s="247"/>
      <c r="P543" s="247"/>
      <c r="Q543" s="247"/>
      <c r="R543" s="247"/>
      <c r="S543" s="247"/>
      <c r="T543" s="248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9" t="s">
        <v>180</v>
      </c>
      <c r="AU543" s="249" t="s">
        <v>88</v>
      </c>
      <c r="AV543" s="13" t="s">
        <v>88</v>
      </c>
      <c r="AW543" s="13" t="s">
        <v>34</v>
      </c>
      <c r="AX543" s="13" t="s">
        <v>78</v>
      </c>
      <c r="AY543" s="249" t="s">
        <v>135</v>
      </c>
    </row>
    <row r="544" spans="1:51" s="15" customFormat="1" ht="12">
      <c r="A544" s="15"/>
      <c r="B544" s="260"/>
      <c r="C544" s="261"/>
      <c r="D544" s="232" t="s">
        <v>180</v>
      </c>
      <c r="E544" s="262" t="s">
        <v>1</v>
      </c>
      <c r="F544" s="263" t="s">
        <v>183</v>
      </c>
      <c r="G544" s="261"/>
      <c r="H544" s="264">
        <v>88.757</v>
      </c>
      <c r="I544" s="265"/>
      <c r="J544" s="261"/>
      <c r="K544" s="261"/>
      <c r="L544" s="266"/>
      <c r="M544" s="267"/>
      <c r="N544" s="268"/>
      <c r="O544" s="268"/>
      <c r="P544" s="268"/>
      <c r="Q544" s="268"/>
      <c r="R544" s="268"/>
      <c r="S544" s="268"/>
      <c r="T544" s="269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70" t="s">
        <v>180</v>
      </c>
      <c r="AU544" s="270" t="s">
        <v>88</v>
      </c>
      <c r="AV544" s="15" t="s">
        <v>142</v>
      </c>
      <c r="AW544" s="15" t="s">
        <v>34</v>
      </c>
      <c r="AX544" s="15" t="s">
        <v>86</v>
      </c>
      <c r="AY544" s="270" t="s">
        <v>135</v>
      </c>
    </row>
    <row r="545" spans="1:65" s="2" customFormat="1" ht="49.05" customHeight="1">
      <c r="A545" s="39"/>
      <c r="B545" s="40"/>
      <c r="C545" s="274" t="s">
        <v>855</v>
      </c>
      <c r="D545" s="274" t="s">
        <v>422</v>
      </c>
      <c r="E545" s="275" t="s">
        <v>856</v>
      </c>
      <c r="F545" s="276" t="s">
        <v>857</v>
      </c>
      <c r="G545" s="277" t="s">
        <v>140</v>
      </c>
      <c r="H545" s="278">
        <v>88.757</v>
      </c>
      <c r="I545" s="279"/>
      <c r="J545" s="280">
        <f>ROUND(I545*H545,2)</f>
        <v>0</v>
      </c>
      <c r="K545" s="276" t="s">
        <v>141</v>
      </c>
      <c r="L545" s="281"/>
      <c r="M545" s="282" t="s">
        <v>1</v>
      </c>
      <c r="N545" s="283" t="s">
        <v>43</v>
      </c>
      <c r="O545" s="92"/>
      <c r="P545" s="228">
        <f>O545*H545</f>
        <v>0</v>
      </c>
      <c r="Q545" s="228">
        <v>0.0053</v>
      </c>
      <c r="R545" s="228">
        <f>Q545*H545</f>
        <v>0.47041210000000006</v>
      </c>
      <c r="S545" s="228">
        <v>0</v>
      </c>
      <c r="T545" s="229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30" t="s">
        <v>367</v>
      </c>
      <c r="AT545" s="230" t="s">
        <v>422</v>
      </c>
      <c r="AU545" s="230" t="s">
        <v>88</v>
      </c>
      <c r="AY545" s="18" t="s">
        <v>135</v>
      </c>
      <c r="BE545" s="231">
        <f>IF(N545="základní",J545,0)</f>
        <v>0</v>
      </c>
      <c r="BF545" s="231">
        <f>IF(N545="snížená",J545,0)</f>
        <v>0</v>
      </c>
      <c r="BG545" s="231">
        <f>IF(N545="zákl. přenesená",J545,0)</f>
        <v>0</v>
      </c>
      <c r="BH545" s="231">
        <f>IF(N545="sníž. přenesená",J545,0)</f>
        <v>0</v>
      </c>
      <c r="BI545" s="231">
        <f>IF(N545="nulová",J545,0)</f>
        <v>0</v>
      </c>
      <c r="BJ545" s="18" t="s">
        <v>86</v>
      </c>
      <c r="BK545" s="231">
        <f>ROUND(I545*H545,2)</f>
        <v>0</v>
      </c>
      <c r="BL545" s="18" t="s">
        <v>252</v>
      </c>
      <c r="BM545" s="230" t="s">
        <v>858</v>
      </c>
    </row>
    <row r="546" spans="1:47" s="2" customFormat="1" ht="12">
      <c r="A546" s="39"/>
      <c r="B546" s="40"/>
      <c r="C546" s="41"/>
      <c r="D546" s="232" t="s">
        <v>144</v>
      </c>
      <c r="E546" s="41"/>
      <c r="F546" s="233" t="s">
        <v>857</v>
      </c>
      <c r="G546" s="41"/>
      <c r="H546" s="41"/>
      <c r="I546" s="234"/>
      <c r="J546" s="41"/>
      <c r="K546" s="41"/>
      <c r="L546" s="45"/>
      <c r="M546" s="235"/>
      <c r="N546" s="236"/>
      <c r="O546" s="92"/>
      <c r="P546" s="92"/>
      <c r="Q546" s="92"/>
      <c r="R546" s="92"/>
      <c r="S546" s="92"/>
      <c r="T546" s="93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144</v>
      </c>
      <c r="AU546" s="18" t="s">
        <v>88</v>
      </c>
    </row>
    <row r="547" spans="1:51" s="13" customFormat="1" ht="12">
      <c r="A547" s="13"/>
      <c r="B547" s="239"/>
      <c r="C547" s="240"/>
      <c r="D547" s="232" t="s">
        <v>180</v>
      </c>
      <c r="E547" s="241" t="s">
        <v>1</v>
      </c>
      <c r="F547" s="242" t="s">
        <v>820</v>
      </c>
      <c r="G547" s="240"/>
      <c r="H547" s="243">
        <v>40.29</v>
      </c>
      <c r="I547" s="244"/>
      <c r="J547" s="240"/>
      <c r="K547" s="240"/>
      <c r="L547" s="245"/>
      <c r="M547" s="246"/>
      <c r="N547" s="247"/>
      <c r="O547" s="247"/>
      <c r="P547" s="247"/>
      <c r="Q547" s="247"/>
      <c r="R547" s="247"/>
      <c r="S547" s="247"/>
      <c r="T547" s="24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9" t="s">
        <v>180</v>
      </c>
      <c r="AU547" s="249" t="s">
        <v>88</v>
      </c>
      <c r="AV547" s="13" t="s">
        <v>88</v>
      </c>
      <c r="AW547" s="13" t="s">
        <v>34</v>
      </c>
      <c r="AX547" s="13" t="s">
        <v>78</v>
      </c>
      <c r="AY547" s="249" t="s">
        <v>135</v>
      </c>
    </row>
    <row r="548" spans="1:51" s="13" customFormat="1" ht="12">
      <c r="A548" s="13"/>
      <c r="B548" s="239"/>
      <c r="C548" s="240"/>
      <c r="D548" s="232" t="s">
        <v>180</v>
      </c>
      <c r="E548" s="241" t="s">
        <v>1</v>
      </c>
      <c r="F548" s="242" t="s">
        <v>821</v>
      </c>
      <c r="G548" s="240"/>
      <c r="H548" s="243">
        <v>44.24</v>
      </c>
      <c r="I548" s="244"/>
      <c r="J548" s="240"/>
      <c r="K548" s="240"/>
      <c r="L548" s="245"/>
      <c r="M548" s="246"/>
      <c r="N548" s="247"/>
      <c r="O548" s="247"/>
      <c r="P548" s="247"/>
      <c r="Q548" s="247"/>
      <c r="R548" s="247"/>
      <c r="S548" s="247"/>
      <c r="T548" s="248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9" t="s">
        <v>180</v>
      </c>
      <c r="AU548" s="249" t="s">
        <v>88</v>
      </c>
      <c r="AV548" s="13" t="s">
        <v>88</v>
      </c>
      <c r="AW548" s="13" t="s">
        <v>34</v>
      </c>
      <c r="AX548" s="13" t="s">
        <v>78</v>
      </c>
      <c r="AY548" s="249" t="s">
        <v>135</v>
      </c>
    </row>
    <row r="549" spans="1:51" s="15" customFormat="1" ht="12">
      <c r="A549" s="15"/>
      <c r="B549" s="260"/>
      <c r="C549" s="261"/>
      <c r="D549" s="232" t="s">
        <v>180</v>
      </c>
      <c r="E549" s="262" t="s">
        <v>1</v>
      </c>
      <c r="F549" s="263" t="s">
        <v>183</v>
      </c>
      <c r="G549" s="261"/>
      <c r="H549" s="264">
        <v>84.53</v>
      </c>
      <c r="I549" s="265"/>
      <c r="J549" s="261"/>
      <c r="K549" s="261"/>
      <c r="L549" s="266"/>
      <c r="M549" s="267"/>
      <c r="N549" s="268"/>
      <c r="O549" s="268"/>
      <c r="P549" s="268"/>
      <c r="Q549" s="268"/>
      <c r="R549" s="268"/>
      <c r="S549" s="268"/>
      <c r="T549" s="269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70" t="s">
        <v>180</v>
      </c>
      <c r="AU549" s="270" t="s">
        <v>88</v>
      </c>
      <c r="AV549" s="15" t="s">
        <v>142</v>
      </c>
      <c r="AW549" s="15" t="s">
        <v>34</v>
      </c>
      <c r="AX549" s="15" t="s">
        <v>78</v>
      </c>
      <c r="AY549" s="270" t="s">
        <v>135</v>
      </c>
    </row>
    <row r="550" spans="1:51" s="13" customFormat="1" ht="12">
      <c r="A550" s="13"/>
      <c r="B550" s="239"/>
      <c r="C550" s="240"/>
      <c r="D550" s="232" t="s">
        <v>180</v>
      </c>
      <c r="E550" s="241" t="s">
        <v>1</v>
      </c>
      <c r="F550" s="242" t="s">
        <v>854</v>
      </c>
      <c r="G550" s="240"/>
      <c r="H550" s="243">
        <v>88.757</v>
      </c>
      <c r="I550" s="244"/>
      <c r="J550" s="240"/>
      <c r="K550" s="240"/>
      <c r="L550" s="245"/>
      <c r="M550" s="246"/>
      <c r="N550" s="247"/>
      <c r="O550" s="247"/>
      <c r="P550" s="247"/>
      <c r="Q550" s="247"/>
      <c r="R550" s="247"/>
      <c r="S550" s="247"/>
      <c r="T550" s="248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9" t="s">
        <v>180</v>
      </c>
      <c r="AU550" s="249" t="s">
        <v>88</v>
      </c>
      <c r="AV550" s="13" t="s">
        <v>88</v>
      </c>
      <c r="AW550" s="13" t="s">
        <v>34</v>
      </c>
      <c r="AX550" s="13" t="s">
        <v>78</v>
      </c>
      <c r="AY550" s="249" t="s">
        <v>135</v>
      </c>
    </row>
    <row r="551" spans="1:51" s="15" customFormat="1" ht="12">
      <c r="A551" s="15"/>
      <c r="B551" s="260"/>
      <c r="C551" s="261"/>
      <c r="D551" s="232" t="s">
        <v>180</v>
      </c>
      <c r="E551" s="262" t="s">
        <v>1</v>
      </c>
      <c r="F551" s="263" t="s">
        <v>183</v>
      </c>
      <c r="G551" s="261"/>
      <c r="H551" s="264">
        <v>88.757</v>
      </c>
      <c r="I551" s="265"/>
      <c r="J551" s="261"/>
      <c r="K551" s="261"/>
      <c r="L551" s="266"/>
      <c r="M551" s="267"/>
      <c r="N551" s="268"/>
      <c r="O551" s="268"/>
      <c r="P551" s="268"/>
      <c r="Q551" s="268"/>
      <c r="R551" s="268"/>
      <c r="S551" s="268"/>
      <c r="T551" s="269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70" t="s">
        <v>180</v>
      </c>
      <c r="AU551" s="270" t="s">
        <v>88</v>
      </c>
      <c r="AV551" s="15" t="s">
        <v>142</v>
      </c>
      <c r="AW551" s="15" t="s">
        <v>34</v>
      </c>
      <c r="AX551" s="15" t="s">
        <v>86</v>
      </c>
      <c r="AY551" s="270" t="s">
        <v>135</v>
      </c>
    </row>
    <row r="552" spans="1:65" s="2" customFormat="1" ht="24.15" customHeight="1">
      <c r="A552" s="39"/>
      <c r="B552" s="40"/>
      <c r="C552" s="219" t="s">
        <v>859</v>
      </c>
      <c r="D552" s="219" t="s">
        <v>137</v>
      </c>
      <c r="E552" s="220" t="s">
        <v>860</v>
      </c>
      <c r="F552" s="221" t="s">
        <v>861</v>
      </c>
      <c r="G552" s="222" t="s">
        <v>140</v>
      </c>
      <c r="H552" s="223">
        <v>12.118</v>
      </c>
      <c r="I552" s="224"/>
      <c r="J552" s="225">
        <f>ROUND(I552*H552,2)</f>
        <v>0</v>
      </c>
      <c r="K552" s="221" t="s">
        <v>141</v>
      </c>
      <c r="L552" s="45"/>
      <c r="M552" s="226" t="s">
        <v>1</v>
      </c>
      <c r="N552" s="227" t="s">
        <v>43</v>
      </c>
      <c r="O552" s="92"/>
      <c r="P552" s="228">
        <f>O552*H552</f>
        <v>0</v>
      </c>
      <c r="Q552" s="228">
        <v>0.00039825</v>
      </c>
      <c r="R552" s="228">
        <f>Q552*H552</f>
        <v>0.0048259935</v>
      </c>
      <c r="S552" s="228">
        <v>0</v>
      </c>
      <c r="T552" s="229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30" t="s">
        <v>252</v>
      </c>
      <c r="AT552" s="230" t="s">
        <v>137</v>
      </c>
      <c r="AU552" s="230" t="s">
        <v>88</v>
      </c>
      <c r="AY552" s="18" t="s">
        <v>135</v>
      </c>
      <c r="BE552" s="231">
        <f>IF(N552="základní",J552,0)</f>
        <v>0</v>
      </c>
      <c r="BF552" s="231">
        <f>IF(N552="snížená",J552,0)</f>
        <v>0</v>
      </c>
      <c r="BG552" s="231">
        <f>IF(N552="zákl. přenesená",J552,0)</f>
        <v>0</v>
      </c>
      <c r="BH552" s="231">
        <f>IF(N552="sníž. přenesená",J552,0)</f>
        <v>0</v>
      </c>
      <c r="BI552" s="231">
        <f>IF(N552="nulová",J552,0)</f>
        <v>0</v>
      </c>
      <c r="BJ552" s="18" t="s">
        <v>86</v>
      </c>
      <c r="BK552" s="231">
        <f>ROUND(I552*H552,2)</f>
        <v>0</v>
      </c>
      <c r="BL552" s="18" t="s">
        <v>252</v>
      </c>
      <c r="BM552" s="230" t="s">
        <v>862</v>
      </c>
    </row>
    <row r="553" spans="1:47" s="2" customFormat="1" ht="12">
      <c r="A553" s="39"/>
      <c r="B553" s="40"/>
      <c r="C553" s="41"/>
      <c r="D553" s="232" t="s">
        <v>144</v>
      </c>
      <c r="E553" s="41"/>
      <c r="F553" s="233" t="s">
        <v>863</v>
      </c>
      <c r="G553" s="41"/>
      <c r="H553" s="41"/>
      <c r="I553" s="234"/>
      <c r="J553" s="41"/>
      <c r="K553" s="41"/>
      <c r="L553" s="45"/>
      <c r="M553" s="235"/>
      <c r="N553" s="236"/>
      <c r="O553" s="92"/>
      <c r="P553" s="92"/>
      <c r="Q553" s="92"/>
      <c r="R553" s="92"/>
      <c r="S553" s="92"/>
      <c r="T553" s="93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144</v>
      </c>
      <c r="AU553" s="18" t="s">
        <v>88</v>
      </c>
    </row>
    <row r="554" spans="1:47" s="2" customFormat="1" ht="12">
      <c r="A554" s="39"/>
      <c r="B554" s="40"/>
      <c r="C554" s="41"/>
      <c r="D554" s="237" t="s">
        <v>146</v>
      </c>
      <c r="E554" s="41"/>
      <c r="F554" s="238" t="s">
        <v>864</v>
      </c>
      <c r="G554" s="41"/>
      <c r="H554" s="41"/>
      <c r="I554" s="234"/>
      <c r="J554" s="41"/>
      <c r="K554" s="41"/>
      <c r="L554" s="45"/>
      <c r="M554" s="235"/>
      <c r="N554" s="236"/>
      <c r="O554" s="92"/>
      <c r="P554" s="92"/>
      <c r="Q554" s="92"/>
      <c r="R554" s="92"/>
      <c r="S554" s="92"/>
      <c r="T554" s="93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146</v>
      </c>
      <c r="AU554" s="18" t="s">
        <v>88</v>
      </c>
    </row>
    <row r="555" spans="1:51" s="13" customFormat="1" ht="12">
      <c r="A555" s="13"/>
      <c r="B555" s="239"/>
      <c r="C555" s="240"/>
      <c r="D555" s="232" t="s">
        <v>180</v>
      </c>
      <c r="E555" s="241" t="s">
        <v>1</v>
      </c>
      <c r="F555" s="242" t="s">
        <v>865</v>
      </c>
      <c r="G555" s="240"/>
      <c r="H555" s="243">
        <v>12.118</v>
      </c>
      <c r="I555" s="244"/>
      <c r="J555" s="240"/>
      <c r="K555" s="240"/>
      <c r="L555" s="245"/>
      <c r="M555" s="246"/>
      <c r="N555" s="247"/>
      <c r="O555" s="247"/>
      <c r="P555" s="247"/>
      <c r="Q555" s="247"/>
      <c r="R555" s="247"/>
      <c r="S555" s="247"/>
      <c r="T555" s="248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9" t="s">
        <v>180</v>
      </c>
      <c r="AU555" s="249" t="s">
        <v>88</v>
      </c>
      <c r="AV555" s="13" t="s">
        <v>88</v>
      </c>
      <c r="AW555" s="13" t="s">
        <v>34</v>
      </c>
      <c r="AX555" s="13" t="s">
        <v>78</v>
      </c>
      <c r="AY555" s="249" t="s">
        <v>135</v>
      </c>
    </row>
    <row r="556" spans="1:51" s="15" customFormat="1" ht="12">
      <c r="A556" s="15"/>
      <c r="B556" s="260"/>
      <c r="C556" s="261"/>
      <c r="D556" s="232" t="s">
        <v>180</v>
      </c>
      <c r="E556" s="262" t="s">
        <v>1</v>
      </c>
      <c r="F556" s="263" t="s">
        <v>183</v>
      </c>
      <c r="G556" s="261"/>
      <c r="H556" s="264">
        <v>12.118</v>
      </c>
      <c r="I556" s="265"/>
      <c r="J556" s="261"/>
      <c r="K556" s="261"/>
      <c r="L556" s="266"/>
      <c r="M556" s="267"/>
      <c r="N556" s="268"/>
      <c r="O556" s="268"/>
      <c r="P556" s="268"/>
      <c r="Q556" s="268"/>
      <c r="R556" s="268"/>
      <c r="S556" s="268"/>
      <c r="T556" s="269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70" t="s">
        <v>180</v>
      </c>
      <c r="AU556" s="270" t="s">
        <v>88</v>
      </c>
      <c r="AV556" s="15" t="s">
        <v>142</v>
      </c>
      <c r="AW556" s="15" t="s">
        <v>34</v>
      </c>
      <c r="AX556" s="15" t="s">
        <v>86</v>
      </c>
      <c r="AY556" s="270" t="s">
        <v>135</v>
      </c>
    </row>
    <row r="557" spans="1:65" s="2" customFormat="1" ht="44.25" customHeight="1">
      <c r="A557" s="39"/>
      <c r="B557" s="40"/>
      <c r="C557" s="274" t="s">
        <v>866</v>
      </c>
      <c r="D557" s="274" t="s">
        <v>422</v>
      </c>
      <c r="E557" s="275" t="s">
        <v>851</v>
      </c>
      <c r="F557" s="276" t="s">
        <v>852</v>
      </c>
      <c r="G557" s="277" t="s">
        <v>140</v>
      </c>
      <c r="H557" s="278">
        <v>6.362</v>
      </c>
      <c r="I557" s="279"/>
      <c r="J557" s="280">
        <f>ROUND(I557*H557,2)</f>
        <v>0</v>
      </c>
      <c r="K557" s="276" t="s">
        <v>141</v>
      </c>
      <c r="L557" s="281"/>
      <c r="M557" s="282" t="s">
        <v>1</v>
      </c>
      <c r="N557" s="283" t="s">
        <v>43</v>
      </c>
      <c r="O557" s="92"/>
      <c r="P557" s="228">
        <f>O557*H557</f>
        <v>0</v>
      </c>
      <c r="Q557" s="228">
        <v>0.0054</v>
      </c>
      <c r="R557" s="228">
        <f>Q557*H557</f>
        <v>0.034354800000000005</v>
      </c>
      <c r="S557" s="228">
        <v>0</v>
      </c>
      <c r="T557" s="229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0" t="s">
        <v>367</v>
      </c>
      <c r="AT557" s="230" t="s">
        <v>422</v>
      </c>
      <c r="AU557" s="230" t="s">
        <v>88</v>
      </c>
      <c r="AY557" s="18" t="s">
        <v>135</v>
      </c>
      <c r="BE557" s="231">
        <f>IF(N557="základní",J557,0)</f>
        <v>0</v>
      </c>
      <c r="BF557" s="231">
        <f>IF(N557="snížená",J557,0)</f>
        <v>0</v>
      </c>
      <c r="BG557" s="231">
        <f>IF(N557="zákl. přenesená",J557,0)</f>
        <v>0</v>
      </c>
      <c r="BH557" s="231">
        <f>IF(N557="sníž. přenesená",J557,0)</f>
        <v>0</v>
      </c>
      <c r="BI557" s="231">
        <f>IF(N557="nulová",J557,0)</f>
        <v>0</v>
      </c>
      <c r="BJ557" s="18" t="s">
        <v>86</v>
      </c>
      <c r="BK557" s="231">
        <f>ROUND(I557*H557,2)</f>
        <v>0</v>
      </c>
      <c r="BL557" s="18" t="s">
        <v>252</v>
      </c>
      <c r="BM557" s="230" t="s">
        <v>867</v>
      </c>
    </row>
    <row r="558" spans="1:47" s="2" customFormat="1" ht="12">
      <c r="A558" s="39"/>
      <c r="B558" s="40"/>
      <c r="C558" s="41"/>
      <c r="D558" s="232" t="s">
        <v>144</v>
      </c>
      <c r="E558" s="41"/>
      <c r="F558" s="233" t="s">
        <v>852</v>
      </c>
      <c r="G558" s="41"/>
      <c r="H558" s="41"/>
      <c r="I558" s="234"/>
      <c r="J558" s="41"/>
      <c r="K558" s="41"/>
      <c r="L558" s="45"/>
      <c r="M558" s="235"/>
      <c r="N558" s="236"/>
      <c r="O558" s="92"/>
      <c r="P558" s="92"/>
      <c r="Q558" s="92"/>
      <c r="R558" s="92"/>
      <c r="S558" s="92"/>
      <c r="T558" s="93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144</v>
      </c>
      <c r="AU558" s="18" t="s">
        <v>88</v>
      </c>
    </row>
    <row r="559" spans="1:65" s="2" customFormat="1" ht="49.05" customHeight="1">
      <c r="A559" s="39"/>
      <c r="B559" s="40"/>
      <c r="C559" s="274" t="s">
        <v>868</v>
      </c>
      <c r="D559" s="274" t="s">
        <v>422</v>
      </c>
      <c r="E559" s="275" t="s">
        <v>856</v>
      </c>
      <c r="F559" s="276" t="s">
        <v>857</v>
      </c>
      <c r="G559" s="277" t="s">
        <v>140</v>
      </c>
      <c r="H559" s="278">
        <v>6.362</v>
      </c>
      <c r="I559" s="279"/>
      <c r="J559" s="280">
        <f>ROUND(I559*H559,2)</f>
        <v>0</v>
      </c>
      <c r="K559" s="276" t="s">
        <v>141</v>
      </c>
      <c r="L559" s="281"/>
      <c r="M559" s="282" t="s">
        <v>1</v>
      </c>
      <c r="N559" s="283" t="s">
        <v>43</v>
      </c>
      <c r="O559" s="92"/>
      <c r="P559" s="228">
        <f>O559*H559</f>
        <v>0</v>
      </c>
      <c r="Q559" s="228">
        <v>0.0053</v>
      </c>
      <c r="R559" s="228">
        <f>Q559*H559</f>
        <v>0.0337186</v>
      </c>
      <c r="S559" s="228">
        <v>0</v>
      </c>
      <c r="T559" s="229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30" t="s">
        <v>367</v>
      </c>
      <c r="AT559" s="230" t="s">
        <v>422</v>
      </c>
      <c r="AU559" s="230" t="s">
        <v>88</v>
      </c>
      <c r="AY559" s="18" t="s">
        <v>135</v>
      </c>
      <c r="BE559" s="231">
        <f>IF(N559="základní",J559,0)</f>
        <v>0</v>
      </c>
      <c r="BF559" s="231">
        <f>IF(N559="snížená",J559,0)</f>
        <v>0</v>
      </c>
      <c r="BG559" s="231">
        <f>IF(N559="zákl. přenesená",J559,0)</f>
        <v>0</v>
      </c>
      <c r="BH559" s="231">
        <f>IF(N559="sníž. přenesená",J559,0)</f>
        <v>0</v>
      </c>
      <c r="BI559" s="231">
        <f>IF(N559="nulová",J559,0)</f>
        <v>0</v>
      </c>
      <c r="BJ559" s="18" t="s">
        <v>86</v>
      </c>
      <c r="BK559" s="231">
        <f>ROUND(I559*H559,2)</f>
        <v>0</v>
      </c>
      <c r="BL559" s="18" t="s">
        <v>252</v>
      </c>
      <c r="BM559" s="230" t="s">
        <v>869</v>
      </c>
    </row>
    <row r="560" spans="1:47" s="2" customFormat="1" ht="12">
      <c r="A560" s="39"/>
      <c r="B560" s="40"/>
      <c r="C560" s="41"/>
      <c r="D560" s="232" t="s">
        <v>144</v>
      </c>
      <c r="E560" s="41"/>
      <c r="F560" s="233" t="s">
        <v>857</v>
      </c>
      <c r="G560" s="41"/>
      <c r="H560" s="41"/>
      <c r="I560" s="234"/>
      <c r="J560" s="41"/>
      <c r="K560" s="41"/>
      <c r="L560" s="45"/>
      <c r="M560" s="235"/>
      <c r="N560" s="236"/>
      <c r="O560" s="92"/>
      <c r="P560" s="92"/>
      <c r="Q560" s="92"/>
      <c r="R560" s="92"/>
      <c r="S560" s="92"/>
      <c r="T560" s="93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144</v>
      </c>
      <c r="AU560" s="18" t="s">
        <v>88</v>
      </c>
    </row>
    <row r="561" spans="1:65" s="2" customFormat="1" ht="24.15" customHeight="1">
      <c r="A561" s="39"/>
      <c r="B561" s="40"/>
      <c r="C561" s="219" t="s">
        <v>870</v>
      </c>
      <c r="D561" s="219" t="s">
        <v>137</v>
      </c>
      <c r="E561" s="220" t="s">
        <v>871</v>
      </c>
      <c r="F561" s="221" t="s">
        <v>872</v>
      </c>
      <c r="G561" s="222" t="s">
        <v>140</v>
      </c>
      <c r="H561" s="223">
        <v>13.5</v>
      </c>
      <c r="I561" s="224"/>
      <c r="J561" s="225">
        <f>ROUND(I561*H561,2)</f>
        <v>0</v>
      </c>
      <c r="K561" s="221" t="s">
        <v>141</v>
      </c>
      <c r="L561" s="45"/>
      <c r="M561" s="226" t="s">
        <v>1</v>
      </c>
      <c r="N561" s="227" t="s">
        <v>43</v>
      </c>
      <c r="O561" s="92"/>
      <c r="P561" s="228">
        <f>O561*H561</f>
        <v>0</v>
      </c>
      <c r="Q561" s="228">
        <v>0.0007975</v>
      </c>
      <c r="R561" s="228">
        <f>Q561*H561</f>
        <v>0.01076625</v>
      </c>
      <c r="S561" s="228">
        <v>0</v>
      </c>
      <c r="T561" s="229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30" t="s">
        <v>252</v>
      </c>
      <c r="AT561" s="230" t="s">
        <v>137</v>
      </c>
      <c r="AU561" s="230" t="s">
        <v>88</v>
      </c>
      <c r="AY561" s="18" t="s">
        <v>135</v>
      </c>
      <c r="BE561" s="231">
        <f>IF(N561="základní",J561,0)</f>
        <v>0</v>
      </c>
      <c r="BF561" s="231">
        <f>IF(N561="snížená",J561,0)</f>
        <v>0</v>
      </c>
      <c r="BG561" s="231">
        <f>IF(N561="zákl. přenesená",J561,0)</f>
        <v>0</v>
      </c>
      <c r="BH561" s="231">
        <f>IF(N561="sníž. přenesená",J561,0)</f>
        <v>0</v>
      </c>
      <c r="BI561" s="231">
        <f>IF(N561="nulová",J561,0)</f>
        <v>0</v>
      </c>
      <c r="BJ561" s="18" t="s">
        <v>86</v>
      </c>
      <c r="BK561" s="231">
        <f>ROUND(I561*H561,2)</f>
        <v>0</v>
      </c>
      <c r="BL561" s="18" t="s">
        <v>252</v>
      </c>
      <c r="BM561" s="230" t="s">
        <v>873</v>
      </c>
    </row>
    <row r="562" spans="1:47" s="2" customFormat="1" ht="12">
      <c r="A562" s="39"/>
      <c r="B562" s="40"/>
      <c r="C562" s="41"/>
      <c r="D562" s="232" t="s">
        <v>144</v>
      </c>
      <c r="E562" s="41"/>
      <c r="F562" s="233" t="s">
        <v>874</v>
      </c>
      <c r="G562" s="41"/>
      <c r="H562" s="41"/>
      <c r="I562" s="234"/>
      <c r="J562" s="41"/>
      <c r="K562" s="41"/>
      <c r="L562" s="45"/>
      <c r="M562" s="235"/>
      <c r="N562" s="236"/>
      <c r="O562" s="92"/>
      <c r="P562" s="92"/>
      <c r="Q562" s="92"/>
      <c r="R562" s="92"/>
      <c r="S562" s="92"/>
      <c r="T562" s="93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144</v>
      </c>
      <c r="AU562" s="18" t="s">
        <v>88</v>
      </c>
    </row>
    <row r="563" spans="1:47" s="2" customFormat="1" ht="12">
      <c r="A563" s="39"/>
      <c r="B563" s="40"/>
      <c r="C563" s="41"/>
      <c r="D563" s="237" t="s">
        <v>146</v>
      </c>
      <c r="E563" s="41"/>
      <c r="F563" s="238" t="s">
        <v>875</v>
      </c>
      <c r="G563" s="41"/>
      <c r="H563" s="41"/>
      <c r="I563" s="234"/>
      <c r="J563" s="41"/>
      <c r="K563" s="41"/>
      <c r="L563" s="45"/>
      <c r="M563" s="235"/>
      <c r="N563" s="236"/>
      <c r="O563" s="92"/>
      <c r="P563" s="92"/>
      <c r="Q563" s="92"/>
      <c r="R563" s="92"/>
      <c r="S563" s="92"/>
      <c r="T563" s="93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146</v>
      </c>
      <c r="AU563" s="18" t="s">
        <v>88</v>
      </c>
    </row>
    <row r="564" spans="1:51" s="13" customFormat="1" ht="12">
      <c r="A564" s="13"/>
      <c r="B564" s="239"/>
      <c r="C564" s="240"/>
      <c r="D564" s="232" t="s">
        <v>180</v>
      </c>
      <c r="E564" s="241" t="s">
        <v>1</v>
      </c>
      <c r="F564" s="242" t="s">
        <v>876</v>
      </c>
      <c r="G564" s="240"/>
      <c r="H564" s="243">
        <v>13.5</v>
      </c>
      <c r="I564" s="244"/>
      <c r="J564" s="240"/>
      <c r="K564" s="240"/>
      <c r="L564" s="245"/>
      <c r="M564" s="246"/>
      <c r="N564" s="247"/>
      <c r="O564" s="247"/>
      <c r="P564" s="247"/>
      <c r="Q564" s="247"/>
      <c r="R564" s="247"/>
      <c r="S564" s="247"/>
      <c r="T564" s="248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9" t="s">
        <v>180</v>
      </c>
      <c r="AU564" s="249" t="s">
        <v>88</v>
      </c>
      <c r="AV564" s="13" t="s">
        <v>88</v>
      </c>
      <c r="AW564" s="13" t="s">
        <v>34</v>
      </c>
      <c r="AX564" s="13" t="s">
        <v>78</v>
      </c>
      <c r="AY564" s="249" t="s">
        <v>135</v>
      </c>
    </row>
    <row r="565" spans="1:51" s="15" customFormat="1" ht="12">
      <c r="A565" s="15"/>
      <c r="B565" s="260"/>
      <c r="C565" s="261"/>
      <c r="D565" s="232" t="s">
        <v>180</v>
      </c>
      <c r="E565" s="262" t="s">
        <v>1</v>
      </c>
      <c r="F565" s="263" t="s">
        <v>183</v>
      </c>
      <c r="G565" s="261"/>
      <c r="H565" s="264">
        <v>13.5</v>
      </c>
      <c r="I565" s="265"/>
      <c r="J565" s="261"/>
      <c r="K565" s="261"/>
      <c r="L565" s="266"/>
      <c r="M565" s="267"/>
      <c r="N565" s="268"/>
      <c r="O565" s="268"/>
      <c r="P565" s="268"/>
      <c r="Q565" s="268"/>
      <c r="R565" s="268"/>
      <c r="S565" s="268"/>
      <c r="T565" s="269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70" t="s">
        <v>180</v>
      </c>
      <c r="AU565" s="270" t="s">
        <v>88</v>
      </c>
      <c r="AV565" s="15" t="s">
        <v>142</v>
      </c>
      <c r="AW565" s="15" t="s">
        <v>34</v>
      </c>
      <c r="AX565" s="15" t="s">
        <v>86</v>
      </c>
      <c r="AY565" s="270" t="s">
        <v>135</v>
      </c>
    </row>
    <row r="566" spans="1:65" s="2" customFormat="1" ht="24.15" customHeight="1">
      <c r="A566" s="39"/>
      <c r="B566" s="40"/>
      <c r="C566" s="219" t="s">
        <v>877</v>
      </c>
      <c r="D566" s="219" t="s">
        <v>137</v>
      </c>
      <c r="E566" s="220" t="s">
        <v>878</v>
      </c>
      <c r="F566" s="221" t="s">
        <v>879</v>
      </c>
      <c r="G566" s="222" t="s">
        <v>156</v>
      </c>
      <c r="H566" s="223">
        <v>27</v>
      </c>
      <c r="I566" s="224"/>
      <c r="J566" s="225">
        <f>ROUND(I566*H566,2)</f>
        <v>0</v>
      </c>
      <c r="K566" s="221" t="s">
        <v>141</v>
      </c>
      <c r="L566" s="45"/>
      <c r="M566" s="226" t="s">
        <v>1</v>
      </c>
      <c r="N566" s="227" t="s">
        <v>43</v>
      </c>
      <c r="O566" s="92"/>
      <c r="P566" s="228">
        <f>O566*H566</f>
        <v>0</v>
      </c>
      <c r="Q566" s="228">
        <v>0.00016</v>
      </c>
      <c r="R566" s="228">
        <f>Q566*H566</f>
        <v>0.00432</v>
      </c>
      <c r="S566" s="228">
        <v>0</v>
      </c>
      <c r="T566" s="229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30" t="s">
        <v>252</v>
      </c>
      <c r="AT566" s="230" t="s">
        <v>137</v>
      </c>
      <c r="AU566" s="230" t="s">
        <v>88</v>
      </c>
      <c r="AY566" s="18" t="s">
        <v>135</v>
      </c>
      <c r="BE566" s="231">
        <f>IF(N566="základní",J566,0)</f>
        <v>0</v>
      </c>
      <c r="BF566" s="231">
        <f>IF(N566="snížená",J566,0)</f>
        <v>0</v>
      </c>
      <c r="BG566" s="231">
        <f>IF(N566="zákl. přenesená",J566,0)</f>
        <v>0</v>
      </c>
      <c r="BH566" s="231">
        <f>IF(N566="sníž. přenesená",J566,0)</f>
        <v>0</v>
      </c>
      <c r="BI566" s="231">
        <f>IF(N566="nulová",J566,0)</f>
        <v>0</v>
      </c>
      <c r="BJ566" s="18" t="s">
        <v>86</v>
      </c>
      <c r="BK566" s="231">
        <f>ROUND(I566*H566,2)</f>
        <v>0</v>
      </c>
      <c r="BL566" s="18" t="s">
        <v>252</v>
      </c>
      <c r="BM566" s="230" t="s">
        <v>880</v>
      </c>
    </row>
    <row r="567" spans="1:47" s="2" customFormat="1" ht="12">
      <c r="A567" s="39"/>
      <c r="B567" s="40"/>
      <c r="C567" s="41"/>
      <c r="D567" s="232" t="s">
        <v>144</v>
      </c>
      <c r="E567" s="41"/>
      <c r="F567" s="233" t="s">
        <v>881</v>
      </c>
      <c r="G567" s="41"/>
      <c r="H567" s="41"/>
      <c r="I567" s="234"/>
      <c r="J567" s="41"/>
      <c r="K567" s="41"/>
      <c r="L567" s="45"/>
      <c r="M567" s="235"/>
      <c r="N567" s="236"/>
      <c r="O567" s="92"/>
      <c r="P567" s="92"/>
      <c r="Q567" s="92"/>
      <c r="R567" s="92"/>
      <c r="S567" s="92"/>
      <c r="T567" s="93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18" t="s">
        <v>144</v>
      </c>
      <c r="AU567" s="18" t="s">
        <v>88</v>
      </c>
    </row>
    <row r="568" spans="1:47" s="2" customFormat="1" ht="12">
      <c r="A568" s="39"/>
      <c r="B568" s="40"/>
      <c r="C568" s="41"/>
      <c r="D568" s="237" t="s">
        <v>146</v>
      </c>
      <c r="E568" s="41"/>
      <c r="F568" s="238" t="s">
        <v>882</v>
      </c>
      <c r="G568" s="41"/>
      <c r="H568" s="41"/>
      <c r="I568" s="234"/>
      <c r="J568" s="41"/>
      <c r="K568" s="41"/>
      <c r="L568" s="45"/>
      <c r="M568" s="235"/>
      <c r="N568" s="236"/>
      <c r="O568" s="92"/>
      <c r="P568" s="92"/>
      <c r="Q568" s="92"/>
      <c r="R568" s="92"/>
      <c r="S568" s="92"/>
      <c r="T568" s="93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146</v>
      </c>
      <c r="AU568" s="18" t="s">
        <v>88</v>
      </c>
    </row>
    <row r="569" spans="1:51" s="13" customFormat="1" ht="12">
      <c r="A569" s="13"/>
      <c r="B569" s="239"/>
      <c r="C569" s="240"/>
      <c r="D569" s="232" t="s">
        <v>180</v>
      </c>
      <c r="E569" s="241" t="s">
        <v>1</v>
      </c>
      <c r="F569" s="242" t="s">
        <v>883</v>
      </c>
      <c r="G569" s="240"/>
      <c r="H569" s="243">
        <v>27</v>
      </c>
      <c r="I569" s="244"/>
      <c r="J569" s="240"/>
      <c r="K569" s="240"/>
      <c r="L569" s="245"/>
      <c r="M569" s="246"/>
      <c r="N569" s="247"/>
      <c r="O569" s="247"/>
      <c r="P569" s="247"/>
      <c r="Q569" s="247"/>
      <c r="R569" s="247"/>
      <c r="S569" s="247"/>
      <c r="T569" s="248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9" t="s">
        <v>180</v>
      </c>
      <c r="AU569" s="249" t="s">
        <v>88</v>
      </c>
      <c r="AV569" s="13" t="s">
        <v>88</v>
      </c>
      <c r="AW569" s="13" t="s">
        <v>34</v>
      </c>
      <c r="AX569" s="13" t="s">
        <v>78</v>
      </c>
      <c r="AY569" s="249" t="s">
        <v>135</v>
      </c>
    </row>
    <row r="570" spans="1:51" s="15" customFormat="1" ht="12">
      <c r="A570" s="15"/>
      <c r="B570" s="260"/>
      <c r="C570" s="261"/>
      <c r="D570" s="232" t="s">
        <v>180</v>
      </c>
      <c r="E570" s="262" t="s">
        <v>1</v>
      </c>
      <c r="F570" s="263" t="s">
        <v>183</v>
      </c>
      <c r="G570" s="261"/>
      <c r="H570" s="264">
        <v>27</v>
      </c>
      <c r="I570" s="265"/>
      <c r="J570" s="261"/>
      <c r="K570" s="261"/>
      <c r="L570" s="266"/>
      <c r="M570" s="267"/>
      <c r="N570" s="268"/>
      <c r="O570" s="268"/>
      <c r="P570" s="268"/>
      <c r="Q570" s="268"/>
      <c r="R570" s="268"/>
      <c r="S570" s="268"/>
      <c r="T570" s="269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70" t="s">
        <v>180</v>
      </c>
      <c r="AU570" s="270" t="s">
        <v>88</v>
      </c>
      <c r="AV570" s="15" t="s">
        <v>142</v>
      </c>
      <c r="AW570" s="15" t="s">
        <v>34</v>
      </c>
      <c r="AX570" s="15" t="s">
        <v>86</v>
      </c>
      <c r="AY570" s="270" t="s">
        <v>135</v>
      </c>
    </row>
    <row r="571" spans="1:65" s="2" customFormat="1" ht="24.15" customHeight="1">
      <c r="A571" s="39"/>
      <c r="B571" s="40"/>
      <c r="C571" s="219" t="s">
        <v>884</v>
      </c>
      <c r="D571" s="219" t="s">
        <v>137</v>
      </c>
      <c r="E571" s="220" t="s">
        <v>885</v>
      </c>
      <c r="F571" s="221" t="s">
        <v>886</v>
      </c>
      <c r="G571" s="222" t="s">
        <v>887</v>
      </c>
      <c r="H571" s="296"/>
      <c r="I571" s="224"/>
      <c r="J571" s="225">
        <f>ROUND(I571*H571,2)</f>
        <v>0</v>
      </c>
      <c r="K571" s="221" t="s">
        <v>141</v>
      </c>
      <c r="L571" s="45"/>
      <c r="M571" s="226" t="s">
        <v>1</v>
      </c>
      <c r="N571" s="227" t="s">
        <v>43</v>
      </c>
      <c r="O571" s="92"/>
      <c r="P571" s="228">
        <f>O571*H571</f>
        <v>0</v>
      </c>
      <c r="Q571" s="228">
        <v>0</v>
      </c>
      <c r="R571" s="228">
        <f>Q571*H571</f>
        <v>0</v>
      </c>
      <c r="S571" s="228">
        <v>0</v>
      </c>
      <c r="T571" s="229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0" t="s">
        <v>252</v>
      </c>
      <c r="AT571" s="230" t="s">
        <v>137</v>
      </c>
      <c r="AU571" s="230" t="s">
        <v>88</v>
      </c>
      <c r="AY571" s="18" t="s">
        <v>135</v>
      </c>
      <c r="BE571" s="231">
        <f>IF(N571="základní",J571,0)</f>
        <v>0</v>
      </c>
      <c r="BF571" s="231">
        <f>IF(N571="snížená",J571,0)</f>
        <v>0</v>
      </c>
      <c r="BG571" s="231">
        <f>IF(N571="zákl. přenesená",J571,0)</f>
        <v>0</v>
      </c>
      <c r="BH571" s="231">
        <f>IF(N571="sníž. přenesená",J571,0)</f>
        <v>0</v>
      </c>
      <c r="BI571" s="231">
        <f>IF(N571="nulová",J571,0)</f>
        <v>0</v>
      </c>
      <c r="BJ571" s="18" t="s">
        <v>86</v>
      </c>
      <c r="BK571" s="231">
        <f>ROUND(I571*H571,2)</f>
        <v>0</v>
      </c>
      <c r="BL571" s="18" t="s">
        <v>252</v>
      </c>
      <c r="BM571" s="230" t="s">
        <v>888</v>
      </c>
    </row>
    <row r="572" spans="1:47" s="2" customFormat="1" ht="12">
      <c r="A572" s="39"/>
      <c r="B572" s="40"/>
      <c r="C572" s="41"/>
      <c r="D572" s="232" t="s">
        <v>144</v>
      </c>
      <c r="E572" s="41"/>
      <c r="F572" s="233" t="s">
        <v>889</v>
      </c>
      <c r="G572" s="41"/>
      <c r="H572" s="41"/>
      <c r="I572" s="234"/>
      <c r="J572" s="41"/>
      <c r="K572" s="41"/>
      <c r="L572" s="45"/>
      <c r="M572" s="235"/>
      <c r="N572" s="236"/>
      <c r="O572" s="92"/>
      <c r="P572" s="92"/>
      <c r="Q572" s="92"/>
      <c r="R572" s="92"/>
      <c r="S572" s="92"/>
      <c r="T572" s="93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144</v>
      </c>
      <c r="AU572" s="18" t="s">
        <v>88</v>
      </c>
    </row>
    <row r="573" spans="1:47" s="2" customFormat="1" ht="12">
      <c r="A573" s="39"/>
      <c r="B573" s="40"/>
      <c r="C573" s="41"/>
      <c r="D573" s="237" t="s">
        <v>146</v>
      </c>
      <c r="E573" s="41"/>
      <c r="F573" s="238" t="s">
        <v>890</v>
      </c>
      <c r="G573" s="41"/>
      <c r="H573" s="41"/>
      <c r="I573" s="234"/>
      <c r="J573" s="41"/>
      <c r="K573" s="41"/>
      <c r="L573" s="45"/>
      <c r="M573" s="235"/>
      <c r="N573" s="236"/>
      <c r="O573" s="92"/>
      <c r="P573" s="92"/>
      <c r="Q573" s="92"/>
      <c r="R573" s="92"/>
      <c r="S573" s="92"/>
      <c r="T573" s="93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146</v>
      </c>
      <c r="AU573" s="18" t="s">
        <v>88</v>
      </c>
    </row>
    <row r="574" spans="1:63" s="12" customFormat="1" ht="22.8" customHeight="1">
      <c r="A574" s="12"/>
      <c r="B574" s="203"/>
      <c r="C574" s="204"/>
      <c r="D574" s="205" t="s">
        <v>77</v>
      </c>
      <c r="E574" s="217" t="s">
        <v>891</v>
      </c>
      <c r="F574" s="217" t="s">
        <v>892</v>
      </c>
      <c r="G574" s="204"/>
      <c r="H574" s="204"/>
      <c r="I574" s="207"/>
      <c r="J574" s="218">
        <f>BK574</f>
        <v>0</v>
      </c>
      <c r="K574" s="204"/>
      <c r="L574" s="209"/>
      <c r="M574" s="210"/>
      <c r="N574" s="211"/>
      <c r="O574" s="211"/>
      <c r="P574" s="212">
        <f>SUM(P575:P600)</f>
        <v>0</v>
      </c>
      <c r="Q574" s="211"/>
      <c r="R574" s="212">
        <f>SUM(R575:R600)</f>
        <v>0.156356525</v>
      </c>
      <c r="S574" s="211"/>
      <c r="T574" s="213">
        <f>SUM(T575:T600)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14" t="s">
        <v>88</v>
      </c>
      <c r="AT574" s="215" t="s">
        <v>77</v>
      </c>
      <c r="AU574" s="215" t="s">
        <v>86</v>
      </c>
      <c r="AY574" s="214" t="s">
        <v>135</v>
      </c>
      <c r="BK574" s="216">
        <f>SUM(BK575:BK600)</f>
        <v>0</v>
      </c>
    </row>
    <row r="575" spans="1:65" s="2" customFormat="1" ht="24.15" customHeight="1">
      <c r="A575" s="39"/>
      <c r="B575" s="40"/>
      <c r="C575" s="219" t="s">
        <v>893</v>
      </c>
      <c r="D575" s="219" t="s">
        <v>137</v>
      </c>
      <c r="E575" s="220" t="s">
        <v>894</v>
      </c>
      <c r="F575" s="221" t="s">
        <v>895</v>
      </c>
      <c r="G575" s="222" t="s">
        <v>156</v>
      </c>
      <c r="H575" s="223">
        <v>7.3</v>
      </c>
      <c r="I575" s="224"/>
      <c r="J575" s="225">
        <f>ROUND(I575*H575,2)</f>
        <v>0</v>
      </c>
      <c r="K575" s="221" t="s">
        <v>141</v>
      </c>
      <c r="L575" s="45"/>
      <c r="M575" s="226" t="s">
        <v>1</v>
      </c>
      <c r="N575" s="227" t="s">
        <v>43</v>
      </c>
      <c r="O575" s="92"/>
      <c r="P575" s="228">
        <f>O575*H575</f>
        <v>0</v>
      </c>
      <c r="Q575" s="228">
        <v>0.00590685</v>
      </c>
      <c r="R575" s="228">
        <f>Q575*H575</f>
        <v>0.043120004999999996</v>
      </c>
      <c r="S575" s="228">
        <v>0</v>
      </c>
      <c r="T575" s="229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0" t="s">
        <v>252</v>
      </c>
      <c r="AT575" s="230" t="s">
        <v>137</v>
      </c>
      <c r="AU575" s="230" t="s">
        <v>88</v>
      </c>
      <c r="AY575" s="18" t="s">
        <v>135</v>
      </c>
      <c r="BE575" s="231">
        <f>IF(N575="základní",J575,0)</f>
        <v>0</v>
      </c>
      <c r="BF575" s="231">
        <f>IF(N575="snížená",J575,0)</f>
        <v>0</v>
      </c>
      <c r="BG575" s="231">
        <f>IF(N575="zákl. přenesená",J575,0)</f>
        <v>0</v>
      </c>
      <c r="BH575" s="231">
        <f>IF(N575="sníž. přenesená",J575,0)</f>
        <v>0</v>
      </c>
      <c r="BI575" s="231">
        <f>IF(N575="nulová",J575,0)</f>
        <v>0</v>
      </c>
      <c r="BJ575" s="18" t="s">
        <v>86</v>
      </c>
      <c r="BK575" s="231">
        <f>ROUND(I575*H575,2)</f>
        <v>0</v>
      </c>
      <c r="BL575" s="18" t="s">
        <v>252</v>
      </c>
      <c r="BM575" s="230" t="s">
        <v>896</v>
      </c>
    </row>
    <row r="576" spans="1:47" s="2" customFormat="1" ht="12">
      <c r="A576" s="39"/>
      <c r="B576" s="40"/>
      <c r="C576" s="41"/>
      <c r="D576" s="232" t="s">
        <v>144</v>
      </c>
      <c r="E576" s="41"/>
      <c r="F576" s="233" t="s">
        <v>897</v>
      </c>
      <c r="G576" s="41"/>
      <c r="H576" s="41"/>
      <c r="I576" s="234"/>
      <c r="J576" s="41"/>
      <c r="K576" s="41"/>
      <c r="L576" s="45"/>
      <c r="M576" s="235"/>
      <c r="N576" s="236"/>
      <c r="O576" s="92"/>
      <c r="P576" s="92"/>
      <c r="Q576" s="92"/>
      <c r="R576" s="92"/>
      <c r="S576" s="92"/>
      <c r="T576" s="93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144</v>
      </c>
      <c r="AU576" s="18" t="s">
        <v>88</v>
      </c>
    </row>
    <row r="577" spans="1:47" s="2" customFormat="1" ht="12">
      <c r="A577" s="39"/>
      <c r="B577" s="40"/>
      <c r="C577" s="41"/>
      <c r="D577" s="237" t="s">
        <v>146</v>
      </c>
      <c r="E577" s="41"/>
      <c r="F577" s="238" t="s">
        <v>898</v>
      </c>
      <c r="G577" s="41"/>
      <c r="H577" s="41"/>
      <c r="I577" s="234"/>
      <c r="J577" s="41"/>
      <c r="K577" s="41"/>
      <c r="L577" s="45"/>
      <c r="M577" s="235"/>
      <c r="N577" s="236"/>
      <c r="O577" s="92"/>
      <c r="P577" s="92"/>
      <c r="Q577" s="92"/>
      <c r="R577" s="92"/>
      <c r="S577" s="92"/>
      <c r="T577" s="93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146</v>
      </c>
      <c r="AU577" s="18" t="s">
        <v>88</v>
      </c>
    </row>
    <row r="578" spans="1:65" s="2" customFormat="1" ht="33" customHeight="1">
      <c r="A578" s="39"/>
      <c r="B578" s="40"/>
      <c r="C578" s="219" t="s">
        <v>899</v>
      </c>
      <c r="D578" s="219" t="s">
        <v>137</v>
      </c>
      <c r="E578" s="220" t="s">
        <v>900</v>
      </c>
      <c r="F578" s="221" t="s">
        <v>901</v>
      </c>
      <c r="G578" s="222" t="s">
        <v>156</v>
      </c>
      <c r="H578" s="223">
        <v>19.1</v>
      </c>
      <c r="I578" s="224"/>
      <c r="J578" s="225">
        <f>ROUND(I578*H578,2)</f>
        <v>0</v>
      </c>
      <c r="K578" s="221" t="s">
        <v>141</v>
      </c>
      <c r="L578" s="45"/>
      <c r="M578" s="226" t="s">
        <v>1</v>
      </c>
      <c r="N578" s="227" t="s">
        <v>43</v>
      </c>
      <c r="O578" s="92"/>
      <c r="P578" s="228">
        <f>O578*H578</f>
        <v>0</v>
      </c>
      <c r="Q578" s="228">
        <v>0.0043751</v>
      </c>
      <c r="R578" s="228">
        <f>Q578*H578</f>
        <v>0.08356441</v>
      </c>
      <c r="S578" s="228">
        <v>0</v>
      </c>
      <c r="T578" s="229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30" t="s">
        <v>252</v>
      </c>
      <c r="AT578" s="230" t="s">
        <v>137</v>
      </c>
      <c r="AU578" s="230" t="s">
        <v>88</v>
      </c>
      <c r="AY578" s="18" t="s">
        <v>135</v>
      </c>
      <c r="BE578" s="231">
        <f>IF(N578="základní",J578,0)</f>
        <v>0</v>
      </c>
      <c r="BF578" s="231">
        <f>IF(N578="snížená",J578,0)</f>
        <v>0</v>
      </c>
      <c r="BG578" s="231">
        <f>IF(N578="zákl. přenesená",J578,0)</f>
        <v>0</v>
      </c>
      <c r="BH578" s="231">
        <f>IF(N578="sníž. přenesená",J578,0)</f>
        <v>0</v>
      </c>
      <c r="BI578" s="231">
        <f>IF(N578="nulová",J578,0)</f>
        <v>0</v>
      </c>
      <c r="BJ578" s="18" t="s">
        <v>86</v>
      </c>
      <c r="BK578" s="231">
        <f>ROUND(I578*H578,2)</f>
        <v>0</v>
      </c>
      <c r="BL578" s="18" t="s">
        <v>252</v>
      </c>
      <c r="BM578" s="230" t="s">
        <v>902</v>
      </c>
    </row>
    <row r="579" spans="1:47" s="2" customFormat="1" ht="12">
      <c r="A579" s="39"/>
      <c r="B579" s="40"/>
      <c r="C579" s="41"/>
      <c r="D579" s="232" t="s">
        <v>144</v>
      </c>
      <c r="E579" s="41"/>
      <c r="F579" s="233" t="s">
        <v>903</v>
      </c>
      <c r="G579" s="41"/>
      <c r="H579" s="41"/>
      <c r="I579" s="234"/>
      <c r="J579" s="41"/>
      <c r="K579" s="41"/>
      <c r="L579" s="45"/>
      <c r="M579" s="235"/>
      <c r="N579" s="236"/>
      <c r="O579" s="92"/>
      <c r="P579" s="92"/>
      <c r="Q579" s="92"/>
      <c r="R579" s="92"/>
      <c r="S579" s="92"/>
      <c r="T579" s="93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144</v>
      </c>
      <c r="AU579" s="18" t="s">
        <v>88</v>
      </c>
    </row>
    <row r="580" spans="1:47" s="2" customFormat="1" ht="12">
      <c r="A580" s="39"/>
      <c r="B580" s="40"/>
      <c r="C580" s="41"/>
      <c r="D580" s="237" t="s">
        <v>146</v>
      </c>
      <c r="E580" s="41"/>
      <c r="F580" s="238" t="s">
        <v>904</v>
      </c>
      <c r="G580" s="41"/>
      <c r="H580" s="41"/>
      <c r="I580" s="234"/>
      <c r="J580" s="41"/>
      <c r="K580" s="41"/>
      <c r="L580" s="45"/>
      <c r="M580" s="235"/>
      <c r="N580" s="236"/>
      <c r="O580" s="92"/>
      <c r="P580" s="92"/>
      <c r="Q580" s="92"/>
      <c r="R580" s="92"/>
      <c r="S580" s="92"/>
      <c r="T580" s="93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146</v>
      </c>
      <c r="AU580" s="18" t="s">
        <v>88</v>
      </c>
    </row>
    <row r="581" spans="1:65" s="2" customFormat="1" ht="33" customHeight="1">
      <c r="A581" s="39"/>
      <c r="B581" s="40"/>
      <c r="C581" s="219" t="s">
        <v>905</v>
      </c>
      <c r="D581" s="219" t="s">
        <v>137</v>
      </c>
      <c r="E581" s="220" t="s">
        <v>906</v>
      </c>
      <c r="F581" s="221" t="s">
        <v>907</v>
      </c>
      <c r="G581" s="222" t="s">
        <v>192</v>
      </c>
      <c r="H581" s="223">
        <v>2</v>
      </c>
      <c r="I581" s="224"/>
      <c r="J581" s="225">
        <f>ROUND(I581*H581,2)</f>
        <v>0</v>
      </c>
      <c r="K581" s="221" t="s">
        <v>141</v>
      </c>
      <c r="L581" s="45"/>
      <c r="M581" s="226" t="s">
        <v>1</v>
      </c>
      <c r="N581" s="227" t="s">
        <v>43</v>
      </c>
      <c r="O581" s="92"/>
      <c r="P581" s="228">
        <f>O581*H581</f>
        <v>0</v>
      </c>
      <c r="Q581" s="228">
        <v>0</v>
      </c>
      <c r="R581" s="228">
        <f>Q581*H581</f>
        <v>0</v>
      </c>
      <c r="S581" s="228">
        <v>0</v>
      </c>
      <c r="T581" s="229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0" t="s">
        <v>252</v>
      </c>
      <c r="AT581" s="230" t="s">
        <v>137</v>
      </c>
      <c r="AU581" s="230" t="s">
        <v>88</v>
      </c>
      <c r="AY581" s="18" t="s">
        <v>135</v>
      </c>
      <c r="BE581" s="231">
        <f>IF(N581="základní",J581,0)</f>
        <v>0</v>
      </c>
      <c r="BF581" s="231">
        <f>IF(N581="snížená",J581,0)</f>
        <v>0</v>
      </c>
      <c r="BG581" s="231">
        <f>IF(N581="zákl. přenesená",J581,0)</f>
        <v>0</v>
      </c>
      <c r="BH581" s="231">
        <f>IF(N581="sníž. přenesená",J581,0)</f>
        <v>0</v>
      </c>
      <c r="BI581" s="231">
        <f>IF(N581="nulová",J581,0)</f>
        <v>0</v>
      </c>
      <c r="BJ581" s="18" t="s">
        <v>86</v>
      </c>
      <c r="BK581" s="231">
        <f>ROUND(I581*H581,2)</f>
        <v>0</v>
      </c>
      <c r="BL581" s="18" t="s">
        <v>252</v>
      </c>
      <c r="BM581" s="230" t="s">
        <v>908</v>
      </c>
    </row>
    <row r="582" spans="1:47" s="2" customFormat="1" ht="12">
      <c r="A582" s="39"/>
      <c r="B582" s="40"/>
      <c r="C582" s="41"/>
      <c r="D582" s="232" t="s">
        <v>144</v>
      </c>
      <c r="E582" s="41"/>
      <c r="F582" s="233" t="s">
        <v>909</v>
      </c>
      <c r="G582" s="41"/>
      <c r="H582" s="41"/>
      <c r="I582" s="234"/>
      <c r="J582" s="41"/>
      <c r="K582" s="41"/>
      <c r="L582" s="45"/>
      <c r="M582" s="235"/>
      <c r="N582" s="236"/>
      <c r="O582" s="92"/>
      <c r="P582" s="92"/>
      <c r="Q582" s="92"/>
      <c r="R582" s="92"/>
      <c r="S582" s="92"/>
      <c r="T582" s="93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144</v>
      </c>
      <c r="AU582" s="18" t="s">
        <v>88</v>
      </c>
    </row>
    <row r="583" spans="1:47" s="2" customFormat="1" ht="12">
      <c r="A583" s="39"/>
      <c r="B583" s="40"/>
      <c r="C583" s="41"/>
      <c r="D583" s="237" t="s">
        <v>146</v>
      </c>
      <c r="E583" s="41"/>
      <c r="F583" s="238" t="s">
        <v>910</v>
      </c>
      <c r="G583" s="41"/>
      <c r="H583" s="41"/>
      <c r="I583" s="234"/>
      <c r="J583" s="41"/>
      <c r="K583" s="41"/>
      <c r="L583" s="45"/>
      <c r="M583" s="235"/>
      <c r="N583" s="236"/>
      <c r="O583" s="92"/>
      <c r="P583" s="92"/>
      <c r="Q583" s="92"/>
      <c r="R583" s="92"/>
      <c r="S583" s="92"/>
      <c r="T583" s="93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146</v>
      </c>
      <c r="AU583" s="18" t="s">
        <v>88</v>
      </c>
    </row>
    <row r="584" spans="1:65" s="2" customFormat="1" ht="24.15" customHeight="1">
      <c r="A584" s="39"/>
      <c r="B584" s="40"/>
      <c r="C584" s="219" t="s">
        <v>911</v>
      </c>
      <c r="D584" s="219" t="s">
        <v>137</v>
      </c>
      <c r="E584" s="220" t="s">
        <v>912</v>
      </c>
      <c r="F584" s="221" t="s">
        <v>913</v>
      </c>
      <c r="G584" s="222" t="s">
        <v>156</v>
      </c>
      <c r="H584" s="223">
        <v>5</v>
      </c>
      <c r="I584" s="224"/>
      <c r="J584" s="225">
        <f>ROUND(I584*H584,2)</f>
        <v>0</v>
      </c>
      <c r="K584" s="221" t="s">
        <v>141</v>
      </c>
      <c r="L584" s="45"/>
      <c r="M584" s="226" t="s">
        <v>1</v>
      </c>
      <c r="N584" s="227" t="s">
        <v>43</v>
      </c>
      <c r="O584" s="92"/>
      <c r="P584" s="228">
        <f>O584*H584</f>
        <v>0</v>
      </c>
      <c r="Q584" s="228">
        <v>0.001358966</v>
      </c>
      <c r="R584" s="228">
        <f>Q584*H584</f>
        <v>0.00679483</v>
      </c>
      <c r="S584" s="228">
        <v>0</v>
      </c>
      <c r="T584" s="229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30" t="s">
        <v>252</v>
      </c>
      <c r="AT584" s="230" t="s">
        <v>137</v>
      </c>
      <c r="AU584" s="230" t="s">
        <v>88</v>
      </c>
      <c r="AY584" s="18" t="s">
        <v>135</v>
      </c>
      <c r="BE584" s="231">
        <f>IF(N584="základní",J584,0)</f>
        <v>0</v>
      </c>
      <c r="BF584" s="231">
        <f>IF(N584="snížená",J584,0)</f>
        <v>0</v>
      </c>
      <c r="BG584" s="231">
        <f>IF(N584="zákl. přenesená",J584,0)</f>
        <v>0</v>
      </c>
      <c r="BH584" s="231">
        <f>IF(N584="sníž. přenesená",J584,0)</f>
        <v>0</v>
      </c>
      <c r="BI584" s="231">
        <f>IF(N584="nulová",J584,0)</f>
        <v>0</v>
      </c>
      <c r="BJ584" s="18" t="s">
        <v>86</v>
      </c>
      <c r="BK584" s="231">
        <f>ROUND(I584*H584,2)</f>
        <v>0</v>
      </c>
      <c r="BL584" s="18" t="s">
        <v>252</v>
      </c>
      <c r="BM584" s="230" t="s">
        <v>914</v>
      </c>
    </row>
    <row r="585" spans="1:47" s="2" customFormat="1" ht="12">
      <c r="A585" s="39"/>
      <c r="B585" s="40"/>
      <c r="C585" s="41"/>
      <c r="D585" s="232" t="s">
        <v>144</v>
      </c>
      <c r="E585" s="41"/>
      <c r="F585" s="233" t="s">
        <v>915</v>
      </c>
      <c r="G585" s="41"/>
      <c r="H585" s="41"/>
      <c r="I585" s="234"/>
      <c r="J585" s="41"/>
      <c r="K585" s="41"/>
      <c r="L585" s="45"/>
      <c r="M585" s="235"/>
      <c r="N585" s="236"/>
      <c r="O585" s="92"/>
      <c r="P585" s="92"/>
      <c r="Q585" s="92"/>
      <c r="R585" s="92"/>
      <c r="S585" s="92"/>
      <c r="T585" s="93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144</v>
      </c>
      <c r="AU585" s="18" t="s">
        <v>88</v>
      </c>
    </row>
    <row r="586" spans="1:47" s="2" customFormat="1" ht="12">
      <c r="A586" s="39"/>
      <c r="B586" s="40"/>
      <c r="C586" s="41"/>
      <c r="D586" s="237" t="s">
        <v>146</v>
      </c>
      <c r="E586" s="41"/>
      <c r="F586" s="238" t="s">
        <v>916</v>
      </c>
      <c r="G586" s="41"/>
      <c r="H586" s="41"/>
      <c r="I586" s="234"/>
      <c r="J586" s="41"/>
      <c r="K586" s="41"/>
      <c r="L586" s="45"/>
      <c r="M586" s="235"/>
      <c r="N586" s="236"/>
      <c r="O586" s="92"/>
      <c r="P586" s="92"/>
      <c r="Q586" s="92"/>
      <c r="R586" s="92"/>
      <c r="S586" s="92"/>
      <c r="T586" s="93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146</v>
      </c>
      <c r="AU586" s="18" t="s">
        <v>88</v>
      </c>
    </row>
    <row r="587" spans="1:51" s="13" customFormat="1" ht="12">
      <c r="A587" s="13"/>
      <c r="B587" s="239"/>
      <c r="C587" s="240"/>
      <c r="D587" s="232" t="s">
        <v>180</v>
      </c>
      <c r="E587" s="241" t="s">
        <v>1</v>
      </c>
      <c r="F587" s="242" t="s">
        <v>917</v>
      </c>
      <c r="G587" s="240"/>
      <c r="H587" s="243">
        <v>5</v>
      </c>
      <c r="I587" s="244"/>
      <c r="J587" s="240"/>
      <c r="K587" s="240"/>
      <c r="L587" s="245"/>
      <c r="M587" s="246"/>
      <c r="N587" s="247"/>
      <c r="O587" s="247"/>
      <c r="P587" s="247"/>
      <c r="Q587" s="247"/>
      <c r="R587" s="247"/>
      <c r="S587" s="247"/>
      <c r="T587" s="248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9" t="s">
        <v>180</v>
      </c>
      <c r="AU587" s="249" t="s">
        <v>88</v>
      </c>
      <c r="AV587" s="13" t="s">
        <v>88</v>
      </c>
      <c r="AW587" s="13" t="s">
        <v>34</v>
      </c>
      <c r="AX587" s="13" t="s">
        <v>78</v>
      </c>
      <c r="AY587" s="249" t="s">
        <v>135</v>
      </c>
    </row>
    <row r="588" spans="1:51" s="15" customFormat="1" ht="12">
      <c r="A588" s="15"/>
      <c r="B588" s="260"/>
      <c r="C588" s="261"/>
      <c r="D588" s="232" t="s">
        <v>180</v>
      </c>
      <c r="E588" s="262" t="s">
        <v>1</v>
      </c>
      <c r="F588" s="263" t="s">
        <v>183</v>
      </c>
      <c r="G588" s="261"/>
      <c r="H588" s="264">
        <v>5</v>
      </c>
      <c r="I588" s="265"/>
      <c r="J588" s="261"/>
      <c r="K588" s="261"/>
      <c r="L588" s="266"/>
      <c r="M588" s="267"/>
      <c r="N588" s="268"/>
      <c r="O588" s="268"/>
      <c r="P588" s="268"/>
      <c r="Q588" s="268"/>
      <c r="R588" s="268"/>
      <c r="S588" s="268"/>
      <c r="T588" s="269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70" t="s">
        <v>180</v>
      </c>
      <c r="AU588" s="270" t="s">
        <v>88</v>
      </c>
      <c r="AV588" s="15" t="s">
        <v>142</v>
      </c>
      <c r="AW588" s="15" t="s">
        <v>34</v>
      </c>
      <c r="AX588" s="15" t="s">
        <v>86</v>
      </c>
      <c r="AY588" s="270" t="s">
        <v>135</v>
      </c>
    </row>
    <row r="589" spans="1:65" s="2" customFormat="1" ht="24.15" customHeight="1">
      <c r="A589" s="39"/>
      <c r="B589" s="40"/>
      <c r="C589" s="219" t="s">
        <v>918</v>
      </c>
      <c r="D589" s="219" t="s">
        <v>137</v>
      </c>
      <c r="E589" s="220" t="s">
        <v>919</v>
      </c>
      <c r="F589" s="221" t="s">
        <v>920</v>
      </c>
      <c r="G589" s="222" t="s">
        <v>156</v>
      </c>
      <c r="H589" s="223">
        <v>7.6</v>
      </c>
      <c r="I589" s="224"/>
      <c r="J589" s="225">
        <f>ROUND(I589*H589,2)</f>
        <v>0</v>
      </c>
      <c r="K589" s="221" t="s">
        <v>141</v>
      </c>
      <c r="L589" s="45"/>
      <c r="M589" s="226" t="s">
        <v>1</v>
      </c>
      <c r="N589" s="227" t="s">
        <v>43</v>
      </c>
      <c r="O589" s="92"/>
      <c r="P589" s="228">
        <f>O589*H589</f>
        <v>0</v>
      </c>
      <c r="Q589" s="228">
        <v>0.0016887</v>
      </c>
      <c r="R589" s="228">
        <f>Q589*H589</f>
        <v>0.01283412</v>
      </c>
      <c r="S589" s="228">
        <v>0</v>
      </c>
      <c r="T589" s="229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0" t="s">
        <v>252</v>
      </c>
      <c r="AT589" s="230" t="s">
        <v>137</v>
      </c>
      <c r="AU589" s="230" t="s">
        <v>88</v>
      </c>
      <c r="AY589" s="18" t="s">
        <v>135</v>
      </c>
      <c r="BE589" s="231">
        <f>IF(N589="základní",J589,0)</f>
        <v>0</v>
      </c>
      <c r="BF589" s="231">
        <f>IF(N589="snížená",J589,0)</f>
        <v>0</v>
      </c>
      <c r="BG589" s="231">
        <f>IF(N589="zákl. přenesená",J589,0)</f>
        <v>0</v>
      </c>
      <c r="BH589" s="231">
        <f>IF(N589="sníž. přenesená",J589,0)</f>
        <v>0</v>
      </c>
      <c r="BI589" s="231">
        <f>IF(N589="nulová",J589,0)</f>
        <v>0</v>
      </c>
      <c r="BJ589" s="18" t="s">
        <v>86</v>
      </c>
      <c r="BK589" s="231">
        <f>ROUND(I589*H589,2)</f>
        <v>0</v>
      </c>
      <c r="BL589" s="18" t="s">
        <v>252</v>
      </c>
      <c r="BM589" s="230" t="s">
        <v>921</v>
      </c>
    </row>
    <row r="590" spans="1:47" s="2" customFormat="1" ht="12">
      <c r="A590" s="39"/>
      <c r="B590" s="40"/>
      <c r="C590" s="41"/>
      <c r="D590" s="232" t="s">
        <v>144</v>
      </c>
      <c r="E590" s="41"/>
      <c r="F590" s="233" t="s">
        <v>922</v>
      </c>
      <c r="G590" s="41"/>
      <c r="H590" s="41"/>
      <c r="I590" s="234"/>
      <c r="J590" s="41"/>
      <c r="K590" s="41"/>
      <c r="L590" s="45"/>
      <c r="M590" s="235"/>
      <c r="N590" s="236"/>
      <c r="O590" s="92"/>
      <c r="P590" s="92"/>
      <c r="Q590" s="92"/>
      <c r="R590" s="92"/>
      <c r="S590" s="92"/>
      <c r="T590" s="93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144</v>
      </c>
      <c r="AU590" s="18" t="s">
        <v>88</v>
      </c>
    </row>
    <row r="591" spans="1:47" s="2" customFormat="1" ht="12">
      <c r="A591" s="39"/>
      <c r="B591" s="40"/>
      <c r="C591" s="41"/>
      <c r="D591" s="237" t="s">
        <v>146</v>
      </c>
      <c r="E591" s="41"/>
      <c r="F591" s="238" t="s">
        <v>923</v>
      </c>
      <c r="G591" s="41"/>
      <c r="H591" s="41"/>
      <c r="I591" s="234"/>
      <c r="J591" s="41"/>
      <c r="K591" s="41"/>
      <c r="L591" s="45"/>
      <c r="M591" s="235"/>
      <c r="N591" s="236"/>
      <c r="O591" s="92"/>
      <c r="P591" s="92"/>
      <c r="Q591" s="92"/>
      <c r="R591" s="92"/>
      <c r="S591" s="92"/>
      <c r="T591" s="93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146</v>
      </c>
      <c r="AU591" s="18" t="s">
        <v>88</v>
      </c>
    </row>
    <row r="592" spans="1:65" s="2" customFormat="1" ht="24.15" customHeight="1">
      <c r="A592" s="39"/>
      <c r="B592" s="40"/>
      <c r="C592" s="219" t="s">
        <v>924</v>
      </c>
      <c r="D592" s="219" t="s">
        <v>137</v>
      </c>
      <c r="E592" s="220" t="s">
        <v>925</v>
      </c>
      <c r="F592" s="221" t="s">
        <v>926</v>
      </c>
      <c r="G592" s="222" t="s">
        <v>192</v>
      </c>
      <c r="H592" s="223">
        <v>1</v>
      </c>
      <c r="I592" s="224"/>
      <c r="J592" s="225">
        <f>ROUND(I592*H592,2)</f>
        <v>0</v>
      </c>
      <c r="K592" s="221" t="s">
        <v>141</v>
      </c>
      <c r="L592" s="45"/>
      <c r="M592" s="226" t="s">
        <v>1</v>
      </c>
      <c r="N592" s="227" t="s">
        <v>43</v>
      </c>
      <c r="O592" s="92"/>
      <c r="P592" s="228">
        <f>O592*H592</f>
        <v>0</v>
      </c>
      <c r="Q592" s="228">
        <v>0.000362</v>
      </c>
      <c r="R592" s="228">
        <f>Q592*H592</f>
        <v>0.000362</v>
      </c>
      <c r="S592" s="228">
        <v>0</v>
      </c>
      <c r="T592" s="229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30" t="s">
        <v>252</v>
      </c>
      <c r="AT592" s="230" t="s">
        <v>137</v>
      </c>
      <c r="AU592" s="230" t="s">
        <v>88</v>
      </c>
      <c r="AY592" s="18" t="s">
        <v>135</v>
      </c>
      <c r="BE592" s="231">
        <f>IF(N592="základní",J592,0)</f>
        <v>0</v>
      </c>
      <c r="BF592" s="231">
        <f>IF(N592="snížená",J592,0)</f>
        <v>0</v>
      </c>
      <c r="BG592" s="231">
        <f>IF(N592="zákl. přenesená",J592,0)</f>
        <v>0</v>
      </c>
      <c r="BH592" s="231">
        <f>IF(N592="sníž. přenesená",J592,0)</f>
        <v>0</v>
      </c>
      <c r="BI592" s="231">
        <f>IF(N592="nulová",J592,0)</f>
        <v>0</v>
      </c>
      <c r="BJ592" s="18" t="s">
        <v>86</v>
      </c>
      <c r="BK592" s="231">
        <f>ROUND(I592*H592,2)</f>
        <v>0</v>
      </c>
      <c r="BL592" s="18" t="s">
        <v>252</v>
      </c>
      <c r="BM592" s="230" t="s">
        <v>927</v>
      </c>
    </row>
    <row r="593" spans="1:47" s="2" customFormat="1" ht="12">
      <c r="A593" s="39"/>
      <c r="B593" s="40"/>
      <c r="C593" s="41"/>
      <c r="D593" s="232" t="s">
        <v>144</v>
      </c>
      <c r="E593" s="41"/>
      <c r="F593" s="233" t="s">
        <v>928</v>
      </c>
      <c r="G593" s="41"/>
      <c r="H593" s="41"/>
      <c r="I593" s="234"/>
      <c r="J593" s="41"/>
      <c r="K593" s="41"/>
      <c r="L593" s="45"/>
      <c r="M593" s="235"/>
      <c r="N593" s="236"/>
      <c r="O593" s="92"/>
      <c r="P593" s="92"/>
      <c r="Q593" s="92"/>
      <c r="R593" s="92"/>
      <c r="S593" s="92"/>
      <c r="T593" s="93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144</v>
      </c>
      <c r="AU593" s="18" t="s">
        <v>88</v>
      </c>
    </row>
    <row r="594" spans="1:47" s="2" customFormat="1" ht="12">
      <c r="A594" s="39"/>
      <c r="B594" s="40"/>
      <c r="C594" s="41"/>
      <c r="D594" s="237" t="s">
        <v>146</v>
      </c>
      <c r="E594" s="41"/>
      <c r="F594" s="238" t="s">
        <v>929</v>
      </c>
      <c r="G594" s="41"/>
      <c r="H594" s="41"/>
      <c r="I594" s="234"/>
      <c r="J594" s="41"/>
      <c r="K594" s="41"/>
      <c r="L594" s="45"/>
      <c r="M594" s="235"/>
      <c r="N594" s="236"/>
      <c r="O594" s="92"/>
      <c r="P594" s="92"/>
      <c r="Q594" s="92"/>
      <c r="R594" s="92"/>
      <c r="S594" s="92"/>
      <c r="T594" s="93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146</v>
      </c>
      <c r="AU594" s="18" t="s">
        <v>88</v>
      </c>
    </row>
    <row r="595" spans="1:65" s="2" customFormat="1" ht="24.15" customHeight="1">
      <c r="A595" s="39"/>
      <c r="B595" s="40"/>
      <c r="C595" s="219" t="s">
        <v>930</v>
      </c>
      <c r="D595" s="219" t="s">
        <v>137</v>
      </c>
      <c r="E595" s="220" t="s">
        <v>931</v>
      </c>
      <c r="F595" s="221" t="s">
        <v>932</v>
      </c>
      <c r="G595" s="222" t="s">
        <v>156</v>
      </c>
      <c r="H595" s="223">
        <v>4.6</v>
      </c>
      <c r="I595" s="224"/>
      <c r="J595" s="225">
        <f>ROUND(I595*H595,2)</f>
        <v>0</v>
      </c>
      <c r="K595" s="221" t="s">
        <v>141</v>
      </c>
      <c r="L595" s="45"/>
      <c r="M595" s="226" t="s">
        <v>1</v>
      </c>
      <c r="N595" s="227" t="s">
        <v>43</v>
      </c>
      <c r="O595" s="92"/>
      <c r="P595" s="228">
        <f>O595*H595</f>
        <v>0</v>
      </c>
      <c r="Q595" s="228">
        <v>0.0021046</v>
      </c>
      <c r="R595" s="228">
        <f>Q595*H595</f>
        <v>0.00968116</v>
      </c>
      <c r="S595" s="228">
        <v>0</v>
      </c>
      <c r="T595" s="229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0" t="s">
        <v>252</v>
      </c>
      <c r="AT595" s="230" t="s">
        <v>137</v>
      </c>
      <c r="AU595" s="230" t="s">
        <v>88</v>
      </c>
      <c r="AY595" s="18" t="s">
        <v>135</v>
      </c>
      <c r="BE595" s="231">
        <f>IF(N595="základní",J595,0)</f>
        <v>0</v>
      </c>
      <c r="BF595" s="231">
        <f>IF(N595="snížená",J595,0)</f>
        <v>0</v>
      </c>
      <c r="BG595" s="231">
        <f>IF(N595="zákl. přenesená",J595,0)</f>
        <v>0</v>
      </c>
      <c r="BH595" s="231">
        <f>IF(N595="sníž. přenesená",J595,0)</f>
        <v>0</v>
      </c>
      <c r="BI595" s="231">
        <f>IF(N595="nulová",J595,0)</f>
        <v>0</v>
      </c>
      <c r="BJ595" s="18" t="s">
        <v>86</v>
      </c>
      <c r="BK595" s="231">
        <f>ROUND(I595*H595,2)</f>
        <v>0</v>
      </c>
      <c r="BL595" s="18" t="s">
        <v>252</v>
      </c>
      <c r="BM595" s="230" t="s">
        <v>933</v>
      </c>
    </row>
    <row r="596" spans="1:47" s="2" customFormat="1" ht="12">
      <c r="A596" s="39"/>
      <c r="B596" s="40"/>
      <c r="C596" s="41"/>
      <c r="D596" s="232" t="s">
        <v>144</v>
      </c>
      <c r="E596" s="41"/>
      <c r="F596" s="233" t="s">
        <v>934</v>
      </c>
      <c r="G596" s="41"/>
      <c r="H596" s="41"/>
      <c r="I596" s="234"/>
      <c r="J596" s="41"/>
      <c r="K596" s="41"/>
      <c r="L596" s="45"/>
      <c r="M596" s="235"/>
      <c r="N596" s="236"/>
      <c r="O596" s="92"/>
      <c r="P596" s="92"/>
      <c r="Q596" s="92"/>
      <c r="R596" s="92"/>
      <c r="S596" s="92"/>
      <c r="T596" s="93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144</v>
      </c>
      <c r="AU596" s="18" t="s">
        <v>88</v>
      </c>
    </row>
    <row r="597" spans="1:47" s="2" customFormat="1" ht="12">
      <c r="A597" s="39"/>
      <c r="B597" s="40"/>
      <c r="C597" s="41"/>
      <c r="D597" s="237" t="s">
        <v>146</v>
      </c>
      <c r="E597" s="41"/>
      <c r="F597" s="238" t="s">
        <v>935</v>
      </c>
      <c r="G597" s="41"/>
      <c r="H597" s="41"/>
      <c r="I597" s="234"/>
      <c r="J597" s="41"/>
      <c r="K597" s="41"/>
      <c r="L597" s="45"/>
      <c r="M597" s="235"/>
      <c r="N597" s="236"/>
      <c r="O597" s="92"/>
      <c r="P597" s="92"/>
      <c r="Q597" s="92"/>
      <c r="R597" s="92"/>
      <c r="S597" s="92"/>
      <c r="T597" s="93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T597" s="18" t="s">
        <v>146</v>
      </c>
      <c r="AU597" s="18" t="s">
        <v>88</v>
      </c>
    </row>
    <row r="598" spans="1:65" s="2" customFormat="1" ht="24.15" customHeight="1">
      <c r="A598" s="39"/>
      <c r="B598" s="40"/>
      <c r="C598" s="219" t="s">
        <v>936</v>
      </c>
      <c r="D598" s="219" t="s">
        <v>137</v>
      </c>
      <c r="E598" s="220" t="s">
        <v>937</v>
      </c>
      <c r="F598" s="221" t="s">
        <v>938</v>
      </c>
      <c r="G598" s="222" t="s">
        <v>887</v>
      </c>
      <c r="H598" s="296"/>
      <c r="I598" s="224"/>
      <c r="J598" s="225">
        <f>ROUND(I598*H598,2)</f>
        <v>0</v>
      </c>
      <c r="K598" s="221" t="s">
        <v>141</v>
      </c>
      <c r="L598" s="45"/>
      <c r="M598" s="226" t="s">
        <v>1</v>
      </c>
      <c r="N598" s="227" t="s">
        <v>43</v>
      </c>
      <c r="O598" s="92"/>
      <c r="P598" s="228">
        <f>O598*H598</f>
        <v>0</v>
      </c>
      <c r="Q598" s="228">
        <v>0</v>
      </c>
      <c r="R598" s="228">
        <f>Q598*H598</f>
        <v>0</v>
      </c>
      <c r="S598" s="228">
        <v>0</v>
      </c>
      <c r="T598" s="229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30" t="s">
        <v>252</v>
      </c>
      <c r="AT598" s="230" t="s">
        <v>137</v>
      </c>
      <c r="AU598" s="230" t="s">
        <v>88</v>
      </c>
      <c r="AY598" s="18" t="s">
        <v>135</v>
      </c>
      <c r="BE598" s="231">
        <f>IF(N598="základní",J598,0)</f>
        <v>0</v>
      </c>
      <c r="BF598" s="231">
        <f>IF(N598="snížená",J598,0)</f>
        <v>0</v>
      </c>
      <c r="BG598" s="231">
        <f>IF(N598="zákl. přenesená",J598,0)</f>
        <v>0</v>
      </c>
      <c r="BH598" s="231">
        <f>IF(N598="sníž. přenesená",J598,0)</f>
        <v>0</v>
      </c>
      <c r="BI598" s="231">
        <f>IF(N598="nulová",J598,0)</f>
        <v>0</v>
      </c>
      <c r="BJ598" s="18" t="s">
        <v>86</v>
      </c>
      <c r="BK598" s="231">
        <f>ROUND(I598*H598,2)</f>
        <v>0</v>
      </c>
      <c r="BL598" s="18" t="s">
        <v>252</v>
      </c>
      <c r="BM598" s="230" t="s">
        <v>939</v>
      </c>
    </row>
    <row r="599" spans="1:47" s="2" customFormat="1" ht="12">
      <c r="A599" s="39"/>
      <c r="B599" s="40"/>
      <c r="C599" s="41"/>
      <c r="D599" s="232" t="s">
        <v>144</v>
      </c>
      <c r="E599" s="41"/>
      <c r="F599" s="233" t="s">
        <v>940</v>
      </c>
      <c r="G599" s="41"/>
      <c r="H599" s="41"/>
      <c r="I599" s="234"/>
      <c r="J599" s="41"/>
      <c r="K599" s="41"/>
      <c r="L599" s="45"/>
      <c r="M599" s="235"/>
      <c r="N599" s="236"/>
      <c r="O599" s="92"/>
      <c r="P599" s="92"/>
      <c r="Q599" s="92"/>
      <c r="R599" s="92"/>
      <c r="S599" s="92"/>
      <c r="T599" s="93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144</v>
      </c>
      <c r="AU599" s="18" t="s">
        <v>88</v>
      </c>
    </row>
    <row r="600" spans="1:47" s="2" customFormat="1" ht="12">
      <c r="A600" s="39"/>
      <c r="B600" s="40"/>
      <c r="C600" s="41"/>
      <c r="D600" s="237" t="s">
        <v>146</v>
      </c>
      <c r="E600" s="41"/>
      <c r="F600" s="238" t="s">
        <v>941</v>
      </c>
      <c r="G600" s="41"/>
      <c r="H600" s="41"/>
      <c r="I600" s="234"/>
      <c r="J600" s="41"/>
      <c r="K600" s="41"/>
      <c r="L600" s="45"/>
      <c r="M600" s="235"/>
      <c r="N600" s="236"/>
      <c r="O600" s="92"/>
      <c r="P600" s="92"/>
      <c r="Q600" s="92"/>
      <c r="R600" s="92"/>
      <c r="S600" s="92"/>
      <c r="T600" s="93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146</v>
      </c>
      <c r="AU600" s="18" t="s">
        <v>88</v>
      </c>
    </row>
    <row r="601" spans="1:63" s="12" customFormat="1" ht="22.8" customHeight="1">
      <c r="A601" s="12"/>
      <c r="B601" s="203"/>
      <c r="C601" s="204"/>
      <c r="D601" s="205" t="s">
        <v>77</v>
      </c>
      <c r="E601" s="217" t="s">
        <v>356</v>
      </c>
      <c r="F601" s="217" t="s">
        <v>357</v>
      </c>
      <c r="G601" s="204"/>
      <c r="H601" s="204"/>
      <c r="I601" s="207"/>
      <c r="J601" s="218">
        <f>BK601</f>
        <v>0</v>
      </c>
      <c r="K601" s="204"/>
      <c r="L601" s="209"/>
      <c r="M601" s="210"/>
      <c r="N601" s="211"/>
      <c r="O601" s="211"/>
      <c r="P601" s="212">
        <f>SUM(P602:P607)</f>
        <v>0</v>
      </c>
      <c r="Q601" s="211"/>
      <c r="R601" s="212">
        <f>SUM(R602:R607)</f>
        <v>0</v>
      </c>
      <c r="S601" s="211"/>
      <c r="T601" s="213">
        <f>SUM(T602:T607)</f>
        <v>0</v>
      </c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R601" s="214" t="s">
        <v>88</v>
      </c>
      <c r="AT601" s="215" t="s">
        <v>77</v>
      </c>
      <c r="AU601" s="215" t="s">
        <v>86</v>
      </c>
      <c r="AY601" s="214" t="s">
        <v>135</v>
      </c>
      <c r="BK601" s="216">
        <f>SUM(BK602:BK607)</f>
        <v>0</v>
      </c>
    </row>
    <row r="602" spans="1:65" s="2" customFormat="1" ht="16.5" customHeight="1">
      <c r="A602" s="39"/>
      <c r="B602" s="40"/>
      <c r="C602" s="219" t="s">
        <v>942</v>
      </c>
      <c r="D602" s="219" t="s">
        <v>137</v>
      </c>
      <c r="E602" s="220" t="s">
        <v>943</v>
      </c>
      <c r="F602" s="221" t="s">
        <v>944</v>
      </c>
      <c r="G602" s="222" t="s">
        <v>187</v>
      </c>
      <c r="H602" s="223">
        <v>1</v>
      </c>
      <c r="I602" s="224"/>
      <c r="J602" s="225">
        <f>ROUND(I602*H602,2)</f>
        <v>0</v>
      </c>
      <c r="K602" s="221" t="s">
        <v>1</v>
      </c>
      <c r="L602" s="45"/>
      <c r="M602" s="226" t="s">
        <v>1</v>
      </c>
      <c r="N602" s="227" t="s">
        <v>43</v>
      </c>
      <c r="O602" s="92"/>
      <c r="P602" s="228">
        <f>O602*H602</f>
        <v>0</v>
      </c>
      <c r="Q602" s="228">
        <v>0</v>
      </c>
      <c r="R602" s="228">
        <f>Q602*H602</f>
        <v>0</v>
      </c>
      <c r="S602" s="228">
        <v>0</v>
      </c>
      <c r="T602" s="229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30" t="s">
        <v>252</v>
      </c>
      <c r="AT602" s="230" t="s">
        <v>137</v>
      </c>
      <c r="AU602" s="230" t="s">
        <v>88</v>
      </c>
      <c r="AY602" s="18" t="s">
        <v>135</v>
      </c>
      <c r="BE602" s="231">
        <f>IF(N602="základní",J602,0)</f>
        <v>0</v>
      </c>
      <c r="BF602" s="231">
        <f>IF(N602="snížená",J602,0)</f>
        <v>0</v>
      </c>
      <c r="BG602" s="231">
        <f>IF(N602="zákl. přenesená",J602,0)</f>
        <v>0</v>
      </c>
      <c r="BH602" s="231">
        <f>IF(N602="sníž. přenesená",J602,0)</f>
        <v>0</v>
      </c>
      <c r="BI602" s="231">
        <f>IF(N602="nulová",J602,0)</f>
        <v>0</v>
      </c>
      <c r="BJ602" s="18" t="s">
        <v>86</v>
      </c>
      <c r="BK602" s="231">
        <f>ROUND(I602*H602,2)</f>
        <v>0</v>
      </c>
      <c r="BL602" s="18" t="s">
        <v>252</v>
      </c>
      <c r="BM602" s="230" t="s">
        <v>945</v>
      </c>
    </row>
    <row r="603" spans="1:47" s="2" customFormat="1" ht="12">
      <c r="A603" s="39"/>
      <c r="B603" s="40"/>
      <c r="C603" s="41"/>
      <c r="D603" s="232" t="s">
        <v>144</v>
      </c>
      <c r="E603" s="41"/>
      <c r="F603" s="233" t="s">
        <v>944</v>
      </c>
      <c r="G603" s="41"/>
      <c r="H603" s="41"/>
      <c r="I603" s="234"/>
      <c r="J603" s="41"/>
      <c r="K603" s="41"/>
      <c r="L603" s="45"/>
      <c r="M603" s="235"/>
      <c r="N603" s="236"/>
      <c r="O603" s="92"/>
      <c r="P603" s="92"/>
      <c r="Q603" s="92"/>
      <c r="R603" s="92"/>
      <c r="S603" s="92"/>
      <c r="T603" s="93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144</v>
      </c>
      <c r="AU603" s="18" t="s">
        <v>88</v>
      </c>
    </row>
    <row r="604" spans="1:65" s="2" customFormat="1" ht="16.5" customHeight="1">
      <c r="A604" s="39"/>
      <c r="B604" s="40"/>
      <c r="C604" s="219" t="s">
        <v>946</v>
      </c>
      <c r="D604" s="219" t="s">
        <v>137</v>
      </c>
      <c r="E604" s="220" t="s">
        <v>947</v>
      </c>
      <c r="F604" s="221" t="s">
        <v>948</v>
      </c>
      <c r="G604" s="222" t="s">
        <v>187</v>
      </c>
      <c r="H604" s="223">
        <v>1</v>
      </c>
      <c r="I604" s="224"/>
      <c r="J604" s="225">
        <f>ROUND(I604*H604,2)</f>
        <v>0</v>
      </c>
      <c r="K604" s="221" t="s">
        <v>1</v>
      </c>
      <c r="L604" s="45"/>
      <c r="M604" s="226" t="s">
        <v>1</v>
      </c>
      <c r="N604" s="227" t="s">
        <v>43</v>
      </c>
      <c r="O604" s="92"/>
      <c r="P604" s="228">
        <f>O604*H604</f>
        <v>0</v>
      </c>
      <c r="Q604" s="228">
        <v>0</v>
      </c>
      <c r="R604" s="228">
        <f>Q604*H604</f>
        <v>0</v>
      </c>
      <c r="S604" s="228">
        <v>0</v>
      </c>
      <c r="T604" s="229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30" t="s">
        <v>252</v>
      </c>
      <c r="AT604" s="230" t="s">
        <v>137</v>
      </c>
      <c r="AU604" s="230" t="s">
        <v>88</v>
      </c>
      <c r="AY604" s="18" t="s">
        <v>135</v>
      </c>
      <c r="BE604" s="231">
        <f>IF(N604="základní",J604,0)</f>
        <v>0</v>
      </c>
      <c r="BF604" s="231">
        <f>IF(N604="snížená",J604,0)</f>
        <v>0</v>
      </c>
      <c r="BG604" s="231">
        <f>IF(N604="zákl. přenesená",J604,0)</f>
        <v>0</v>
      </c>
      <c r="BH604" s="231">
        <f>IF(N604="sníž. přenesená",J604,0)</f>
        <v>0</v>
      </c>
      <c r="BI604" s="231">
        <f>IF(N604="nulová",J604,0)</f>
        <v>0</v>
      </c>
      <c r="BJ604" s="18" t="s">
        <v>86</v>
      </c>
      <c r="BK604" s="231">
        <f>ROUND(I604*H604,2)</f>
        <v>0</v>
      </c>
      <c r="BL604" s="18" t="s">
        <v>252</v>
      </c>
      <c r="BM604" s="230" t="s">
        <v>949</v>
      </c>
    </row>
    <row r="605" spans="1:47" s="2" customFormat="1" ht="12">
      <c r="A605" s="39"/>
      <c r="B605" s="40"/>
      <c r="C605" s="41"/>
      <c r="D605" s="232" t="s">
        <v>144</v>
      </c>
      <c r="E605" s="41"/>
      <c r="F605" s="233" t="s">
        <v>948</v>
      </c>
      <c r="G605" s="41"/>
      <c r="H605" s="41"/>
      <c r="I605" s="234"/>
      <c r="J605" s="41"/>
      <c r="K605" s="41"/>
      <c r="L605" s="45"/>
      <c r="M605" s="235"/>
      <c r="N605" s="236"/>
      <c r="O605" s="92"/>
      <c r="P605" s="92"/>
      <c r="Q605" s="92"/>
      <c r="R605" s="92"/>
      <c r="S605" s="92"/>
      <c r="T605" s="93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T605" s="18" t="s">
        <v>144</v>
      </c>
      <c r="AU605" s="18" t="s">
        <v>88</v>
      </c>
    </row>
    <row r="606" spans="1:51" s="13" customFormat="1" ht="12">
      <c r="A606" s="13"/>
      <c r="B606" s="239"/>
      <c r="C606" s="240"/>
      <c r="D606" s="232" t="s">
        <v>180</v>
      </c>
      <c r="E606" s="241" t="s">
        <v>1</v>
      </c>
      <c r="F606" s="242" t="s">
        <v>950</v>
      </c>
      <c r="G606" s="240"/>
      <c r="H606" s="243">
        <v>1</v>
      </c>
      <c r="I606" s="244"/>
      <c r="J606" s="240"/>
      <c r="K606" s="240"/>
      <c r="L606" s="245"/>
      <c r="M606" s="246"/>
      <c r="N606" s="247"/>
      <c r="O606" s="247"/>
      <c r="P606" s="247"/>
      <c r="Q606" s="247"/>
      <c r="R606" s="247"/>
      <c r="S606" s="247"/>
      <c r="T606" s="248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9" t="s">
        <v>180</v>
      </c>
      <c r="AU606" s="249" t="s">
        <v>88</v>
      </c>
      <c r="AV606" s="13" t="s">
        <v>88</v>
      </c>
      <c r="AW606" s="13" t="s">
        <v>34</v>
      </c>
      <c r="AX606" s="13" t="s">
        <v>78</v>
      </c>
      <c r="AY606" s="249" t="s">
        <v>135</v>
      </c>
    </row>
    <row r="607" spans="1:51" s="15" customFormat="1" ht="12">
      <c r="A607" s="15"/>
      <c r="B607" s="260"/>
      <c r="C607" s="261"/>
      <c r="D607" s="232" t="s">
        <v>180</v>
      </c>
      <c r="E607" s="262" t="s">
        <v>1</v>
      </c>
      <c r="F607" s="263" t="s">
        <v>183</v>
      </c>
      <c r="G607" s="261"/>
      <c r="H607" s="264">
        <v>1</v>
      </c>
      <c r="I607" s="265"/>
      <c r="J607" s="261"/>
      <c r="K607" s="261"/>
      <c r="L607" s="266"/>
      <c r="M607" s="267"/>
      <c r="N607" s="268"/>
      <c r="O607" s="268"/>
      <c r="P607" s="268"/>
      <c r="Q607" s="268"/>
      <c r="R607" s="268"/>
      <c r="S607" s="268"/>
      <c r="T607" s="269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70" t="s">
        <v>180</v>
      </c>
      <c r="AU607" s="270" t="s">
        <v>88</v>
      </c>
      <c r="AV607" s="15" t="s">
        <v>142</v>
      </c>
      <c r="AW607" s="15" t="s">
        <v>34</v>
      </c>
      <c r="AX607" s="15" t="s">
        <v>86</v>
      </c>
      <c r="AY607" s="270" t="s">
        <v>135</v>
      </c>
    </row>
    <row r="608" spans="1:63" s="12" customFormat="1" ht="22.8" customHeight="1">
      <c r="A608" s="12"/>
      <c r="B608" s="203"/>
      <c r="C608" s="204"/>
      <c r="D608" s="205" t="s">
        <v>77</v>
      </c>
      <c r="E608" s="217" t="s">
        <v>951</v>
      </c>
      <c r="F608" s="217" t="s">
        <v>952</v>
      </c>
      <c r="G608" s="204"/>
      <c r="H608" s="204"/>
      <c r="I608" s="207"/>
      <c r="J608" s="218">
        <f>BK608</f>
        <v>0</v>
      </c>
      <c r="K608" s="204"/>
      <c r="L608" s="209"/>
      <c r="M608" s="210"/>
      <c r="N608" s="211"/>
      <c r="O608" s="211"/>
      <c r="P608" s="212">
        <f>SUM(P609:P613)</f>
        <v>0</v>
      </c>
      <c r="Q608" s="211"/>
      <c r="R608" s="212">
        <f>SUM(R609:R613)</f>
        <v>0.160893</v>
      </c>
      <c r="S608" s="211"/>
      <c r="T608" s="213">
        <f>SUM(T609:T613)</f>
        <v>0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214" t="s">
        <v>88</v>
      </c>
      <c r="AT608" s="215" t="s">
        <v>77</v>
      </c>
      <c r="AU608" s="215" t="s">
        <v>86</v>
      </c>
      <c r="AY608" s="214" t="s">
        <v>135</v>
      </c>
      <c r="BK608" s="216">
        <f>SUM(BK609:BK613)</f>
        <v>0</v>
      </c>
    </row>
    <row r="609" spans="1:65" s="2" customFormat="1" ht="21.75" customHeight="1">
      <c r="A609" s="39"/>
      <c r="B609" s="40"/>
      <c r="C609" s="219" t="s">
        <v>953</v>
      </c>
      <c r="D609" s="219" t="s">
        <v>137</v>
      </c>
      <c r="E609" s="220" t="s">
        <v>954</v>
      </c>
      <c r="F609" s="221" t="s">
        <v>955</v>
      </c>
      <c r="G609" s="222" t="s">
        <v>140</v>
      </c>
      <c r="H609" s="223">
        <v>35.4</v>
      </c>
      <c r="I609" s="224"/>
      <c r="J609" s="225">
        <f>ROUND(I609*H609,2)</f>
        <v>0</v>
      </c>
      <c r="K609" s="221" t="s">
        <v>141</v>
      </c>
      <c r="L609" s="45"/>
      <c r="M609" s="226" t="s">
        <v>1</v>
      </c>
      <c r="N609" s="227" t="s">
        <v>43</v>
      </c>
      <c r="O609" s="92"/>
      <c r="P609" s="228">
        <f>O609*H609</f>
        <v>0</v>
      </c>
      <c r="Q609" s="228">
        <v>0.004545</v>
      </c>
      <c r="R609" s="228">
        <f>Q609*H609</f>
        <v>0.160893</v>
      </c>
      <c r="S609" s="228">
        <v>0</v>
      </c>
      <c r="T609" s="229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0" t="s">
        <v>252</v>
      </c>
      <c r="AT609" s="230" t="s">
        <v>137</v>
      </c>
      <c r="AU609" s="230" t="s">
        <v>88</v>
      </c>
      <c r="AY609" s="18" t="s">
        <v>135</v>
      </c>
      <c r="BE609" s="231">
        <f>IF(N609="základní",J609,0)</f>
        <v>0</v>
      </c>
      <c r="BF609" s="231">
        <f>IF(N609="snížená",J609,0)</f>
        <v>0</v>
      </c>
      <c r="BG609" s="231">
        <f>IF(N609="zákl. přenesená",J609,0)</f>
        <v>0</v>
      </c>
      <c r="BH609" s="231">
        <f>IF(N609="sníž. přenesená",J609,0)</f>
        <v>0</v>
      </c>
      <c r="BI609" s="231">
        <f>IF(N609="nulová",J609,0)</f>
        <v>0</v>
      </c>
      <c r="BJ609" s="18" t="s">
        <v>86</v>
      </c>
      <c r="BK609" s="231">
        <f>ROUND(I609*H609,2)</f>
        <v>0</v>
      </c>
      <c r="BL609" s="18" t="s">
        <v>252</v>
      </c>
      <c r="BM609" s="230" t="s">
        <v>956</v>
      </c>
    </row>
    <row r="610" spans="1:47" s="2" customFormat="1" ht="12">
      <c r="A610" s="39"/>
      <c r="B610" s="40"/>
      <c r="C610" s="41"/>
      <c r="D610" s="232" t="s">
        <v>144</v>
      </c>
      <c r="E610" s="41"/>
      <c r="F610" s="233" t="s">
        <v>957</v>
      </c>
      <c r="G610" s="41"/>
      <c r="H610" s="41"/>
      <c r="I610" s="234"/>
      <c r="J610" s="41"/>
      <c r="K610" s="41"/>
      <c r="L610" s="45"/>
      <c r="M610" s="235"/>
      <c r="N610" s="236"/>
      <c r="O610" s="92"/>
      <c r="P610" s="92"/>
      <c r="Q610" s="92"/>
      <c r="R610" s="92"/>
      <c r="S610" s="92"/>
      <c r="T610" s="93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144</v>
      </c>
      <c r="AU610" s="18" t="s">
        <v>88</v>
      </c>
    </row>
    <row r="611" spans="1:47" s="2" customFormat="1" ht="12">
      <c r="A611" s="39"/>
      <c r="B611" s="40"/>
      <c r="C611" s="41"/>
      <c r="D611" s="237" t="s">
        <v>146</v>
      </c>
      <c r="E611" s="41"/>
      <c r="F611" s="238" t="s">
        <v>958</v>
      </c>
      <c r="G611" s="41"/>
      <c r="H611" s="41"/>
      <c r="I611" s="234"/>
      <c r="J611" s="41"/>
      <c r="K611" s="41"/>
      <c r="L611" s="45"/>
      <c r="M611" s="235"/>
      <c r="N611" s="236"/>
      <c r="O611" s="92"/>
      <c r="P611" s="92"/>
      <c r="Q611" s="92"/>
      <c r="R611" s="92"/>
      <c r="S611" s="92"/>
      <c r="T611" s="93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18" t="s">
        <v>146</v>
      </c>
      <c r="AU611" s="18" t="s">
        <v>88</v>
      </c>
    </row>
    <row r="612" spans="1:51" s="13" customFormat="1" ht="12">
      <c r="A612" s="13"/>
      <c r="B612" s="239"/>
      <c r="C612" s="240"/>
      <c r="D612" s="232" t="s">
        <v>180</v>
      </c>
      <c r="E612" s="241" t="s">
        <v>1</v>
      </c>
      <c r="F612" s="242" t="s">
        <v>715</v>
      </c>
      <c r="G612" s="240"/>
      <c r="H612" s="243">
        <v>35.4</v>
      </c>
      <c r="I612" s="244"/>
      <c r="J612" s="240"/>
      <c r="K612" s="240"/>
      <c r="L612" s="245"/>
      <c r="M612" s="246"/>
      <c r="N612" s="247"/>
      <c r="O612" s="247"/>
      <c r="P612" s="247"/>
      <c r="Q612" s="247"/>
      <c r="R612" s="247"/>
      <c r="S612" s="247"/>
      <c r="T612" s="248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9" t="s">
        <v>180</v>
      </c>
      <c r="AU612" s="249" t="s">
        <v>88</v>
      </c>
      <c r="AV612" s="13" t="s">
        <v>88</v>
      </c>
      <c r="AW612" s="13" t="s">
        <v>34</v>
      </c>
      <c r="AX612" s="13" t="s">
        <v>78</v>
      </c>
      <c r="AY612" s="249" t="s">
        <v>135</v>
      </c>
    </row>
    <row r="613" spans="1:51" s="15" customFormat="1" ht="12">
      <c r="A613" s="15"/>
      <c r="B613" s="260"/>
      <c r="C613" s="261"/>
      <c r="D613" s="232" t="s">
        <v>180</v>
      </c>
      <c r="E613" s="262" t="s">
        <v>1</v>
      </c>
      <c r="F613" s="263" t="s">
        <v>183</v>
      </c>
      <c r="G613" s="261"/>
      <c r="H613" s="264">
        <v>35.4</v>
      </c>
      <c r="I613" s="265"/>
      <c r="J613" s="261"/>
      <c r="K613" s="261"/>
      <c r="L613" s="266"/>
      <c r="M613" s="267"/>
      <c r="N613" s="268"/>
      <c r="O613" s="268"/>
      <c r="P613" s="268"/>
      <c r="Q613" s="268"/>
      <c r="R613" s="268"/>
      <c r="S613" s="268"/>
      <c r="T613" s="269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70" t="s">
        <v>180</v>
      </c>
      <c r="AU613" s="270" t="s">
        <v>88</v>
      </c>
      <c r="AV613" s="15" t="s">
        <v>142</v>
      </c>
      <c r="AW613" s="15" t="s">
        <v>34</v>
      </c>
      <c r="AX613" s="15" t="s">
        <v>86</v>
      </c>
      <c r="AY613" s="270" t="s">
        <v>135</v>
      </c>
    </row>
    <row r="614" spans="1:63" s="12" customFormat="1" ht="22.8" customHeight="1">
      <c r="A614" s="12"/>
      <c r="B614" s="203"/>
      <c r="C614" s="204"/>
      <c r="D614" s="205" t="s">
        <v>77</v>
      </c>
      <c r="E614" s="217" t="s">
        <v>959</v>
      </c>
      <c r="F614" s="217" t="s">
        <v>960</v>
      </c>
      <c r="G614" s="204"/>
      <c r="H614" s="204"/>
      <c r="I614" s="207"/>
      <c r="J614" s="218">
        <f>BK614</f>
        <v>0</v>
      </c>
      <c r="K614" s="204"/>
      <c r="L614" s="209"/>
      <c r="M614" s="210"/>
      <c r="N614" s="211"/>
      <c r="O614" s="211"/>
      <c r="P614" s="212">
        <f>SUM(P615:P622)</f>
        <v>0</v>
      </c>
      <c r="Q614" s="211"/>
      <c r="R614" s="212">
        <f>SUM(R615:R622)</f>
        <v>0.030337799999999998</v>
      </c>
      <c r="S614" s="211"/>
      <c r="T614" s="213">
        <f>SUM(T615:T622)</f>
        <v>0</v>
      </c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R614" s="214" t="s">
        <v>88</v>
      </c>
      <c r="AT614" s="215" t="s">
        <v>77</v>
      </c>
      <c r="AU614" s="215" t="s">
        <v>86</v>
      </c>
      <c r="AY614" s="214" t="s">
        <v>135</v>
      </c>
      <c r="BK614" s="216">
        <f>SUM(BK615:BK622)</f>
        <v>0</v>
      </c>
    </row>
    <row r="615" spans="1:65" s="2" customFormat="1" ht="24.15" customHeight="1">
      <c r="A615" s="39"/>
      <c r="B615" s="40"/>
      <c r="C615" s="219" t="s">
        <v>961</v>
      </c>
      <c r="D615" s="219" t="s">
        <v>137</v>
      </c>
      <c r="E615" s="220" t="s">
        <v>962</v>
      </c>
      <c r="F615" s="221" t="s">
        <v>963</v>
      </c>
      <c r="G615" s="222" t="s">
        <v>140</v>
      </c>
      <c r="H615" s="223">
        <v>35.4</v>
      </c>
      <c r="I615" s="224"/>
      <c r="J615" s="225">
        <f>ROUND(I615*H615,2)</f>
        <v>0</v>
      </c>
      <c r="K615" s="221" t="s">
        <v>141</v>
      </c>
      <c r="L615" s="45"/>
      <c r="M615" s="226" t="s">
        <v>1</v>
      </c>
      <c r="N615" s="227" t="s">
        <v>43</v>
      </c>
      <c r="O615" s="92"/>
      <c r="P615" s="228">
        <f>O615*H615</f>
        <v>0</v>
      </c>
      <c r="Q615" s="228">
        <v>0.000357</v>
      </c>
      <c r="R615" s="228">
        <f>Q615*H615</f>
        <v>0.0126378</v>
      </c>
      <c r="S615" s="228">
        <v>0</v>
      </c>
      <c r="T615" s="229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30" t="s">
        <v>252</v>
      </c>
      <c r="AT615" s="230" t="s">
        <v>137</v>
      </c>
      <c r="AU615" s="230" t="s">
        <v>88</v>
      </c>
      <c r="AY615" s="18" t="s">
        <v>135</v>
      </c>
      <c r="BE615" s="231">
        <f>IF(N615="základní",J615,0)</f>
        <v>0</v>
      </c>
      <c r="BF615" s="231">
        <f>IF(N615="snížená",J615,0)</f>
        <v>0</v>
      </c>
      <c r="BG615" s="231">
        <f>IF(N615="zákl. přenesená",J615,0)</f>
        <v>0</v>
      </c>
      <c r="BH615" s="231">
        <f>IF(N615="sníž. přenesená",J615,0)</f>
        <v>0</v>
      </c>
      <c r="BI615" s="231">
        <f>IF(N615="nulová",J615,0)</f>
        <v>0</v>
      </c>
      <c r="BJ615" s="18" t="s">
        <v>86</v>
      </c>
      <c r="BK615" s="231">
        <f>ROUND(I615*H615,2)</f>
        <v>0</v>
      </c>
      <c r="BL615" s="18" t="s">
        <v>252</v>
      </c>
      <c r="BM615" s="230" t="s">
        <v>964</v>
      </c>
    </row>
    <row r="616" spans="1:47" s="2" customFormat="1" ht="12">
      <c r="A616" s="39"/>
      <c r="B616" s="40"/>
      <c r="C616" s="41"/>
      <c r="D616" s="232" t="s">
        <v>144</v>
      </c>
      <c r="E616" s="41"/>
      <c r="F616" s="233" t="s">
        <v>965</v>
      </c>
      <c r="G616" s="41"/>
      <c r="H616" s="41"/>
      <c r="I616" s="234"/>
      <c r="J616" s="41"/>
      <c r="K616" s="41"/>
      <c r="L616" s="45"/>
      <c r="M616" s="235"/>
      <c r="N616" s="236"/>
      <c r="O616" s="92"/>
      <c r="P616" s="92"/>
      <c r="Q616" s="92"/>
      <c r="R616" s="92"/>
      <c r="S616" s="92"/>
      <c r="T616" s="93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144</v>
      </c>
      <c r="AU616" s="18" t="s">
        <v>88</v>
      </c>
    </row>
    <row r="617" spans="1:47" s="2" customFormat="1" ht="12">
      <c r="A617" s="39"/>
      <c r="B617" s="40"/>
      <c r="C617" s="41"/>
      <c r="D617" s="237" t="s">
        <v>146</v>
      </c>
      <c r="E617" s="41"/>
      <c r="F617" s="238" t="s">
        <v>966</v>
      </c>
      <c r="G617" s="41"/>
      <c r="H617" s="41"/>
      <c r="I617" s="234"/>
      <c r="J617" s="41"/>
      <c r="K617" s="41"/>
      <c r="L617" s="45"/>
      <c r="M617" s="235"/>
      <c r="N617" s="236"/>
      <c r="O617" s="92"/>
      <c r="P617" s="92"/>
      <c r="Q617" s="92"/>
      <c r="R617" s="92"/>
      <c r="S617" s="92"/>
      <c r="T617" s="93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146</v>
      </c>
      <c r="AU617" s="18" t="s">
        <v>88</v>
      </c>
    </row>
    <row r="618" spans="1:51" s="13" customFormat="1" ht="12">
      <c r="A618" s="13"/>
      <c r="B618" s="239"/>
      <c r="C618" s="240"/>
      <c r="D618" s="232" t="s">
        <v>180</v>
      </c>
      <c r="E618" s="241" t="s">
        <v>1</v>
      </c>
      <c r="F618" s="242" t="s">
        <v>967</v>
      </c>
      <c r="G618" s="240"/>
      <c r="H618" s="243">
        <v>35.4</v>
      </c>
      <c r="I618" s="244"/>
      <c r="J618" s="240"/>
      <c r="K618" s="240"/>
      <c r="L618" s="245"/>
      <c r="M618" s="246"/>
      <c r="N618" s="247"/>
      <c r="O618" s="247"/>
      <c r="P618" s="247"/>
      <c r="Q618" s="247"/>
      <c r="R618" s="247"/>
      <c r="S618" s="247"/>
      <c r="T618" s="248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9" t="s">
        <v>180</v>
      </c>
      <c r="AU618" s="249" t="s">
        <v>88</v>
      </c>
      <c r="AV618" s="13" t="s">
        <v>88</v>
      </c>
      <c r="AW618" s="13" t="s">
        <v>34</v>
      </c>
      <c r="AX618" s="13" t="s">
        <v>78</v>
      </c>
      <c r="AY618" s="249" t="s">
        <v>135</v>
      </c>
    </row>
    <row r="619" spans="1:51" s="15" customFormat="1" ht="12">
      <c r="A619" s="15"/>
      <c r="B619" s="260"/>
      <c r="C619" s="261"/>
      <c r="D619" s="232" t="s">
        <v>180</v>
      </c>
      <c r="E619" s="262" t="s">
        <v>1</v>
      </c>
      <c r="F619" s="263" t="s">
        <v>183</v>
      </c>
      <c r="G619" s="261"/>
      <c r="H619" s="264">
        <v>35.4</v>
      </c>
      <c r="I619" s="265"/>
      <c r="J619" s="261"/>
      <c r="K619" s="261"/>
      <c r="L619" s="266"/>
      <c r="M619" s="267"/>
      <c r="N619" s="268"/>
      <c r="O619" s="268"/>
      <c r="P619" s="268"/>
      <c r="Q619" s="268"/>
      <c r="R619" s="268"/>
      <c r="S619" s="268"/>
      <c r="T619" s="269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70" t="s">
        <v>180</v>
      </c>
      <c r="AU619" s="270" t="s">
        <v>88</v>
      </c>
      <c r="AV619" s="15" t="s">
        <v>142</v>
      </c>
      <c r="AW619" s="15" t="s">
        <v>34</v>
      </c>
      <c r="AX619" s="15" t="s">
        <v>86</v>
      </c>
      <c r="AY619" s="270" t="s">
        <v>135</v>
      </c>
    </row>
    <row r="620" spans="1:65" s="2" customFormat="1" ht="24.15" customHeight="1">
      <c r="A620" s="39"/>
      <c r="B620" s="40"/>
      <c r="C620" s="219" t="s">
        <v>968</v>
      </c>
      <c r="D620" s="219" t="s">
        <v>137</v>
      </c>
      <c r="E620" s="220" t="s">
        <v>969</v>
      </c>
      <c r="F620" s="221" t="s">
        <v>970</v>
      </c>
      <c r="G620" s="222" t="s">
        <v>140</v>
      </c>
      <c r="H620" s="223">
        <v>35.4</v>
      </c>
      <c r="I620" s="224"/>
      <c r="J620" s="225">
        <f>ROUND(I620*H620,2)</f>
        <v>0</v>
      </c>
      <c r="K620" s="221" t="s">
        <v>141</v>
      </c>
      <c r="L620" s="45"/>
      <c r="M620" s="226" t="s">
        <v>1</v>
      </c>
      <c r="N620" s="227" t="s">
        <v>43</v>
      </c>
      <c r="O620" s="92"/>
      <c r="P620" s="228">
        <f>O620*H620</f>
        <v>0</v>
      </c>
      <c r="Q620" s="228">
        <v>0.0005</v>
      </c>
      <c r="R620" s="228">
        <f>Q620*H620</f>
        <v>0.0177</v>
      </c>
      <c r="S620" s="228">
        <v>0</v>
      </c>
      <c r="T620" s="229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30" t="s">
        <v>252</v>
      </c>
      <c r="AT620" s="230" t="s">
        <v>137</v>
      </c>
      <c r="AU620" s="230" t="s">
        <v>88</v>
      </c>
      <c r="AY620" s="18" t="s">
        <v>135</v>
      </c>
      <c r="BE620" s="231">
        <f>IF(N620="základní",J620,0)</f>
        <v>0</v>
      </c>
      <c r="BF620" s="231">
        <f>IF(N620="snížená",J620,0)</f>
        <v>0</v>
      </c>
      <c r="BG620" s="231">
        <f>IF(N620="zákl. přenesená",J620,0)</f>
        <v>0</v>
      </c>
      <c r="BH620" s="231">
        <f>IF(N620="sníž. přenesená",J620,0)</f>
        <v>0</v>
      </c>
      <c r="BI620" s="231">
        <f>IF(N620="nulová",J620,0)</f>
        <v>0</v>
      </c>
      <c r="BJ620" s="18" t="s">
        <v>86</v>
      </c>
      <c r="BK620" s="231">
        <f>ROUND(I620*H620,2)</f>
        <v>0</v>
      </c>
      <c r="BL620" s="18" t="s">
        <v>252</v>
      </c>
      <c r="BM620" s="230" t="s">
        <v>971</v>
      </c>
    </row>
    <row r="621" spans="1:47" s="2" customFormat="1" ht="12">
      <c r="A621" s="39"/>
      <c r="B621" s="40"/>
      <c r="C621" s="41"/>
      <c r="D621" s="232" t="s">
        <v>144</v>
      </c>
      <c r="E621" s="41"/>
      <c r="F621" s="233" t="s">
        <v>972</v>
      </c>
      <c r="G621" s="41"/>
      <c r="H621" s="41"/>
      <c r="I621" s="234"/>
      <c r="J621" s="41"/>
      <c r="K621" s="41"/>
      <c r="L621" s="45"/>
      <c r="M621" s="235"/>
      <c r="N621" s="236"/>
      <c r="O621" s="92"/>
      <c r="P621" s="92"/>
      <c r="Q621" s="92"/>
      <c r="R621" s="92"/>
      <c r="S621" s="92"/>
      <c r="T621" s="93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T621" s="18" t="s">
        <v>144</v>
      </c>
      <c r="AU621" s="18" t="s">
        <v>88</v>
      </c>
    </row>
    <row r="622" spans="1:47" s="2" customFormat="1" ht="12">
      <c r="A622" s="39"/>
      <c r="B622" s="40"/>
      <c r="C622" s="41"/>
      <c r="D622" s="237" t="s">
        <v>146</v>
      </c>
      <c r="E622" s="41"/>
      <c r="F622" s="238" t="s">
        <v>973</v>
      </c>
      <c r="G622" s="41"/>
      <c r="H622" s="41"/>
      <c r="I622" s="234"/>
      <c r="J622" s="41"/>
      <c r="K622" s="41"/>
      <c r="L622" s="45"/>
      <c r="M622" s="235"/>
      <c r="N622" s="236"/>
      <c r="O622" s="92"/>
      <c r="P622" s="92"/>
      <c r="Q622" s="92"/>
      <c r="R622" s="92"/>
      <c r="S622" s="92"/>
      <c r="T622" s="93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T622" s="18" t="s">
        <v>146</v>
      </c>
      <c r="AU622" s="18" t="s">
        <v>88</v>
      </c>
    </row>
    <row r="623" spans="1:63" s="12" customFormat="1" ht="22.8" customHeight="1">
      <c r="A623" s="12"/>
      <c r="B623" s="203"/>
      <c r="C623" s="204"/>
      <c r="D623" s="205" t="s">
        <v>77</v>
      </c>
      <c r="E623" s="217" t="s">
        <v>974</v>
      </c>
      <c r="F623" s="217" t="s">
        <v>975</v>
      </c>
      <c r="G623" s="204"/>
      <c r="H623" s="204"/>
      <c r="I623" s="207"/>
      <c r="J623" s="218">
        <f>BK623</f>
        <v>0</v>
      </c>
      <c r="K623" s="204"/>
      <c r="L623" s="209"/>
      <c r="M623" s="210"/>
      <c r="N623" s="211"/>
      <c r="O623" s="211"/>
      <c r="P623" s="212">
        <f>SUM(P624:P644)</f>
        <v>0</v>
      </c>
      <c r="Q623" s="211"/>
      <c r="R623" s="212">
        <f>SUM(R624:R644)</f>
        <v>0.057763730000000006</v>
      </c>
      <c r="S623" s="211"/>
      <c r="T623" s="213">
        <f>SUM(T624:T644)</f>
        <v>0</v>
      </c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R623" s="214" t="s">
        <v>88</v>
      </c>
      <c r="AT623" s="215" t="s">
        <v>77</v>
      </c>
      <c r="AU623" s="215" t="s">
        <v>86</v>
      </c>
      <c r="AY623" s="214" t="s">
        <v>135</v>
      </c>
      <c r="BK623" s="216">
        <f>SUM(BK624:BK644)</f>
        <v>0</v>
      </c>
    </row>
    <row r="624" spans="1:65" s="2" customFormat="1" ht="24.15" customHeight="1">
      <c r="A624" s="39"/>
      <c r="B624" s="40"/>
      <c r="C624" s="219" t="s">
        <v>976</v>
      </c>
      <c r="D624" s="219" t="s">
        <v>137</v>
      </c>
      <c r="E624" s="220" t="s">
        <v>977</v>
      </c>
      <c r="F624" s="221" t="s">
        <v>978</v>
      </c>
      <c r="G624" s="222" t="s">
        <v>140</v>
      </c>
      <c r="H624" s="223">
        <v>116.108</v>
      </c>
      <c r="I624" s="224"/>
      <c r="J624" s="225">
        <f>ROUND(I624*H624,2)</f>
        <v>0</v>
      </c>
      <c r="K624" s="221" t="s">
        <v>141</v>
      </c>
      <c r="L624" s="45"/>
      <c r="M624" s="226" t="s">
        <v>1</v>
      </c>
      <c r="N624" s="227" t="s">
        <v>43</v>
      </c>
      <c r="O624" s="92"/>
      <c r="P624" s="228">
        <f>O624*H624</f>
        <v>0</v>
      </c>
      <c r="Q624" s="228">
        <v>0.000205</v>
      </c>
      <c r="R624" s="228">
        <f>Q624*H624</f>
        <v>0.02380214</v>
      </c>
      <c r="S624" s="228">
        <v>0</v>
      </c>
      <c r="T624" s="229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30" t="s">
        <v>252</v>
      </c>
      <c r="AT624" s="230" t="s">
        <v>137</v>
      </c>
      <c r="AU624" s="230" t="s">
        <v>88</v>
      </c>
      <c r="AY624" s="18" t="s">
        <v>135</v>
      </c>
      <c r="BE624" s="231">
        <f>IF(N624="základní",J624,0)</f>
        <v>0</v>
      </c>
      <c r="BF624" s="231">
        <f>IF(N624="snížená",J624,0)</f>
        <v>0</v>
      </c>
      <c r="BG624" s="231">
        <f>IF(N624="zákl. přenesená",J624,0)</f>
        <v>0</v>
      </c>
      <c r="BH624" s="231">
        <f>IF(N624="sníž. přenesená",J624,0)</f>
        <v>0</v>
      </c>
      <c r="BI624" s="231">
        <f>IF(N624="nulová",J624,0)</f>
        <v>0</v>
      </c>
      <c r="BJ624" s="18" t="s">
        <v>86</v>
      </c>
      <c r="BK624" s="231">
        <f>ROUND(I624*H624,2)</f>
        <v>0</v>
      </c>
      <c r="BL624" s="18" t="s">
        <v>252</v>
      </c>
      <c r="BM624" s="230" t="s">
        <v>979</v>
      </c>
    </row>
    <row r="625" spans="1:47" s="2" customFormat="1" ht="12">
      <c r="A625" s="39"/>
      <c r="B625" s="40"/>
      <c r="C625" s="41"/>
      <c r="D625" s="232" t="s">
        <v>144</v>
      </c>
      <c r="E625" s="41"/>
      <c r="F625" s="233" t="s">
        <v>980</v>
      </c>
      <c r="G625" s="41"/>
      <c r="H625" s="41"/>
      <c r="I625" s="234"/>
      <c r="J625" s="41"/>
      <c r="K625" s="41"/>
      <c r="L625" s="45"/>
      <c r="M625" s="235"/>
      <c r="N625" s="236"/>
      <c r="O625" s="92"/>
      <c r="P625" s="92"/>
      <c r="Q625" s="92"/>
      <c r="R625" s="92"/>
      <c r="S625" s="92"/>
      <c r="T625" s="93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T625" s="18" t="s">
        <v>144</v>
      </c>
      <c r="AU625" s="18" t="s">
        <v>88</v>
      </c>
    </row>
    <row r="626" spans="1:47" s="2" customFormat="1" ht="12">
      <c r="A626" s="39"/>
      <c r="B626" s="40"/>
      <c r="C626" s="41"/>
      <c r="D626" s="237" t="s">
        <v>146</v>
      </c>
      <c r="E626" s="41"/>
      <c r="F626" s="238" t="s">
        <v>981</v>
      </c>
      <c r="G626" s="41"/>
      <c r="H626" s="41"/>
      <c r="I626" s="234"/>
      <c r="J626" s="41"/>
      <c r="K626" s="41"/>
      <c r="L626" s="45"/>
      <c r="M626" s="235"/>
      <c r="N626" s="236"/>
      <c r="O626" s="92"/>
      <c r="P626" s="92"/>
      <c r="Q626" s="92"/>
      <c r="R626" s="92"/>
      <c r="S626" s="92"/>
      <c r="T626" s="93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146</v>
      </c>
      <c r="AU626" s="18" t="s">
        <v>88</v>
      </c>
    </row>
    <row r="627" spans="1:51" s="13" customFormat="1" ht="12">
      <c r="A627" s="13"/>
      <c r="B627" s="239"/>
      <c r="C627" s="240"/>
      <c r="D627" s="232" t="s">
        <v>180</v>
      </c>
      <c r="E627" s="241" t="s">
        <v>1</v>
      </c>
      <c r="F627" s="242" t="s">
        <v>547</v>
      </c>
      <c r="G627" s="240"/>
      <c r="H627" s="243">
        <v>33.6</v>
      </c>
      <c r="I627" s="244"/>
      <c r="J627" s="240"/>
      <c r="K627" s="240"/>
      <c r="L627" s="245"/>
      <c r="M627" s="246"/>
      <c r="N627" s="247"/>
      <c r="O627" s="247"/>
      <c r="P627" s="247"/>
      <c r="Q627" s="247"/>
      <c r="R627" s="247"/>
      <c r="S627" s="247"/>
      <c r="T627" s="248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9" t="s">
        <v>180</v>
      </c>
      <c r="AU627" s="249" t="s">
        <v>88</v>
      </c>
      <c r="AV627" s="13" t="s">
        <v>88</v>
      </c>
      <c r="AW627" s="13" t="s">
        <v>34</v>
      </c>
      <c r="AX627" s="13" t="s">
        <v>78</v>
      </c>
      <c r="AY627" s="249" t="s">
        <v>135</v>
      </c>
    </row>
    <row r="628" spans="1:51" s="13" customFormat="1" ht="12">
      <c r="A628" s="13"/>
      <c r="B628" s="239"/>
      <c r="C628" s="240"/>
      <c r="D628" s="232" t="s">
        <v>180</v>
      </c>
      <c r="E628" s="241" t="s">
        <v>1</v>
      </c>
      <c r="F628" s="242" t="s">
        <v>564</v>
      </c>
      <c r="G628" s="240"/>
      <c r="H628" s="243">
        <v>23.1</v>
      </c>
      <c r="I628" s="244"/>
      <c r="J628" s="240"/>
      <c r="K628" s="240"/>
      <c r="L628" s="245"/>
      <c r="M628" s="246"/>
      <c r="N628" s="247"/>
      <c r="O628" s="247"/>
      <c r="P628" s="247"/>
      <c r="Q628" s="247"/>
      <c r="R628" s="247"/>
      <c r="S628" s="247"/>
      <c r="T628" s="248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9" t="s">
        <v>180</v>
      </c>
      <c r="AU628" s="249" t="s">
        <v>88</v>
      </c>
      <c r="AV628" s="13" t="s">
        <v>88</v>
      </c>
      <c r="AW628" s="13" t="s">
        <v>34</v>
      </c>
      <c r="AX628" s="13" t="s">
        <v>78</v>
      </c>
      <c r="AY628" s="249" t="s">
        <v>135</v>
      </c>
    </row>
    <row r="629" spans="1:51" s="13" customFormat="1" ht="12">
      <c r="A629" s="13"/>
      <c r="B629" s="239"/>
      <c r="C629" s="240"/>
      <c r="D629" s="232" t="s">
        <v>180</v>
      </c>
      <c r="E629" s="241" t="s">
        <v>1</v>
      </c>
      <c r="F629" s="242" t="s">
        <v>565</v>
      </c>
      <c r="G629" s="240"/>
      <c r="H629" s="243">
        <v>49.512</v>
      </c>
      <c r="I629" s="244"/>
      <c r="J629" s="240"/>
      <c r="K629" s="240"/>
      <c r="L629" s="245"/>
      <c r="M629" s="246"/>
      <c r="N629" s="247"/>
      <c r="O629" s="247"/>
      <c r="P629" s="247"/>
      <c r="Q629" s="247"/>
      <c r="R629" s="247"/>
      <c r="S629" s="247"/>
      <c r="T629" s="248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9" t="s">
        <v>180</v>
      </c>
      <c r="AU629" s="249" t="s">
        <v>88</v>
      </c>
      <c r="AV629" s="13" t="s">
        <v>88</v>
      </c>
      <c r="AW629" s="13" t="s">
        <v>34</v>
      </c>
      <c r="AX629" s="13" t="s">
        <v>78</v>
      </c>
      <c r="AY629" s="249" t="s">
        <v>135</v>
      </c>
    </row>
    <row r="630" spans="1:51" s="13" customFormat="1" ht="12">
      <c r="A630" s="13"/>
      <c r="B630" s="239"/>
      <c r="C630" s="240"/>
      <c r="D630" s="232" t="s">
        <v>180</v>
      </c>
      <c r="E630" s="241" t="s">
        <v>1</v>
      </c>
      <c r="F630" s="242" t="s">
        <v>566</v>
      </c>
      <c r="G630" s="240"/>
      <c r="H630" s="243">
        <v>6.84</v>
      </c>
      <c r="I630" s="244"/>
      <c r="J630" s="240"/>
      <c r="K630" s="240"/>
      <c r="L630" s="245"/>
      <c r="M630" s="246"/>
      <c r="N630" s="247"/>
      <c r="O630" s="247"/>
      <c r="P630" s="247"/>
      <c r="Q630" s="247"/>
      <c r="R630" s="247"/>
      <c r="S630" s="247"/>
      <c r="T630" s="248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9" t="s">
        <v>180</v>
      </c>
      <c r="AU630" s="249" t="s">
        <v>88</v>
      </c>
      <c r="AV630" s="13" t="s">
        <v>88</v>
      </c>
      <c r="AW630" s="13" t="s">
        <v>34</v>
      </c>
      <c r="AX630" s="13" t="s">
        <v>78</v>
      </c>
      <c r="AY630" s="249" t="s">
        <v>135</v>
      </c>
    </row>
    <row r="631" spans="1:51" s="13" customFormat="1" ht="12">
      <c r="A631" s="13"/>
      <c r="B631" s="239"/>
      <c r="C631" s="240"/>
      <c r="D631" s="232" t="s">
        <v>180</v>
      </c>
      <c r="E631" s="241" t="s">
        <v>1</v>
      </c>
      <c r="F631" s="242" t="s">
        <v>982</v>
      </c>
      <c r="G631" s="240"/>
      <c r="H631" s="243">
        <v>3.056</v>
      </c>
      <c r="I631" s="244"/>
      <c r="J631" s="240"/>
      <c r="K631" s="240"/>
      <c r="L631" s="245"/>
      <c r="M631" s="246"/>
      <c r="N631" s="247"/>
      <c r="O631" s="247"/>
      <c r="P631" s="247"/>
      <c r="Q631" s="247"/>
      <c r="R631" s="247"/>
      <c r="S631" s="247"/>
      <c r="T631" s="248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9" t="s">
        <v>180</v>
      </c>
      <c r="AU631" s="249" t="s">
        <v>88</v>
      </c>
      <c r="AV631" s="13" t="s">
        <v>88</v>
      </c>
      <c r="AW631" s="13" t="s">
        <v>34</v>
      </c>
      <c r="AX631" s="13" t="s">
        <v>78</v>
      </c>
      <c r="AY631" s="249" t="s">
        <v>135</v>
      </c>
    </row>
    <row r="632" spans="1:51" s="15" customFormat="1" ht="12">
      <c r="A632" s="15"/>
      <c r="B632" s="260"/>
      <c r="C632" s="261"/>
      <c r="D632" s="232" t="s">
        <v>180</v>
      </c>
      <c r="E632" s="262" t="s">
        <v>1</v>
      </c>
      <c r="F632" s="263" t="s">
        <v>183</v>
      </c>
      <c r="G632" s="261"/>
      <c r="H632" s="264">
        <v>116.108</v>
      </c>
      <c r="I632" s="265"/>
      <c r="J632" s="261"/>
      <c r="K632" s="261"/>
      <c r="L632" s="266"/>
      <c r="M632" s="267"/>
      <c r="N632" s="268"/>
      <c r="O632" s="268"/>
      <c r="P632" s="268"/>
      <c r="Q632" s="268"/>
      <c r="R632" s="268"/>
      <c r="S632" s="268"/>
      <c r="T632" s="269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70" t="s">
        <v>180</v>
      </c>
      <c r="AU632" s="270" t="s">
        <v>88</v>
      </c>
      <c r="AV632" s="15" t="s">
        <v>142</v>
      </c>
      <c r="AW632" s="15" t="s">
        <v>34</v>
      </c>
      <c r="AX632" s="15" t="s">
        <v>86</v>
      </c>
      <c r="AY632" s="270" t="s">
        <v>135</v>
      </c>
    </row>
    <row r="633" spans="1:65" s="2" customFormat="1" ht="24.15" customHeight="1">
      <c r="A633" s="39"/>
      <c r="B633" s="40"/>
      <c r="C633" s="219" t="s">
        <v>983</v>
      </c>
      <c r="D633" s="219" t="s">
        <v>137</v>
      </c>
      <c r="E633" s="220" t="s">
        <v>984</v>
      </c>
      <c r="F633" s="221" t="s">
        <v>985</v>
      </c>
      <c r="G633" s="222" t="s">
        <v>140</v>
      </c>
      <c r="H633" s="223">
        <v>116.108</v>
      </c>
      <c r="I633" s="224"/>
      <c r="J633" s="225">
        <f>ROUND(I633*H633,2)</f>
        <v>0</v>
      </c>
      <c r="K633" s="221" t="s">
        <v>141</v>
      </c>
      <c r="L633" s="45"/>
      <c r="M633" s="226" t="s">
        <v>1</v>
      </c>
      <c r="N633" s="227" t="s">
        <v>43</v>
      </c>
      <c r="O633" s="92"/>
      <c r="P633" s="228">
        <f>O633*H633</f>
        <v>0</v>
      </c>
      <c r="Q633" s="228">
        <v>0.000286</v>
      </c>
      <c r="R633" s="228">
        <f>Q633*H633</f>
        <v>0.033206888000000004</v>
      </c>
      <c r="S633" s="228">
        <v>0</v>
      </c>
      <c r="T633" s="229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30" t="s">
        <v>252</v>
      </c>
      <c r="AT633" s="230" t="s">
        <v>137</v>
      </c>
      <c r="AU633" s="230" t="s">
        <v>88</v>
      </c>
      <c r="AY633" s="18" t="s">
        <v>135</v>
      </c>
      <c r="BE633" s="231">
        <f>IF(N633="základní",J633,0)</f>
        <v>0</v>
      </c>
      <c r="BF633" s="231">
        <f>IF(N633="snížená",J633,0)</f>
        <v>0</v>
      </c>
      <c r="BG633" s="231">
        <f>IF(N633="zákl. přenesená",J633,0)</f>
        <v>0</v>
      </c>
      <c r="BH633" s="231">
        <f>IF(N633="sníž. přenesená",J633,0)</f>
        <v>0</v>
      </c>
      <c r="BI633" s="231">
        <f>IF(N633="nulová",J633,0)</f>
        <v>0</v>
      </c>
      <c r="BJ633" s="18" t="s">
        <v>86</v>
      </c>
      <c r="BK633" s="231">
        <f>ROUND(I633*H633,2)</f>
        <v>0</v>
      </c>
      <c r="BL633" s="18" t="s">
        <v>252</v>
      </c>
      <c r="BM633" s="230" t="s">
        <v>986</v>
      </c>
    </row>
    <row r="634" spans="1:47" s="2" customFormat="1" ht="12">
      <c r="A634" s="39"/>
      <c r="B634" s="40"/>
      <c r="C634" s="41"/>
      <c r="D634" s="232" t="s">
        <v>144</v>
      </c>
      <c r="E634" s="41"/>
      <c r="F634" s="233" t="s">
        <v>987</v>
      </c>
      <c r="G634" s="41"/>
      <c r="H634" s="41"/>
      <c r="I634" s="234"/>
      <c r="J634" s="41"/>
      <c r="K634" s="41"/>
      <c r="L634" s="45"/>
      <c r="M634" s="235"/>
      <c r="N634" s="236"/>
      <c r="O634" s="92"/>
      <c r="P634" s="92"/>
      <c r="Q634" s="92"/>
      <c r="R634" s="92"/>
      <c r="S634" s="92"/>
      <c r="T634" s="93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T634" s="18" t="s">
        <v>144</v>
      </c>
      <c r="AU634" s="18" t="s">
        <v>88</v>
      </c>
    </row>
    <row r="635" spans="1:47" s="2" customFormat="1" ht="12">
      <c r="A635" s="39"/>
      <c r="B635" s="40"/>
      <c r="C635" s="41"/>
      <c r="D635" s="237" t="s">
        <v>146</v>
      </c>
      <c r="E635" s="41"/>
      <c r="F635" s="238" t="s">
        <v>988</v>
      </c>
      <c r="G635" s="41"/>
      <c r="H635" s="41"/>
      <c r="I635" s="234"/>
      <c r="J635" s="41"/>
      <c r="K635" s="41"/>
      <c r="L635" s="45"/>
      <c r="M635" s="235"/>
      <c r="N635" s="236"/>
      <c r="O635" s="92"/>
      <c r="P635" s="92"/>
      <c r="Q635" s="92"/>
      <c r="R635" s="92"/>
      <c r="S635" s="92"/>
      <c r="T635" s="93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146</v>
      </c>
      <c r="AU635" s="18" t="s">
        <v>88</v>
      </c>
    </row>
    <row r="636" spans="1:51" s="13" customFormat="1" ht="12">
      <c r="A636" s="13"/>
      <c r="B636" s="239"/>
      <c r="C636" s="240"/>
      <c r="D636" s="232" t="s">
        <v>180</v>
      </c>
      <c r="E636" s="241" t="s">
        <v>1</v>
      </c>
      <c r="F636" s="242" t="s">
        <v>547</v>
      </c>
      <c r="G636" s="240"/>
      <c r="H636" s="243">
        <v>33.6</v>
      </c>
      <c r="I636" s="244"/>
      <c r="J636" s="240"/>
      <c r="K636" s="240"/>
      <c r="L636" s="245"/>
      <c r="M636" s="246"/>
      <c r="N636" s="247"/>
      <c r="O636" s="247"/>
      <c r="P636" s="247"/>
      <c r="Q636" s="247"/>
      <c r="R636" s="247"/>
      <c r="S636" s="247"/>
      <c r="T636" s="248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9" t="s">
        <v>180</v>
      </c>
      <c r="AU636" s="249" t="s">
        <v>88</v>
      </c>
      <c r="AV636" s="13" t="s">
        <v>88</v>
      </c>
      <c r="AW636" s="13" t="s">
        <v>34</v>
      </c>
      <c r="AX636" s="13" t="s">
        <v>78</v>
      </c>
      <c r="AY636" s="249" t="s">
        <v>135</v>
      </c>
    </row>
    <row r="637" spans="1:51" s="13" customFormat="1" ht="12">
      <c r="A637" s="13"/>
      <c r="B637" s="239"/>
      <c r="C637" s="240"/>
      <c r="D637" s="232" t="s">
        <v>180</v>
      </c>
      <c r="E637" s="241" t="s">
        <v>1</v>
      </c>
      <c r="F637" s="242" t="s">
        <v>564</v>
      </c>
      <c r="G637" s="240"/>
      <c r="H637" s="243">
        <v>23.1</v>
      </c>
      <c r="I637" s="244"/>
      <c r="J637" s="240"/>
      <c r="K637" s="240"/>
      <c r="L637" s="245"/>
      <c r="M637" s="246"/>
      <c r="N637" s="247"/>
      <c r="O637" s="247"/>
      <c r="P637" s="247"/>
      <c r="Q637" s="247"/>
      <c r="R637" s="247"/>
      <c r="S637" s="247"/>
      <c r="T637" s="248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9" t="s">
        <v>180</v>
      </c>
      <c r="AU637" s="249" t="s">
        <v>88</v>
      </c>
      <c r="AV637" s="13" t="s">
        <v>88</v>
      </c>
      <c r="AW637" s="13" t="s">
        <v>34</v>
      </c>
      <c r="AX637" s="13" t="s">
        <v>78</v>
      </c>
      <c r="AY637" s="249" t="s">
        <v>135</v>
      </c>
    </row>
    <row r="638" spans="1:51" s="13" customFormat="1" ht="12">
      <c r="A638" s="13"/>
      <c r="B638" s="239"/>
      <c r="C638" s="240"/>
      <c r="D638" s="232" t="s">
        <v>180</v>
      </c>
      <c r="E638" s="241" t="s">
        <v>1</v>
      </c>
      <c r="F638" s="242" t="s">
        <v>565</v>
      </c>
      <c r="G638" s="240"/>
      <c r="H638" s="243">
        <v>49.512</v>
      </c>
      <c r="I638" s="244"/>
      <c r="J638" s="240"/>
      <c r="K638" s="240"/>
      <c r="L638" s="245"/>
      <c r="M638" s="246"/>
      <c r="N638" s="247"/>
      <c r="O638" s="247"/>
      <c r="P638" s="247"/>
      <c r="Q638" s="247"/>
      <c r="R638" s="247"/>
      <c r="S638" s="247"/>
      <c r="T638" s="248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9" t="s">
        <v>180</v>
      </c>
      <c r="AU638" s="249" t="s">
        <v>88</v>
      </c>
      <c r="AV638" s="13" t="s">
        <v>88</v>
      </c>
      <c r="AW638" s="13" t="s">
        <v>34</v>
      </c>
      <c r="AX638" s="13" t="s">
        <v>78</v>
      </c>
      <c r="AY638" s="249" t="s">
        <v>135</v>
      </c>
    </row>
    <row r="639" spans="1:51" s="13" customFormat="1" ht="12">
      <c r="A639" s="13"/>
      <c r="B639" s="239"/>
      <c r="C639" s="240"/>
      <c r="D639" s="232" t="s">
        <v>180</v>
      </c>
      <c r="E639" s="241" t="s">
        <v>1</v>
      </c>
      <c r="F639" s="242" t="s">
        <v>566</v>
      </c>
      <c r="G639" s="240"/>
      <c r="H639" s="243">
        <v>6.84</v>
      </c>
      <c r="I639" s="244"/>
      <c r="J639" s="240"/>
      <c r="K639" s="240"/>
      <c r="L639" s="245"/>
      <c r="M639" s="246"/>
      <c r="N639" s="247"/>
      <c r="O639" s="247"/>
      <c r="P639" s="247"/>
      <c r="Q639" s="247"/>
      <c r="R639" s="247"/>
      <c r="S639" s="247"/>
      <c r="T639" s="248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9" t="s">
        <v>180</v>
      </c>
      <c r="AU639" s="249" t="s">
        <v>88</v>
      </c>
      <c r="AV639" s="13" t="s">
        <v>88</v>
      </c>
      <c r="AW639" s="13" t="s">
        <v>34</v>
      </c>
      <c r="AX639" s="13" t="s">
        <v>78</v>
      </c>
      <c r="AY639" s="249" t="s">
        <v>135</v>
      </c>
    </row>
    <row r="640" spans="1:51" s="13" customFormat="1" ht="12">
      <c r="A640" s="13"/>
      <c r="B640" s="239"/>
      <c r="C640" s="240"/>
      <c r="D640" s="232" t="s">
        <v>180</v>
      </c>
      <c r="E640" s="241" t="s">
        <v>1</v>
      </c>
      <c r="F640" s="242" t="s">
        <v>982</v>
      </c>
      <c r="G640" s="240"/>
      <c r="H640" s="243">
        <v>3.056</v>
      </c>
      <c r="I640" s="244"/>
      <c r="J640" s="240"/>
      <c r="K640" s="240"/>
      <c r="L640" s="245"/>
      <c r="M640" s="246"/>
      <c r="N640" s="247"/>
      <c r="O640" s="247"/>
      <c r="P640" s="247"/>
      <c r="Q640" s="247"/>
      <c r="R640" s="247"/>
      <c r="S640" s="247"/>
      <c r="T640" s="248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9" t="s">
        <v>180</v>
      </c>
      <c r="AU640" s="249" t="s">
        <v>88</v>
      </c>
      <c r="AV640" s="13" t="s">
        <v>88</v>
      </c>
      <c r="AW640" s="13" t="s">
        <v>34</v>
      </c>
      <c r="AX640" s="13" t="s">
        <v>78</v>
      </c>
      <c r="AY640" s="249" t="s">
        <v>135</v>
      </c>
    </row>
    <row r="641" spans="1:51" s="15" customFormat="1" ht="12">
      <c r="A641" s="15"/>
      <c r="B641" s="260"/>
      <c r="C641" s="261"/>
      <c r="D641" s="232" t="s">
        <v>180</v>
      </c>
      <c r="E641" s="262" t="s">
        <v>1</v>
      </c>
      <c r="F641" s="263" t="s">
        <v>183</v>
      </c>
      <c r="G641" s="261"/>
      <c r="H641" s="264">
        <v>116.108</v>
      </c>
      <c r="I641" s="265"/>
      <c r="J641" s="261"/>
      <c r="K641" s="261"/>
      <c r="L641" s="266"/>
      <c r="M641" s="267"/>
      <c r="N641" s="268"/>
      <c r="O641" s="268"/>
      <c r="P641" s="268"/>
      <c r="Q641" s="268"/>
      <c r="R641" s="268"/>
      <c r="S641" s="268"/>
      <c r="T641" s="269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70" t="s">
        <v>180</v>
      </c>
      <c r="AU641" s="270" t="s">
        <v>88</v>
      </c>
      <c r="AV641" s="15" t="s">
        <v>142</v>
      </c>
      <c r="AW641" s="15" t="s">
        <v>34</v>
      </c>
      <c r="AX641" s="15" t="s">
        <v>86</v>
      </c>
      <c r="AY641" s="270" t="s">
        <v>135</v>
      </c>
    </row>
    <row r="642" spans="1:65" s="2" customFormat="1" ht="33" customHeight="1">
      <c r="A642" s="39"/>
      <c r="B642" s="40"/>
      <c r="C642" s="219" t="s">
        <v>989</v>
      </c>
      <c r="D642" s="219" t="s">
        <v>137</v>
      </c>
      <c r="E642" s="220" t="s">
        <v>990</v>
      </c>
      <c r="F642" s="221" t="s">
        <v>991</v>
      </c>
      <c r="G642" s="222" t="s">
        <v>140</v>
      </c>
      <c r="H642" s="223">
        <v>116.108</v>
      </c>
      <c r="I642" s="224"/>
      <c r="J642" s="225">
        <f>ROUND(I642*H642,2)</f>
        <v>0</v>
      </c>
      <c r="K642" s="221" t="s">
        <v>141</v>
      </c>
      <c r="L642" s="45"/>
      <c r="M642" s="226" t="s">
        <v>1</v>
      </c>
      <c r="N642" s="227" t="s">
        <v>43</v>
      </c>
      <c r="O642" s="92"/>
      <c r="P642" s="228">
        <f>O642*H642</f>
        <v>0</v>
      </c>
      <c r="Q642" s="228">
        <v>6.5E-06</v>
      </c>
      <c r="R642" s="228">
        <f>Q642*H642</f>
        <v>0.000754702</v>
      </c>
      <c r="S642" s="228">
        <v>0</v>
      </c>
      <c r="T642" s="229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30" t="s">
        <v>252</v>
      </c>
      <c r="AT642" s="230" t="s">
        <v>137</v>
      </c>
      <c r="AU642" s="230" t="s">
        <v>88</v>
      </c>
      <c r="AY642" s="18" t="s">
        <v>135</v>
      </c>
      <c r="BE642" s="231">
        <f>IF(N642="základní",J642,0)</f>
        <v>0</v>
      </c>
      <c r="BF642" s="231">
        <f>IF(N642="snížená",J642,0)</f>
        <v>0</v>
      </c>
      <c r="BG642" s="231">
        <f>IF(N642="zákl. přenesená",J642,0)</f>
        <v>0</v>
      </c>
      <c r="BH642" s="231">
        <f>IF(N642="sníž. přenesená",J642,0)</f>
        <v>0</v>
      </c>
      <c r="BI642" s="231">
        <f>IF(N642="nulová",J642,0)</f>
        <v>0</v>
      </c>
      <c r="BJ642" s="18" t="s">
        <v>86</v>
      </c>
      <c r="BK642" s="231">
        <f>ROUND(I642*H642,2)</f>
        <v>0</v>
      </c>
      <c r="BL642" s="18" t="s">
        <v>252</v>
      </c>
      <c r="BM642" s="230" t="s">
        <v>992</v>
      </c>
    </row>
    <row r="643" spans="1:47" s="2" customFormat="1" ht="12">
      <c r="A643" s="39"/>
      <c r="B643" s="40"/>
      <c r="C643" s="41"/>
      <c r="D643" s="232" t="s">
        <v>144</v>
      </c>
      <c r="E643" s="41"/>
      <c r="F643" s="233" t="s">
        <v>993</v>
      </c>
      <c r="G643" s="41"/>
      <c r="H643" s="41"/>
      <c r="I643" s="234"/>
      <c r="J643" s="41"/>
      <c r="K643" s="41"/>
      <c r="L643" s="45"/>
      <c r="M643" s="235"/>
      <c r="N643" s="236"/>
      <c r="O643" s="92"/>
      <c r="P643" s="92"/>
      <c r="Q643" s="92"/>
      <c r="R643" s="92"/>
      <c r="S643" s="92"/>
      <c r="T643" s="93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18" t="s">
        <v>144</v>
      </c>
      <c r="AU643" s="18" t="s">
        <v>88</v>
      </c>
    </row>
    <row r="644" spans="1:47" s="2" customFormat="1" ht="12">
      <c r="A644" s="39"/>
      <c r="B644" s="40"/>
      <c r="C644" s="41"/>
      <c r="D644" s="237" t="s">
        <v>146</v>
      </c>
      <c r="E644" s="41"/>
      <c r="F644" s="238" t="s">
        <v>994</v>
      </c>
      <c r="G644" s="41"/>
      <c r="H644" s="41"/>
      <c r="I644" s="234"/>
      <c r="J644" s="41"/>
      <c r="K644" s="41"/>
      <c r="L644" s="45"/>
      <c r="M644" s="297"/>
      <c r="N644" s="298"/>
      <c r="O644" s="299"/>
      <c r="P644" s="299"/>
      <c r="Q644" s="299"/>
      <c r="R644" s="299"/>
      <c r="S644" s="299"/>
      <c r="T644" s="300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T644" s="18" t="s">
        <v>146</v>
      </c>
      <c r="AU644" s="18" t="s">
        <v>88</v>
      </c>
    </row>
    <row r="645" spans="1:31" s="2" customFormat="1" ht="6.95" customHeight="1">
      <c r="A645" s="39"/>
      <c r="B645" s="67"/>
      <c r="C645" s="68"/>
      <c r="D645" s="68"/>
      <c r="E645" s="68"/>
      <c r="F645" s="68"/>
      <c r="G645" s="68"/>
      <c r="H645" s="68"/>
      <c r="I645" s="68"/>
      <c r="J645" s="68"/>
      <c r="K645" s="68"/>
      <c r="L645" s="45"/>
      <c r="M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</row>
  </sheetData>
  <sheetProtection password="CC35" sheet="1" objects="1" scenarios="1" formatColumns="0" formatRows="0" autoFilter="0"/>
  <autoFilter ref="C131:K644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hyperlinks>
    <hyperlink ref="F137" r:id="rId1" display="https://podminky.urs.cz/item/CS_URS_2022_01/122151102"/>
    <hyperlink ref="F142" r:id="rId2" display="https://podminky.urs.cz/item/CS_URS_2022_01/132251101"/>
    <hyperlink ref="F148" r:id="rId3" display="https://podminky.urs.cz/item/CS_URS_2022_01/162751117"/>
    <hyperlink ref="F153" r:id="rId4" display="https://podminky.urs.cz/item/CS_URS_2022_01/162751119"/>
    <hyperlink ref="F158" r:id="rId5" display="https://podminky.urs.cz/item/CS_URS_2022_01/171201231"/>
    <hyperlink ref="F163" r:id="rId6" display="https://podminky.urs.cz/item/CS_URS_2022_01/171251201"/>
    <hyperlink ref="F166" r:id="rId7" display="https://podminky.urs.cz/item/CS_URS_2022_01/174151102"/>
    <hyperlink ref="F177" r:id="rId8" display="https://podminky.urs.cz/item/CS_URS_2022_01/271532213"/>
    <hyperlink ref="F182" r:id="rId9" display="https://podminky.urs.cz/item/CS_URS_2022_01/273321411"/>
    <hyperlink ref="F187" r:id="rId10" display="https://podminky.urs.cz/item/CS_URS_2022_01/273362021"/>
    <hyperlink ref="F190" r:id="rId11" display="https://podminky.urs.cz/item/CS_URS_2022_01/274313611"/>
    <hyperlink ref="F195" r:id="rId12" display="https://podminky.urs.cz/item/CS_URS_2022_01/279113145"/>
    <hyperlink ref="F200" r:id="rId13" display="https://podminky.urs.cz/item/CS_URS_2022_01/279361321"/>
    <hyperlink ref="F209" r:id="rId14" display="https://podminky.urs.cz/item/CS_URS_2022_01/311231118"/>
    <hyperlink ref="F214" r:id="rId15" display="https://podminky.urs.cz/item/CS_URS_2022_01/311235161"/>
    <hyperlink ref="F222" r:id="rId16" display="https://podminky.urs.cz/item/CS_URS_2022_01/317168059"/>
    <hyperlink ref="F227" r:id="rId17" display="https://podminky.urs.cz/item/CS_URS_2022_01/317998115"/>
    <hyperlink ref="F232" r:id="rId18" display="https://podminky.urs.cz/item/CS_URS_2022_01/319201253"/>
    <hyperlink ref="F237" r:id="rId19" display="https://podminky.urs.cz/item/CS_URS_2022_01/389381001"/>
    <hyperlink ref="F243" r:id="rId20" display="https://podminky.urs.cz/item/CS_URS_2022_01/411121125"/>
    <hyperlink ref="F248" r:id="rId21" display="https://podminky.urs.cz/item/CS_URS_2022_01/417321515"/>
    <hyperlink ref="F255" r:id="rId22" display="https://podminky.urs.cz/item/CS_URS_2022_01/417351115"/>
    <hyperlink ref="F263" r:id="rId23" display="https://podminky.urs.cz/item/CS_URS_2022_01/417351116"/>
    <hyperlink ref="F271" r:id="rId24" display="https://podminky.urs.cz/item/CS_URS_2022_01/417361221"/>
    <hyperlink ref="F277" r:id="rId25" display="https://podminky.urs.cz/item/CS_URS_2022_01/611131121"/>
    <hyperlink ref="F282" r:id="rId26" display="https://podminky.urs.cz/item/CS_URS_2022_01/611311131"/>
    <hyperlink ref="F287" r:id="rId27" display="https://podminky.urs.cz/item/CS_URS_2022_01/612131101"/>
    <hyperlink ref="F292" r:id="rId28" display="https://podminky.urs.cz/item/CS_URS_2022_01/612131121"/>
    <hyperlink ref="F300" r:id="rId29" display="https://podminky.urs.cz/item/CS_URS_2022_01/612135001"/>
    <hyperlink ref="F305" r:id="rId30" display="https://podminky.urs.cz/item/CS_URS_2022_01/612321121"/>
    <hyperlink ref="F312" r:id="rId31" display="https://podminky.urs.cz/item/CS_URS_2022_01/612325301"/>
    <hyperlink ref="F317" r:id="rId32" display="https://podminky.urs.cz/item/CS_URS_2022_01/621131121"/>
    <hyperlink ref="F322" r:id="rId33" display="https://podminky.urs.cz/item/CS_URS_2022_01/621142001"/>
    <hyperlink ref="F327" r:id="rId34" display="https://podminky.urs.cz/item/CS_URS_2022_01/621531032"/>
    <hyperlink ref="F332" r:id="rId35" display="https://podminky.urs.cz/item/CS_URS_2022_01/622131101"/>
    <hyperlink ref="F337" r:id="rId36" display="https://podminky.urs.cz/item/CS_URS_2022_01/622131121"/>
    <hyperlink ref="F346" r:id="rId37" display="https://podminky.urs.cz/item/CS_URS_2022_01/622135001"/>
    <hyperlink ref="F351" r:id="rId38" display="https://podminky.urs.cz/item/CS_URS_2022_01/622142001"/>
    <hyperlink ref="F360" r:id="rId39" display="https://podminky.urs.cz/item/CS_URS_2022_01/622143003"/>
    <hyperlink ref="F369" r:id="rId40" display="https://podminky.urs.cz/item/CS_URS_2022_01/622151001"/>
    <hyperlink ref="F379" r:id="rId41" display="https://podminky.urs.cz/item/CS_URS_2022_01/622151021"/>
    <hyperlink ref="F387" r:id="rId42" display="https://podminky.urs.cz/item/CS_URS_2022_01/622321121"/>
    <hyperlink ref="F400" r:id="rId43" display="https://podminky.urs.cz/item/CS_URS_2022_01/622321191"/>
    <hyperlink ref="F407" r:id="rId44" display="https://podminky.urs.cz/item/CS_URS_2022_01/622511112"/>
    <hyperlink ref="F415" r:id="rId45" display="https://podminky.urs.cz/item/CS_URS_2022_01/622521032"/>
    <hyperlink ref="F422" r:id="rId46" display="https://podminky.urs.cz/item/CS_URS_2022_01/622531002"/>
    <hyperlink ref="F427" r:id="rId47" display="https://podminky.urs.cz/item/CS_URS_2022_01/631311115"/>
    <hyperlink ref="F433" r:id="rId48" display="https://podminky.urs.cz/item/CS_URS_2022_01/632451234"/>
    <hyperlink ref="F438" r:id="rId49" display="https://podminky.urs.cz/item/CS_URS_2022_01/632451292"/>
    <hyperlink ref="F443" r:id="rId50" display="https://podminky.urs.cz/item/CS_URS_2022_01/632481213"/>
    <hyperlink ref="F448" r:id="rId51" display="https://podminky.urs.cz/item/CS_URS_2022_01/634111114"/>
    <hyperlink ref="F454" r:id="rId52" display="https://podminky.urs.cz/item/CS_URS_2022_01/871315211"/>
    <hyperlink ref="F460" r:id="rId53" display="https://podminky.urs.cz/item/CS_URS_2022_01/941311111"/>
    <hyperlink ref="F465" r:id="rId54" display="https://podminky.urs.cz/item/CS_URS_2022_01/941311211"/>
    <hyperlink ref="F470" r:id="rId55" display="https://podminky.urs.cz/item/CS_URS_2022_01/941311811"/>
    <hyperlink ref="F473" r:id="rId56" display="https://podminky.urs.cz/item/CS_URS_2022_01/949101111"/>
    <hyperlink ref="F478" r:id="rId57" display="https://podminky.urs.cz/item/CS_URS_2022_01/973031325"/>
    <hyperlink ref="F484" r:id="rId58" display="https://podminky.urs.cz/item/CS_URS_2022_01/977131110"/>
    <hyperlink ref="F493" r:id="rId59" display="https://podminky.urs.cz/item/CS_URS_2022_01/977151124"/>
    <hyperlink ref="F498" r:id="rId60" display="https://podminky.urs.cz/item/CS_URS_2022_01/985131111"/>
    <hyperlink ref="F504" r:id="rId61" display="https://podminky.urs.cz/item/CS_URS_2022_01/998011001"/>
    <hyperlink ref="F509" r:id="rId62" display="https://podminky.urs.cz/item/CS_URS_2022_01/711111001"/>
    <hyperlink ref="F518" r:id="rId63" display="https://podminky.urs.cz/item/CS_URS_2022_01/711112001"/>
    <hyperlink ref="F524" r:id="rId64" display="https://podminky.urs.cz/item/CS_URS_2022_01/711113127"/>
    <hyperlink ref="F534" r:id="rId65" display="https://podminky.urs.cz/item/CS_URS_2022_01/711141559"/>
    <hyperlink ref="F554" r:id="rId66" display="https://podminky.urs.cz/item/CS_URS_2022_01/711142559"/>
    <hyperlink ref="F563" r:id="rId67" display="https://podminky.urs.cz/item/CS_URS_2022_01/711161215"/>
    <hyperlink ref="F568" r:id="rId68" display="https://podminky.urs.cz/item/CS_URS_2022_01/711161383"/>
    <hyperlink ref="F573" r:id="rId69" display="https://podminky.urs.cz/item/CS_URS_2022_01/998711201"/>
    <hyperlink ref="F577" r:id="rId70" display="https://podminky.urs.cz/item/CS_URS_2022_01/764212667"/>
    <hyperlink ref="F580" r:id="rId71" display="https://podminky.urs.cz/item/CS_URS_2022_01/764214606"/>
    <hyperlink ref="F583" r:id="rId72" display="https://podminky.urs.cz/item/CS_URS_2022_01/764215646"/>
    <hyperlink ref="F586" r:id="rId73" display="https://podminky.urs.cz/item/CS_URS_2022_01/764216601"/>
    <hyperlink ref="F591" r:id="rId74" display="https://podminky.urs.cz/item/CS_URS_2022_01/764511602"/>
    <hyperlink ref="F594" r:id="rId75" display="https://podminky.urs.cz/item/CS_URS_2022_01/764511643"/>
    <hyperlink ref="F597" r:id="rId76" display="https://podminky.urs.cz/item/CS_URS_2022_01/764518623"/>
    <hyperlink ref="F600" r:id="rId77" display="https://podminky.urs.cz/item/CS_URS_2022_01/998764201"/>
    <hyperlink ref="F611" r:id="rId78" display="https://podminky.urs.cz/item/CS_URS_2022_01/771151011"/>
    <hyperlink ref="F617" r:id="rId79" display="https://podminky.urs.cz/item/CS_URS_2022_01/783933161"/>
    <hyperlink ref="F622" r:id="rId80" display="https://podminky.urs.cz/item/CS_URS_2022_01/783937161"/>
    <hyperlink ref="F626" r:id="rId81" display="https://podminky.urs.cz/item/CS_URS_2022_01/784181111"/>
    <hyperlink ref="F635" r:id="rId82" display="https://podminky.urs.cz/item/CS_URS_2022_01/784221101"/>
    <hyperlink ref="F644" r:id="rId83" display="https://podminky.urs.cz/item/CS_URS_2022_01/784221157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104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Skřivany ON - oprava - PD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995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3. 2. 2022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31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32</v>
      </c>
      <c r="F21" s="39"/>
      <c r="G21" s="39"/>
      <c r="H21" s="39"/>
      <c r="I21" s="141" t="s">
        <v>27</v>
      </c>
      <c r="J21" s="144" t="s">
        <v>33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ROUND((SUM(BE116:BE153)),2)</f>
        <v>0</v>
      </c>
      <c r="G33" s="39"/>
      <c r="H33" s="39"/>
      <c r="I33" s="156">
        <v>0.21</v>
      </c>
      <c r="J33" s="155">
        <f>ROUND(((SUM(BE116:BE153))*I33),2)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ROUND((SUM(BF116:BF153)),2)</f>
        <v>0</v>
      </c>
      <c r="G34" s="39"/>
      <c r="H34" s="39"/>
      <c r="I34" s="156">
        <v>0.15</v>
      </c>
      <c r="J34" s="155">
        <f>ROUND(((SUM(BF116:BF153))*I34),2)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ROUND((SUM(BG116:BG153)),2)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ROUND((SUM(BH116:BH153)),2)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ROUND((SUM(BI116:BI153)),2)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Skřivany ON - oprava - PD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02.1 - ELEKTROINSTALACE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3. 2. 2022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Správa železnic, státní organizace, Praha</v>
      </c>
      <c r="G91" s="41"/>
      <c r="H91" s="41"/>
      <c r="I91" s="33" t="s">
        <v>30</v>
      </c>
      <c r="J91" s="37" t="str">
        <f>E21</f>
        <v>SINC s.r.o., Na Spravedlnosti 1533, Pardubice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ing. Jaroslav Dvořák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108</v>
      </c>
      <c r="D94" s="177"/>
      <c r="E94" s="177"/>
      <c r="F94" s="177"/>
      <c r="G94" s="177"/>
      <c r="H94" s="177"/>
      <c r="I94" s="177"/>
      <c r="J94" s="178" t="s">
        <v>109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110</v>
      </c>
      <c r="D96" s="41"/>
      <c r="E96" s="41"/>
      <c r="F96" s="41"/>
      <c r="G96" s="41"/>
      <c r="H96" s="41"/>
      <c r="I96" s="41"/>
      <c r="J96" s="111">
        <f>J116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111</v>
      </c>
    </row>
    <row r="97" spans="1:31" s="2" customFormat="1" ht="21.8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6.95" customHeight="1">
      <c r="A98" s="39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102" spans="1:31" s="2" customFormat="1" ht="6.95" customHeight="1">
      <c r="A102" s="39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24.95" customHeight="1">
      <c r="A103" s="39"/>
      <c r="B103" s="40"/>
      <c r="C103" s="24" t="s">
        <v>120</v>
      </c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12" customHeight="1">
      <c r="A105" s="39"/>
      <c r="B105" s="40"/>
      <c r="C105" s="33" t="s">
        <v>16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6.5" customHeight="1">
      <c r="A106" s="39"/>
      <c r="B106" s="40"/>
      <c r="C106" s="41"/>
      <c r="D106" s="41"/>
      <c r="E106" s="175" t="str">
        <f>E7</f>
        <v>Skřivany ON - oprava - PD</v>
      </c>
      <c r="F106" s="33"/>
      <c r="G106" s="33"/>
      <c r="H106" s="33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105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77" t="str">
        <f>E9</f>
        <v>SO 02.1 - ELEKTROINSTALACE</v>
      </c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20</v>
      </c>
      <c r="D110" s="41"/>
      <c r="E110" s="41"/>
      <c r="F110" s="28" t="str">
        <f>F12</f>
        <v xml:space="preserve"> </v>
      </c>
      <c r="G110" s="41"/>
      <c r="H110" s="41"/>
      <c r="I110" s="33" t="s">
        <v>22</v>
      </c>
      <c r="J110" s="80" t="str">
        <f>IF(J12="","",J12)</f>
        <v>3. 2. 2022</v>
      </c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40.05" customHeight="1">
      <c r="A112" s="39"/>
      <c r="B112" s="40"/>
      <c r="C112" s="33" t="s">
        <v>24</v>
      </c>
      <c r="D112" s="41"/>
      <c r="E112" s="41"/>
      <c r="F112" s="28" t="str">
        <f>E15</f>
        <v>Správa železnic, státní organizace, Praha</v>
      </c>
      <c r="G112" s="41"/>
      <c r="H112" s="41"/>
      <c r="I112" s="33" t="s">
        <v>30</v>
      </c>
      <c r="J112" s="37" t="str">
        <f>E21</f>
        <v>SINC s.r.o., Na Spravedlnosti 1533, Pardubice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3" t="s">
        <v>28</v>
      </c>
      <c r="D113" s="41"/>
      <c r="E113" s="41"/>
      <c r="F113" s="28" t="str">
        <f>IF(E18="","",E18)</f>
        <v>Vyplň údaj</v>
      </c>
      <c r="G113" s="41"/>
      <c r="H113" s="41"/>
      <c r="I113" s="33" t="s">
        <v>35</v>
      </c>
      <c r="J113" s="37" t="str">
        <f>E24</f>
        <v xml:space="preserve">ing. Jaroslav Dvořák 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0.3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11" customFormat="1" ht="29.25" customHeight="1">
      <c r="A115" s="192"/>
      <c r="B115" s="193"/>
      <c r="C115" s="194" t="s">
        <v>121</v>
      </c>
      <c r="D115" s="195" t="s">
        <v>63</v>
      </c>
      <c r="E115" s="195" t="s">
        <v>59</v>
      </c>
      <c r="F115" s="195" t="s">
        <v>60</v>
      </c>
      <c r="G115" s="195" t="s">
        <v>122</v>
      </c>
      <c r="H115" s="195" t="s">
        <v>123</v>
      </c>
      <c r="I115" s="195" t="s">
        <v>124</v>
      </c>
      <c r="J115" s="195" t="s">
        <v>109</v>
      </c>
      <c r="K115" s="196" t="s">
        <v>125</v>
      </c>
      <c r="L115" s="197"/>
      <c r="M115" s="101" t="s">
        <v>1</v>
      </c>
      <c r="N115" s="102" t="s">
        <v>42</v>
      </c>
      <c r="O115" s="102" t="s">
        <v>126</v>
      </c>
      <c r="P115" s="102" t="s">
        <v>127</v>
      </c>
      <c r="Q115" s="102" t="s">
        <v>128</v>
      </c>
      <c r="R115" s="102" t="s">
        <v>129</v>
      </c>
      <c r="S115" s="102" t="s">
        <v>130</v>
      </c>
      <c r="T115" s="103" t="s">
        <v>131</v>
      </c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</row>
    <row r="116" spans="1:63" s="2" customFormat="1" ht="22.8" customHeight="1">
      <c r="A116" s="39"/>
      <c r="B116" s="40"/>
      <c r="C116" s="108" t="s">
        <v>132</v>
      </c>
      <c r="D116" s="41"/>
      <c r="E116" s="41"/>
      <c r="F116" s="41"/>
      <c r="G116" s="41"/>
      <c r="H116" s="41"/>
      <c r="I116" s="41"/>
      <c r="J116" s="198">
        <f>BK116</f>
        <v>0</v>
      </c>
      <c r="K116" s="41"/>
      <c r="L116" s="45"/>
      <c r="M116" s="104"/>
      <c r="N116" s="199"/>
      <c r="O116" s="105"/>
      <c r="P116" s="200">
        <f>SUM(P117:P153)</f>
        <v>0</v>
      </c>
      <c r="Q116" s="105"/>
      <c r="R116" s="200">
        <f>SUM(R117:R153)</f>
        <v>0.00047</v>
      </c>
      <c r="S116" s="105"/>
      <c r="T116" s="201">
        <f>SUM(T117:T153)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77</v>
      </c>
      <c r="AU116" s="18" t="s">
        <v>111</v>
      </c>
      <c r="BK116" s="202">
        <f>SUM(BK117:BK153)</f>
        <v>0</v>
      </c>
    </row>
    <row r="117" spans="1:65" s="2" customFormat="1" ht="21.75" customHeight="1">
      <c r="A117" s="39"/>
      <c r="B117" s="40"/>
      <c r="C117" s="219" t="s">
        <v>86</v>
      </c>
      <c r="D117" s="219" t="s">
        <v>137</v>
      </c>
      <c r="E117" s="220" t="s">
        <v>996</v>
      </c>
      <c r="F117" s="221" t="s">
        <v>997</v>
      </c>
      <c r="G117" s="222" t="s">
        <v>156</v>
      </c>
      <c r="H117" s="223">
        <v>30</v>
      </c>
      <c r="I117" s="224"/>
      <c r="J117" s="225">
        <f>ROUND(I117*H117,2)</f>
        <v>0</v>
      </c>
      <c r="K117" s="221" t="s">
        <v>1</v>
      </c>
      <c r="L117" s="45"/>
      <c r="M117" s="226" t="s">
        <v>1</v>
      </c>
      <c r="N117" s="227" t="s">
        <v>43</v>
      </c>
      <c r="O117" s="92"/>
      <c r="P117" s="228">
        <f>O117*H117</f>
        <v>0</v>
      </c>
      <c r="Q117" s="228">
        <v>0</v>
      </c>
      <c r="R117" s="228">
        <f>Q117*H117</f>
        <v>0</v>
      </c>
      <c r="S117" s="228">
        <v>0</v>
      </c>
      <c r="T117" s="22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30" t="s">
        <v>142</v>
      </c>
      <c r="AT117" s="230" t="s">
        <v>137</v>
      </c>
      <c r="AU117" s="230" t="s">
        <v>78</v>
      </c>
      <c r="AY117" s="18" t="s">
        <v>135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18" t="s">
        <v>86</v>
      </c>
      <c r="BK117" s="231">
        <f>ROUND(I117*H117,2)</f>
        <v>0</v>
      </c>
      <c r="BL117" s="18" t="s">
        <v>142</v>
      </c>
      <c r="BM117" s="230" t="s">
        <v>998</v>
      </c>
    </row>
    <row r="118" spans="1:47" s="2" customFormat="1" ht="12">
      <c r="A118" s="39"/>
      <c r="B118" s="40"/>
      <c r="C118" s="41"/>
      <c r="D118" s="232" t="s">
        <v>144</v>
      </c>
      <c r="E118" s="41"/>
      <c r="F118" s="233" t="s">
        <v>997</v>
      </c>
      <c r="G118" s="41"/>
      <c r="H118" s="41"/>
      <c r="I118" s="234"/>
      <c r="J118" s="41"/>
      <c r="K118" s="41"/>
      <c r="L118" s="45"/>
      <c r="M118" s="235"/>
      <c r="N118" s="236"/>
      <c r="O118" s="92"/>
      <c r="P118" s="92"/>
      <c r="Q118" s="92"/>
      <c r="R118" s="92"/>
      <c r="S118" s="92"/>
      <c r="T118" s="93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144</v>
      </c>
      <c r="AU118" s="18" t="s">
        <v>78</v>
      </c>
    </row>
    <row r="119" spans="1:65" s="2" customFormat="1" ht="24.15" customHeight="1">
      <c r="A119" s="39"/>
      <c r="B119" s="40"/>
      <c r="C119" s="219" t="s">
        <v>264</v>
      </c>
      <c r="D119" s="219" t="s">
        <v>137</v>
      </c>
      <c r="E119" s="220" t="s">
        <v>999</v>
      </c>
      <c r="F119" s="221" t="s">
        <v>1000</v>
      </c>
      <c r="G119" s="222" t="s">
        <v>192</v>
      </c>
      <c r="H119" s="223">
        <v>1</v>
      </c>
      <c r="I119" s="224"/>
      <c r="J119" s="225">
        <f>ROUND(I119*H119,2)</f>
        <v>0</v>
      </c>
      <c r="K119" s="221" t="s">
        <v>141</v>
      </c>
      <c r="L119" s="45"/>
      <c r="M119" s="226" t="s">
        <v>1</v>
      </c>
      <c r="N119" s="227" t="s">
        <v>43</v>
      </c>
      <c r="O119" s="92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142</v>
      </c>
      <c r="AT119" s="230" t="s">
        <v>137</v>
      </c>
      <c r="AU119" s="230" t="s">
        <v>78</v>
      </c>
      <c r="AY119" s="18" t="s">
        <v>135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86</v>
      </c>
      <c r="BK119" s="231">
        <f>ROUND(I119*H119,2)</f>
        <v>0</v>
      </c>
      <c r="BL119" s="18" t="s">
        <v>142</v>
      </c>
      <c r="BM119" s="230" t="s">
        <v>1001</v>
      </c>
    </row>
    <row r="120" spans="1:47" s="2" customFormat="1" ht="12">
      <c r="A120" s="39"/>
      <c r="B120" s="40"/>
      <c r="C120" s="41"/>
      <c r="D120" s="232" t="s">
        <v>144</v>
      </c>
      <c r="E120" s="41"/>
      <c r="F120" s="233" t="s">
        <v>1002</v>
      </c>
      <c r="G120" s="41"/>
      <c r="H120" s="41"/>
      <c r="I120" s="234"/>
      <c r="J120" s="41"/>
      <c r="K120" s="41"/>
      <c r="L120" s="45"/>
      <c r="M120" s="235"/>
      <c r="N120" s="236"/>
      <c r="O120" s="92"/>
      <c r="P120" s="92"/>
      <c r="Q120" s="92"/>
      <c r="R120" s="92"/>
      <c r="S120" s="92"/>
      <c r="T120" s="93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144</v>
      </c>
      <c r="AU120" s="18" t="s">
        <v>78</v>
      </c>
    </row>
    <row r="121" spans="1:47" s="2" customFormat="1" ht="12">
      <c r="A121" s="39"/>
      <c r="B121" s="40"/>
      <c r="C121" s="41"/>
      <c r="D121" s="237" t="s">
        <v>146</v>
      </c>
      <c r="E121" s="41"/>
      <c r="F121" s="238" t="s">
        <v>1003</v>
      </c>
      <c r="G121" s="41"/>
      <c r="H121" s="41"/>
      <c r="I121" s="234"/>
      <c r="J121" s="41"/>
      <c r="K121" s="41"/>
      <c r="L121" s="45"/>
      <c r="M121" s="235"/>
      <c r="N121" s="236"/>
      <c r="O121" s="92"/>
      <c r="P121" s="92"/>
      <c r="Q121" s="92"/>
      <c r="R121" s="92"/>
      <c r="S121" s="92"/>
      <c r="T121" s="93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146</v>
      </c>
      <c r="AU121" s="18" t="s">
        <v>78</v>
      </c>
    </row>
    <row r="122" spans="1:65" s="2" customFormat="1" ht="24.15" customHeight="1">
      <c r="A122" s="39"/>
      <c r="B122" s="40"/>
      <c r="C122" s="274" t="s">
        <v>269</v>
      </c>
      <c r="D122" s="274" t="s">
        <v>422</v>
      </c>
      <c r="E122" s="275" t="s">
        <v>1004</v>
      </c>
      <c r="F122" s="276" t="s">
        <v>1005</v>
      </c>
      <c r="G122" s="277" t="s">
        <v>192</v>
      </c>
      <c r="H122" s="278">
        <v>1</v>
      </c>
      <c r="I122" s="279"/>
      <c r="J122" s="280">
        <f>ROUND(I122*H122,2)</f>
        <v>0</v>
      </c>
      <c r="K122" s="276" t="s">
        <v>141</v>
      </c>
      <c r="L122" s="281"/>
      <c r="M122" s="282" t="s">
        <v>1</v>
      </c>
      <c r="N122" s="283" t="s">
        <v>43</v>
      </c>
      <c r="O122" s="92"/>
      <c r="P122" s="228">
        <f>O122*H122</f>
        <v>0</v>
      </c>
      <c r="Q122" s="228">
        <v>0.00047</v>
      </c>
      <c r="R122" s="228">
        <f>Q122*H122</f>
        <v>0.00047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189</v>
      </c>
      <c r="AT122" s="230" t="s">
        <v>422</v>
      </c>
      <c r="AU122" s="230" t="s">
        <v>78</v>
      </c>
      <c r="AY122" s="18" t="s">
        <v>135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86</v>
      </c>
      <c r="BK122" s="231">
        <f>ROUND(I122*H122,2)</f>
        <v>0</v>
      </c>
      <c r="BL122" s="18" t="s">
        <v>142</v>
      </c>
      <c r="BM122" s="230" t="s">
        <v>1006</v>
      </c>
    </row>
    <row r="123" spans="1:47" s="2" customFormat="1" ht="12">
      <c r="A123" s="39"/>
      <c r="B123" s="40"/>
      <c r="C123" s="41"/>
      <c r="D123" s="232" t="s">
        <v>144</v>
      </c>
      <c r="E123" s="41"/>
      <c r="F123" s="233" t="s">
        <v>1005</v>
      </c>
      <c r="G123" s="41"/>
      <c r="H123" s="41"/>
      <c r="I123" s="234"/>
      <c r="J123" s="41"/>
      <c r="K123" s="41"/>
      <c r="L123" s="45"/>
      <c r="M123" s="235"/>
      <c r="N123" s="236"/>
      <c r="O123" s="92"/>
      <c r="P123" s="92"/>
      <c r="Q123" s="92"/>
      <c r="R123" s="92"/>
      <c r="S123" s="92"/>
      <c r="T123" s="93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144</v>
      </c>
      <c r="AU123" s="18" t="s">
        <v>78</v>
      </c>
    </row>
    <row r="124" spans="1:65" s="2" customFormat="1" ht="16.5" customHeight="1">
      <c r="A124" s="39"/>
      <c r="B124" s="40"/>
      <c r="C124" s="219" t="s">
        <v>88</v>
      </c>
      <c r="D124" s="219" t="s">
        <v>137</v>
      </c>
      <c r="E124" s="220" t="s">
        <v>1007</v>
      </c>
      <c r="F124" s="221" t="s">
        <v>1008</v>
      </c>
      <c r="G124" s="222" t="s">
        <v>156</v>
      </c>
      <c r="H124" s="223">
        <v>30</v>
      </c>
      <c r="I124" s="224"/>
      <c r="J124" s="225">
        <f>ROUND(I124*H124,2)</f>
        <v>0</v>
      </c>
      <c r="K124" s="221" t="s">
        <v>1</v>
      </c>
      <c r="L124" s="45"/>
      <c r="M124" s="226" t="s">
        <v>1</v>
      </c>
      <c r="N124" s="227" t="s">
        <v>43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142</v>
      </c>
      <c r="AT124" s="230" t="s">
        <v>137</v>
      </c>
      <c r="AU124" s="230" t="s">
        <v>78</v>
      </c>
      <c r="AY124" s="18" t="s">
        <v>135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86</v>
      </c>
      <c r="BK124" s="231">
        <f>ROUND(I124*H124,2)</f>
        <v>0</v>
      </c>
      <c r="BL124" s="18" t="s">
        <v>142</v>
      </c>
      <c r="BM124" s="230" t="s">
        <v>1009</v>
      </c>
    </row>
    <row r="125" spans="1:47" s="2" customFormat="1" ht="12">
      <c r="A125" s="39"/>
      <c r="B125" s="40"/>
      <c r="C125" s="41"/>
      <c r="D125" s="232" t="s">
        <v>144</v>
      </c>
      <c r="E125" s="41"/>
      <c r="F125" s="233" t="s">
        <v>1008</v>
      </c>
      <c r="G125" s="41"/>
      <c r="H125" s="41"/>
      <c r="I125" s="234"/>
      <c r="J125" s="41"/>
      <c r="K125" s="41"/>
      <c r="L125" s="45"/>
      <c r="M125" s="235"/>
      <c r="N125" s="236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144</v>
      </c>
      <c r="AU125" s="18" t="s">
        <v>78</v>
      </c>
    </row>
    <row r="126" spans="1:65" s="2" customFormat="1" ht="16.5" customHeight="1">
      <c r="A126" s="39"/>
      <c r="B126" s="40"/>
      <c r="C126" s="219" t="s">
        <v>153</v>
      </c>
      <c r="D126" s="219" t="s">
        <v>137</v>
      </c>
      <c r="E126" s="220" t="s">
        <v>1010</v>
      </c>
      <c r="F126" s="221" t="s">
        <v>1011</v>
      </c>
      <c r="G126" s="222" t="s">
        <v>192</v>
      </c>
      <c r="H126" s="223">
        <v>4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43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142</v>
      </c>
      <c r="AT126" s="230" t="s">
        <v>137</v>
      </c>
      <c r="AU126" s="230" t="s">
        <v>78</v>
      </c>
      <c r="AY126" s="18" t="s">
        <v>135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86</v>
      </c>
      <c r="BK126" s="231">
        <f>ROUND(I126*H126,2)</f>
        <v>0</v>
      </c>
      <c r="BL126" s="18" t="s">
        <v>142</v>
      </c>
      <c r="BM126" s="230" t="s">
        <v>1012</v>
      </c>
    </row>
    <row r="127" spans="1:47" s="2" customFormat="1" ht="12">
      <c r="A127" s="39"/>
      <c r="B127" s="40"/>
      <c r="C127" s="41"/>
      <c r="D127" s="232" t="s">
        <v>144</v>
      </c>
      <c r="E127" s="41"/>
      <c r="F127" s="233" t="s">
        <v>1011</v>
      </c>
      <c r="G127" s="41"/>
      <c r="H127" s="41"/>
      <c r="I127" s="234"/>
      <c r="J127" s="41"/>
      <c r="K127" s="41"/>
      <c r="L127" s="45"/>
      <c r="M127" s="235"/>
      <c r="N127" s="236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144</v>
      </c>
      <c r="AU127" s="18" t="s">
        <v>78</v>
      </c>
    </row>
    <row r="128" spans="1:65" s="2" customFormat="1" ht="16.5" customHeight="1">
      <c r="A128" s="39"/>
      <c r="B128" s="40"/>
      <c r="C128" s="219" t="s">
        <v>142</v>
      </c>
      <c r="D128" s="219" t="s">
        <v>137</v>
      </c>
      <c r="E128" s="220" t="s">
        <v>1013</v>
      </c>
      <c r="F128" s="221" t="s">
        <v>1014</v>
      </c>
      <c r="G128" s="222" t="s">
        <v>192</v>
      </c>
      <c r="H128" s="223">
        <v>4</v>
      </c>
      <c r="I128" s="224"/>
      <c r="J128" s="225">
        <f>ROUND(I128*H128,2)</f>
        <v>0</v>
      </c>
      <c r="K128" s="221" t="s">
        <v>1</v>
      </c>
      <c r="L128" s="45"/>
      <c r="M128" s="226" t="s">
        <v>1</v>
      </c>
      <c r="N128" s="227" t="s">
        <v>43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142</v>
      </c>
      <c r="AT128" s="230" t="s">
        <v>137</v>
      </c>
      <c r="AU128" s="230" t="s">
        <v>78</v>
      </c>
      <c r="AY128" s="18" t="s">
        <v>135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86</v>
      </c>
      <c r="BK128" s="231">
        <f>ROUND(I128*H128,2)</f>
        <v>0</v>
      </c>
      <c r="BL128" s="18" t="s">
        <v>142</v>
      </c>
      <c r="BM128" s="230" t="s">
        <v>1015</v>
      </c>
    </row>
    <row r="129" spans="1:47" s="2" customFormat="1" ht="12">
      <c r="A129" s="39"/>
      <c r="B129" s="40"/>
      <c r="C129" s="41"/>
      <c r="D129" s="232" t="s">
        <v>144</v>
      </c>
      <c r="E129" s="41"/>
      <c r="F129" s="233" t="s">
        <v>1014</v>
      </c>
      <c r="G129" s="41"/>
      <c r="H129" s="41"/>
      <c r="I129" s="234"/>
      <c r="J129" s="41"/>
      <c r="K129" s="41"/>
      <c r="L129" s="45"/>
      <c r="M129" s="235"/>
      <c r="N129" s="236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144</v>
      </c>
      <c r="AU129" s="18" t="s">
        <v>78</v>
      </c>
    </row>
    <row r="130" spans="1:65" s="2" customFormat="1" ht="16.5" customHeight="1">
      <c r="A130" s="39"/>
      <c r="B130" s="40"/>
      <c r="C130" s="219" t="s">
        <v>166</v>
      </c>
      <c r="D130" s="219" t="s">
        <v>137</v>
      </c>
      <c r="E130" s="220" t="s">
        <v>1016</v>
      </c>
      <c r="F130" s="221" t="s">
        <v>1017</v>
      </c>
      <c r="G130" s="222" t="s">
        <v>192</v>
      </c>
      <c r="H130" s="223">
        <v>2</v>
      </c>
      <c r="I130" s="224"/>
      <c r="J130" s="225">
        <f>ROUND(I130*H130,2)</f>
        <v>0</v>
      </c>
      <c r="K130" s="221" t="s">
        <v>1</v>
      </c>
      <c r="L130" s="45"/>
      <c r="M130" s="226" t="s">
        <v>1</v>
      </c>
      <c r="N130" s="227" t="s">
        <v>43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142</v>
      </c>
      <c r="AT130" s="230" t="s">
        <v>137</v>
      </c>
      <c r="AU130" s="230" t="s">
        <v>78</v>
      </c>
      <c r="AY130" s="18" t="s">
        <v>135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86</v>
      </c>
      <c r="BK130" s="231">
        <f>ROUND(I130*H130,2)</f>
        <v>0</v>
      </c>
      <c r="BL130" s="18" t="s">
        <v>142</v>
      </c>
      <c r="BM130" s="230" t="s">
        <v>1018</v>
      </c>
    </row>
    <row r="131" spans="1:47" s="2" customFormat="1" ht="12">
      <c r="A131" s="39"/>
      <c r="B131" s="40"/>
      <c r="C131" s="41"/>
      <c r="D131" s="232" t="s">
        <v>144</v>
      </c>
      <c r="E131" s="41"/>
      <c r="F131" s="233" t="s">
        <v>1017</v>
      </c>
      <c r="G131" s="41"/>
      <c r="H131" s="41"/>
      <c r="I131" s="234"/>
      <c r="J131" s="41"/>
      <c r="K131" s="41"/>
      <c r="L131" s="45"/>
      <c r="M131" s="235"/>
      <c r="N131" s="236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144</v>
      </c>
      <c r="AU131" s="18" t="s">
        <v>78</v>
      </c>
    </row>
    <row r="132" spans="1:65" s="2" customFormat="1" ht="16.5" customHeight="1">
      <c r="A132" s="39"/>
      <c r="B132" s="40"/>
      <c r="C132" s="219" t="s">
        <v>174</v>
      </c>
      <c r="D132" s="219" t="s">
        <v>137</v>
      </c>
      <c r="E132" s="220" t="s">
        <v>1019</v>
      </c>
      <c r="F132" s="221" t="s">
        <v>1020</v>
      </c>
      <c r="G132" s="222" t="s">
        <v>192</v>
      </c>
      <c r="H132" s="223">
        <v>1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43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142</v>
      </c>
      <c r="AT132" s="230" t="s">
        <v>137</v>
      </c>
      <c r="AU132" s="230" t="s">
        <v>78</v>
      </c>
      <c r="AY132" s="18" t="s">
        <v>135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86</v>
      </c>
      <c r="BK132" s="231">
        <f>ROUND(I132*H132,2)</f>
        <v>0</v>
      </c>
      <c r="BL132" s="18" t="s">
        <v>142</v>
      </c>
      <c r="BM132" s="230" t="s">
        <v>1021</v>
      </c>
    </row>
    <row r="133" spans="1:47" s="2" customFormat="1" ht="12">
      <c r="A133" s="39"/>
      <c r="B133" s="40"/>
      <c r="C133" s="41"/>
      <c r="D133" s="232" t="s">
        <v>144</v>
      </c>
      <c r="E133" s="41"/>
      <c r="F133" s="233" t="s">
        <v>1022</v>
      </c>
      <c r="G133" s="41"/>
      <c r="H133" s="41"/>
      <c r="I133" s="234"/>
      <c r="J133" s="41"/>
      <c r="K133" s="41"/>
      <c r="L133" s="45"/>
      <c r="M133" s="235"/>
      <c r="N133" s="236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144</v>
      </c>
      <c r="AU133" s="18" t="s">
        <v>78</v>
      </c>
    </row>
    <row r="134" spans="1:65" s="2" customFormat="1" ht="16.5" customHeight="1">
      <c r="A134" s="39"/>
      <c r="B134" s="40"/>
      <c r="C134" s="219" t="s">
        <v>184</v>
      </c>
      <c r="D134" s="219" t="s">
        <v>137</v>
      </c>
      <c r="E134" s="220" t="s">
        <v>1023</v>
      </c>
      <c r="F134" s="221" t="s">
        <v>1024</v>
      </c>
      <c r="G134" s="222" t="s">
        <v>156</v>
      </c>
      <c r="H134" s="223">
        <v>10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43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142</v>
      </c>
      <c r="AT134" s="230" t="s">
        <v>137</v>
      </c>
      <c r="AU134" s="230" t="s">
        <v>78</v>
      </c>
      <c r="AY134" s="18" t="s">
        <v>135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86</v>
      </c>
      <c r="BK134" s="231">
        <f>ROUND(I134*H134,2)</f>
        <v>0</v>
      </c>
      <c r="BL134" s="18" t="s">
        <v>142</v>
      </c>
      <c r="BM134" s="230" t="s">
        <v>1025</v>
      </c>
    </row>
    <row r="135" spans="1:47" s="2" customFormat="1" ht="12">
      <c r="A135" s="39"/>
      <c r="B135" s="40"/>
      <c r="C135" s="41"/>
      <c r="D135" s="232" t="s">
        <v>144</v>
      </c>
      <c r="E135" s="41"/>
      <c r="F135" s="233" t="s">
        <v>1024</v>
      </c>
      <c r="G135" s="41"/>
      <c r="H135" s="41"/>
      <c r="I135" s="234"/>
      <c r="J135" s="41"/>
      <c r="K135" s="41"/>
      <c r="L135" s="45"/>
      <c r="M135" s="235"/>
      <c r="N135" s="236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144</v>
      </c>
      <c r="AU135" s="18" t="s">
        <v>78</v>
      </c>
    </row>
    <row r="136" spans="1:65" s="2" customFormat="1" ht="21.75" customHeight="1">
      <c r="A136" s="39"/>
      <c r="B136" s="40"/>
      <c r="C136" s="274" t="s">
        <v>189</v>
      </c>
      <c r="D136" s="274" t="s">
        <v>422</v>
      </c>
      <c r="E136" s="275" t="s">
        <v>1026</v>
      </c>
      <c r="F136" s="276" t="s">
        <v>1027</v>
      </c>
      <c r="G136" s="277" t="s">
        <v>156</v>
      </c>
      <c r="H136" s="278">
        <v>40</v>
      </c>
      <c r="I136" s="279"/>
      <c r="J136" s="280">
        <f>ROUND(I136*H136,2)</f>
        <v>0</v>
      </c>
      <c r="K136" s="276" t="s">
        <v>1</v>
      </c>
      <c r="L136" s="281"/>
      <c r="M136" s="282" t="s">
        <v>1</v>
      </c>
      <c r="N136" s="283" t="s">
        <v>43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189</v>
      </c>
      <c r="AT136" s="230" t="s">
        <v>422</v>
      </c>
      <c r="AU136" s="230" t="s">
        <v>78</v>
      </c>
      <c r="AY136" s="18" t="s">
        <v>135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86</v>
      </c>
      <c r="BK136" s="231">
        <f>ROUND(I136*H136,2)</f>
        <v>0</v>
      </c>
      <c r="BL136" s="18" t="s">
        <v>142</v>
      </c>
      <c r="BM136" s="230" t="s">
        <v>1028</v>
      </c>
    </row>
    <row r="137" spans="1:47" s="2" customFormat="1" ht="12">
      <c r="A137" s="39"/>
      <c r="B137" s="40"/>
      <c r="C137" s="41"/>
      <c r="D137" s="232" t="s">
        <v>144</v>
      </c>
      <c r="E137" s="41"/>
      <c r="F137" s="233" t="s">
        <v>1027</v>
      </c>
      <c r="G137" s="41"/>
      <c r="H137" s="41"/>
      <c r="I137" s="234"/>
      <c r="J137" s="41"/>
      <c r="K137" s="41"/>
      <c r="L137" s="45"/>
      <c r="M137" s="235"/>
      <c r="N137" s="236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144</v>
      </c>
      <c r="AU137" s="18" t="s">
        <v>78</v>
      </c>
    </row>
    <row r="138" spans="1:65" s="2" customFormat="1" ht="21.75" customHeight="1">
      <c r="A138" s="39"/>
      <c r="B138" s="40"/>
      <c r="C138" s="219" t="s">
        <v>172</v>
      </c>
      <c r="D138" s="219" t="s">
        <v>137</v>
      </c>
      <c r="E138" s="220" t="s">
        <v>1029</v>
      </c>
      <c r="F138" s="221" t="s">
        <v>1030</v>
      </c>
      <c r="G138" s="222" t="s">
        <v>192</v>
      </c>
      <c r="H138" s="223">
        <v>6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43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142</v>
      </c>
      <c r="AT138" s="230" t="s">
        <v>137</v>
      </c>
      <c r="AU138" s="230" t="s">
        <v>78</v>
      </c>
      <c r="AY138" s="18" t="s">
        <v>135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86</v>
      </c>
      <c r="BK138" s="231">
        <f>ROUND(I138*H138,2)</f>
        <v>0</v>
      </c>
      <c r="BL138" s="18" t="s">
        <v>142</v>
      </c>
      <c r="BM138" s="230" t="s">
        <v>1031</v>
      </c>
    </row>
    <row r="139" spans="1:47" s="2" customFormat="1" ht="12">
      <c r="A139" s="39"/>
      <c r="B139" s="40"/>
      <c r="C139" s="41"/>
      <c r="D139" s="232" t="s">
        <v>144</v>
      </c>
      <c r="E139" s="41"/>
      <c r="F139" s="233" t="s">
        <v>1030</v>
      </c>
      <c r="G139" s="41"/>
      <c r="H139" s="41"/>
      <c r="I139" s="234"/>
      <c r="J139" s="41"/>
      <c r="K139" s="41"/>
      <c r="L139" s="45"/>
      <c r="M139" s="235"/>
      <c r="N139" s="236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144</v>
      </c>
      <c r="AU139" s="18" t="s">
        <v>78</v>
      </c>
    </row>
    <row r="140" spans="1:65" s="2" customFormat="1" ht="16.5" customHeight="1">
      <c r="A140" s="39"/>
      <c r="B140" s="40"/>
      <c r="C140" s="219" t="s">
        <v>200</v>
      </c>
      <c r="D140" s="219" t="s">
        <v>137</v>
      </c>
      <c r="E140" s="220" t="s">
        <v>1032</v>
      </c>
      <c r="F140" s="221" t="s">
        <v>1033</v>
      </c>
      <c r="G140" s="222" t="s">
        <v>887</v>
      </c>
      <c r="H140" s="296"/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43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142</v>
      </c>
      <c r="AT140" s="230" t="s">
        <v>137</v>
      </c>
      <c r="AU140" s="230" t="s">
        <v>78</v>
      </c>
      <c r="AY140" s="18" t="s">
        <v>135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86</v>
      </c>
      <c r="BK140" s="231">
        <f>ROUND(I140*H140,2)</f>
        <v>0</v>
      </c>
      <c r="BL140" s="18" t="s">
        <v>142</v>
      </c>
      <c r="BM140" s="230" t="s">
        <v>1034</v>
      </c>
    </row>
    <row r="141" spans="1:47" s="2" customFormat="1" ht="12">
      <c r="A141" s="39"/>
      <c r="B141" s="40"/>
      <c r="C141" s="41"/>
      <c r="D141" s="232" t="s">
        <v>144</v>
      </c>
      <c r="E141" s="41"/>
      <c r="F141" s="233" t="s">
        <v>1033</v>
      </c>
      <c r="G141" s="41"/>
      <c r="H141" s="41"/>
      <c r="I141" s="234"/>
      <c r="J141" s="41"/>
      <c r="K141" s="41"/>
      <c r="L141" s="45"/>
      <c r="M141" s="235"/>
      <c r="N141" s="236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144</v>
      </c>
      <c r="AU141" s="18" t="s">
        <v>78</v>
      </c>
    </row>
    <row r="142" spans="1:65" s="2" customFormat="1" ht="16.5" customHeight="1">
      <c r="A142" s="39"/>
      <c r="B142" s="40"/>
      <c r="C142" s="219" t="s">
        <v>218</v>
      </c>
      <c r="D142" s="219" t="s">
        <v>137</v>
      </c>
      <c r="E142" s="220" t="s">
        <v>1035</v>
      </c>
      <c r="F142" s="221" t="s">
        <v>1036</v>
      </c>
      <c r="G142" s="222" t="s">
        <v>156</v>
      </c>
      <c r="H142" s="223">
        <v>35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43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142</v>
      </c>
      <c r="AT142" s="230" t="s">
        <v>137</v>
      </c>
      <c r="AU142" s="230" t="s">
        <v>78</v>
      </c>
      <c r="AY142" s="18" t="s">
        <v>135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86</v>
      </c>
      <c r="BK142" s="231">
        <f>ROUND(I142*H142,2)</f>
        <v>0</v>
      </c>
      <c r="BL142" s="18" t="s">
        <v>142</v>
      </c>
      <c r="BM142" s="230" t="s">
        <v>1037</v>
      </c>
    </row>
    <row r="143" spans="1:47" s="2" customFormat="1" ht="12">
      <c r="A143" s="39"/>
      <c r="B143" s="40"/>
      <c r="C143" s="41"/>
      <c r="D143" s="232" t="s">
        <v>144</v>
      </c>
      <c r="E143" s="41"/>
      <c r="F143" s="233" t="s">
        <v>1036</v>
      </c>
      <c r="G143" s="41"/>
      <c r="H143" s="41"/>
      <c r="I143" s="234"/>
      <c r="J143" s="41"/>
      <c r="K143" s="41"/>
      <c r="L143" s="45"/>
      <c r="M143" s="235"/>
      <c r="N143" s="236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144</v>
      </c>
      <c r="AU143" s="18" t="s">
        <v>78</v>
      </c>
    </row>
    <row r="144" spans="1:65" s="2" customFormat="1" ht="21.75" customHeight="1">
      <c r="A144" s="39"/>
      <c r="B144" s="40"/>
      <c r="C144" s="219" t="s">
        <v>226</v>
      </c>
      <c r="D144" s="219" t="s">
        <v>137</v>
      </c>
      <c r="E144" s="220" t="s">
        <v>1038</v>
      </c>
      <c r="F144" s="221" t="s">
        <v>1039</v>
      </c>
      <c r="G144" s="222" t="s">
        <v>156</v>
      </c>
      <c r="H144" s="223">
        <v>35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43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142</v>
      </c>
      <c r="AT144" s="230" t="s">
        <v>137</v>
      </c>
      <c r="AU144" s="230" t="s">
        <v>78</v>
      </c>
      <c r="AY144" s="18" t="s">
        <v>135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86</v>
      </c>
      <c r="BK144" s="231">
        <f>ROUND(I144*H144,2)</f>
        <v>0</v>
      </c>
      <c r="BL144" s="18" t="s">
        <v>142</v>
      </c>
      <c r="BM144" s="230" t="s">
        <v>1040</v>
      </c>
    </row>
    <row r="145" spans="1:47" s="2" customFormat="1" ht="12">
      <c r="A145" s="39"/>
      <c r="B145" s="40"/>
      <c r="C145" s="41"/>
      <c r="D145" s="232" t="s">
        <v>144</v>
      </c>
      <c r="E145" s="41"/>
      <c r="F145" s="233" t="s">
        <v>1039</v>
      </c>
      <c r="G145" s="41"/>
      <c r="H145" s="41"/>
      <c r="I145" s="234"/>
      <c r="J145" s="41"/>
      <c r="K145" s="41"/>
      <c r="L145" s="45"/>
      <c r="M145" s="235"/>
      <c r="N145" s="236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144</v>
      </c>
      <c r="AU145" s="18" t="s">
        <v>78</v>
      </c>
    </row>
    <row r="146" spans="1:65" s="2" customFormat="1" ht="16.5" customHeight="1">
      <c r="A146" s="39"/>
      <c r="B146" s="40"/>
      <c r="C146" s="219" t="s">
        <v>240</v>
      </c>
      <c r="D146" s="219" t="s">
        <v>137</v>
      </c>
      <c r="E146" s="220" t="s">
        <v>1041</v>
      </c>
      <c r="F146" s="221" t="s">
        <v>1042</v>
      </c>
      <c r="G146" s="222" t="s">
        <v>156</v>
      </c>
      <c r="H146" s="223">
        <v>35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43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142</v>
      </c>
      <c r="AT146" s="230" t="s">
        <v>137</v>
      </c>
      <c r="AU146" s="230" t="s">
        <v>78</v>
      </c>
      <c r="AY146" s="18" t="s">
        <v>135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86</v>
      </c>
      <c r="BK146" s="231">
        <f>ROUND(I146*H146,2)</f>
        <v>0</v>
      </c>
      <c r="BL146" s="18" t="s">
        <v>142</v>
      </c>
      <c r="BM146" s="230" t="s">
        <v>1043</v>
      </c>
    </row>
    <row r="147" spans="1:47" s="2" customFormat="1" ht="12">
      <c r="A147" s="39"/>
      <c r="B147" s="40"/>
      <c r="C147" s="41"/>
      <c r="D147" s="232" t="s">
        <v>144</v>
      </c>
      <c r="E147" s="41"/>
      <c r="F147" s="233" t="s">
        <v>1042</v>
      </c>
      <c r="G147" s="41"/>
      <c r="H147" s="41"/>
      <c r="I147" s="234"/>
      <c r="J147" s="41"/>
      <c r="K147" s="41"/>
      <c r="L147" s="45"/>
      <c r="M147" s="235"/>
      <c r="N147" s="236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144</v>
      </c>
      <c r="AU147" s="18" t="s">
        <v>78</v>
      </c>
    </row>
    <row r="148" spans="1:65" s="2" customFormat="1" ht="16.5" customHeight="1">
      <c r="A148" s="39"/>
      <c r="B148" s="40"/>
      <c r="C148" s="219" t="s">
        <v>8</v>
      </c>
      <c r="D148" s="219" t="s">
        <v>137</v>
      </c>
      <c r="E148" s="220" t="s">
        <v>1044</v>
      </c>
      <c r="F148" s="221" t="s">
        <v>1045</v>
      </c>
      <c r="G148" s="222" t="s">
        <v>156</v>
      </c>
      <c r="H148" s="223">
        <v>35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43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142</v>
      </c>
      <c r="AT148" s="230" t="s">
        <v>137</v>
      </c>
      <c r="AU148" s="230" t="s">
        <v>78</v>
      </c>
      <c r="AY148" s="18" t="s">
        <v>135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86</v>
      </c>
      <c r="BK148" s="231">
        <f>ROUND(I148*H148,2)</f>
        <v>0</v>
      </c>
      <c r="BL148" s="18" t="s">
        <v>142</v>
      </c>
      <c r="BM148" s="230" t="s">
        <v>1046</v>
      </c>
    </row>
    <row r="149" spans="1:47" s="2" customFormat="1" ht="12">
      <c r="A149" s="39"/>
      <c r="B149" s="40"/>
      <c r="C149" s="41"/>
      <c r="D149" s="232" t="s">
        <v>144</v>
      </c>
      <c r="E149" s="41"/>
      <c r="F149" s="233" t="s">
        <v>1045</v>
      </c>
      <c r="G149" s="41"/>
      <c r="H149" s="41"/>
      <c r="I149" s="234"/>
      <c r="J149" s="41"/>
      <c r="K149" s="41"/>
      <c r="L149" s="45"/>
      <c r="M149" s="235"/>
      <c r="N149" s="236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144</v>
      </c>
      <c r="AU149" s="18" t="s">
        <v>78</v>
      </c>
    </row>
    <row r="150" spans="1:65" s="2" customFormat="1" ht="24.15" customHeight="1">
      <c r="A150" s="39"/>
      <c r="B150" s="40"/>
      <c r="C150" s="219" t="s">
        <v>208</v>
      </c>
      <c r="D150" s="219" t="s">
        <v>137</v>
      </c>
      <c r="E150" s="220" t="s">
        <v>1047</v>
      </c>
      <c r="F150" s="221" t="s">
        <v>1048</v>
      </c>
      <c r="G150" s="222" t="s">
        <v>1049</v>
      </c>
      <c r="H150" s="223">
        <v>4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43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142</v>
      </c>
      <c r="AT150" s="230" t="s">
        <v>137</v>
      </c>
      <c r="AU150" s="230" t="s">
        <v>78</v>
      </c>
      <c r="AY150" s="18" t="s">
        <v>135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86</v>
      </c>
      <c r="BK150" s="231">
        <f>ROUND(I150*H150,2)</f>
        <v>0</v>
      </c>
      <c r="BL150" s="18" t="s">
        <v>142</v>
      </c>
      <c r="BM150" s="230" t="s">
        <v>1050</v>
      </c>
    </row>
    <row r="151" spans="1:47" s="2" customFormat="1" ht="12">
      <c r="A151" s="39"/>
      <c r="B151" s="40"/>
      <c r="C151" s="41"/>
      <c r="D151" s="232" t="s">
        <v>144</v>
      </c>
      <c r="E151" s="41"/>
      <c r="F151" s="233" t="s">
        <v>1048</v>
      </c>
      <c r="G151" s="41"/>
      <c r="H151" s="41"/>
      <c r="I151" s="234"/>
      <c r="J151" s="41"/>
      <c r="K151" s="41"/>
      <c r="L151" s="45"/>
      <c r="M151" s="235"/>
      <c r="N151" s="236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144</v>
      </c>
      <c r="AU151" s="18" t="s">
        <v>78</v>
      </c>
    </row>
    <row r="152" spans="1:65" s="2" customFormat="1" ht="16.5" customHeight="1">
      <c r="A152" s="39"/>
      <c r="B152" s="40"/>
      <c r="C152" s="219" t="s">
        <v>252</v>
      </c>
      <c r="D152" s="219" t="s">
        <v>137</v>
      </c>
      <c r="E152" s="220" t="s">
        <v>1051</v>
      </c>
      <c r="F152" s="221" t="s">
        <v>1052</v>
      </c>
      <c r="G152" s="222" t="s">
        <v>1049</v>
      </c>
      <c r="H152" s="223">
        <v>5</v>
      </c>
      <c r="I152" s="224"/>
      <c r="J152" s="225">
        <f>ROUND(I152*H152,2)</f>
        <v>0</v>
      </c>
      <c r="K152" s="221" t="s">
        <v>1</v>
      </c>
      <c r="L152" s="45"/>
      <c r="M152" s="226" t="s">
        <v>1</v>
      </c>
      <c r="N152" s="227" t="s">
        <v>43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142</v>
      </c>
      <c r="AT152" s="230" t="s">
        <v>137</v>
      </c>
      <c r="AU152" s="230" t="s">
        <v>78</v>
      </c>
      <c r="AY152" s="18" t="s">
        <v>135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86</v>
      </c>
      <c r="BK152" s="231">
        <f>ROUND(I152*H152,2)</f>
        <v>0</v>
      </c>
      <c r="BL152" s="18" t="s">
        <v>142</v>
      </c>
      <c r="BM152" s="230" t="s">
        <v>1053</v>
      </c>
    </row>
    <row r="153" spans="1:47" s="2" customFormat="1" ht="12">
      <c r="A153" s="39"/>
      <c r="B153" s="40"/>
      <c r="C153" s="41"/>
      <c r="D153" s="232" t="s">
        <v>144</v>
      </c>
      <c r="E153" s="41"/>
      <c r="F153" s="233" t="s">
        <v>1052</v>
      </c>
      <c r="G153" s="41"/>
      <c r="H153" s="41"/>
      <c r="I153" s="234"/>
      <c r="J153" s="41"/>
      <c r="K153" s="41"/>
      <c r="L153" s="45"/>
      <c r="M153" s="297"/>
      <c r="N153" s="298"/>
      <c r="O153" s="299"/>
      <c r="P153" s="299"/>
      <c r="Q153" s="299"/>
      <c r="R153" s="299"/>
      <c r="S153" s="299"/>
      <c r="T153" s="300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144</v>
      </c>
      <c r="AU153" s="18" t="s">
        <v>78</v>
      </c>
    </row>
    <row r="154" spans="1:31" s="2" customFormat="1" ht="6.95" customHeight="1">
      <c r="A154" s="39"/>
      <c r="B154" s="67"/>
      <c r="C154" s="68"/>
      <c r="D154" s="68"/>
      <c r="E154" s="68"/>
      <c r="F154" s="68"/>
      <c r="G154" s="68"/>
      <c r="H154" s="68"/>
      <c r="I154" s="68"/>
      <c r="J154" s="68"/>
      <c r="K154" s="68"/>
      <c r="L154" s="45"/>
      <c r="M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</sheetData>
  <sheetProtection password="CC35" sheet="1" objects="1" scenarios="1" formatColumns="0" formatRows="0" autoFilter="0"/>
  <autoFilter ref="C115:K153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hyperlinks>
    <hyperlink ref="F121" r:id="rId1" display="https://podminky.urs.cz/item/CS_URS_2022_01/7413210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104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Skřivany ON - oprava - PD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1054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3. 2. 2022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31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32</v>
      </c>
      <c r="F21" s="39"/>
      <c r="G21" s="39"/>
      <c r="H21" s="39"/>
      <c r="I21" s="141" t="s">
        <v>27</v>
      </c>
      <c r="J21" s="144" t="s">
        <v>33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ROUND((SUM(BE116:BE136)),2)</f>
        <v>0</v>
      </c>
      <c r="G33" s="39"/>
      <c r="H33" s="39"/>
      <c r="I33" s="156">
        <v>0.21</v>
      </c>
      <c r="J33" s="155">
        <f>ROUND(((SUM(BE116:BE136))*I33),2)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ROUND((SUM(BF116:BF136)),2)</f>
        <v>0</v>
      </c>
      <c r="G34" s="39"/>
      <c r="H34" s="39"/>
      <c r="I34" s="156">
        <v>0.15</v>
      </c>
      <c r="J34" s="155">
        <f>ROUND(((SUM(BF116:BF136))*I34),2)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ROUND((SUM(BG116:BG136)),2)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ROUND((SUM(BH116:BH136)),2)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ROUND((SUM(BI116:BI136)),2)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Skřivany ON - oprava - PD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02.2 - BLESKOSVOD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3. 2. 2022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Správa železnic, státní organizace, Praha</v>
      </c>
      <c r="G91" s="41"/>
      <c r="H91" s="41"/>
      <c r="I91" s="33" t="s">
        <v>30</v>
      </c>
      <c r="J91" s="37" t="str">
        <f>E21</f>
        <v>SINC s.r.o., Na Spravedlnosti 1533, Pardubice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ing. Jaroslav Dvořák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108</v>
      </c>
      <c r="D94" s="177"/>
      <c r="E94" s="177"/>
      <c r="F94" s="177"/>
      <c r="G94" s="177"/>
      <c r="H94" s="177"/>
      <c r="I94" s="177"/>
      <c r="J94" s="178" t="s">
        <v>109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110</v>
      </c>
      <c r="D96" s="41"/>
      <c r="E96" s="41"/>
      <c r="F96" s="41"/>
      <c r="G96" s="41"/>
      <c r="H96" s="41"/>
      <c r="I96" s="41"/>
      <c r="J96" s="111">
        <f>J116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111</v>
      </c>
    </row>
    <row r="97" spans="1:31" s="2" customFormat="1" ht="21.8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6.95" customHeight="1">
      <c r="A98" s="39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102" spans="1:31" s="2" customFormat="1" ht="6.95" customHeight="1">
      <c r="A102" s="39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24.95" customHeight="1">
      <c r="A103" s="39"/>
      <c r="B103" s="40"/>
      <c r="C103" s="24" t="s">
        <v>120</v>
      </c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12" customHeight="1">
      <c r="A105" s="39"/>
      <c r="B105" s="40"/>
      <c r="C105" s="33" t="s">
        <v>16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6.5" customHeight="1">
      <c r="A106" s="39"/>
      <c r="B106" s="40"/>
      <c r="C106" s="41"/>
      <c r="D106" s="41"/>
      <c r="E106" s="175" t="str">
        <f>E7</f>
        <v>Skřivany ON - oprava - PD</v>
      </c>
      <c r="F106" s="33"/>
      <c r="G106" s="33"/>
      <c r="H106" s="33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105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77" t="str">
        <f>E9</f>
        <v>SO 02.2 - BLESKOSVOD</v>
      </c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20</v>
      </c>
      <c r="D110" s="41"/>
      <c r="E110" s="41"/>
      <c r="F110" s="28" t="str">
        <f>F12</f>
        <v xml:space="preserve"> </v>
      </c>
      <c r="G110" s="41"/>
      <c r="H110" s="41"/>
      <c r="I110" s="33" t="s">
        <v>22</v>
      </c>
      <c r="J110" s="80" t="str">
        <f>IF(J12="","",J12)</f>
        <v>3. 2. 2022</v>
      </c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40.05" customHeight="1">
      <c r="A112" s="39"/>
      <c r="B112" s="40"/>
      <c r="C112" s="33" t="s">
        <v>24</v>
      </c>
      <c r="D112" s="41"/>
      <c r="E112" s="41"/>
      <c r="F112" s="28" t="str">
        <f>E15</f>
        <v>Správa železnic, státní organizace, Praha</v>
      </c>
      <c r="G112" s="41"/>
      <c r="H112" s="41"/>
      <c r="I112" s="33" t="s">
        <v>30</v>
      </c>
      <c r="J112" s="37" t="str">
        <f>E21</f>
        <v>SINC s.r.o., Na Spravedlnosti 1533, Pardubice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3" t="s">
        <v>28</v>
      </c>
      <c r="D113" s="41"/>
      <c r="E113" s="41"/>
      <c r="F113" s="28" t="str">
        <f>IF(E18="","",E18)</f>
        <v>Vyplň údaj</v>
      </c>
      <c r="G113" s="41"/>
      <c r="H113" s="41"/>
      <c r="I113" s="33" t="s">
        <v>35</v>
      </c>
      <c r="J113" s="37" t="str">
        <f>E24</f>
        <v xml:space="preserve">ing. Jaroslav Dvořák 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0.3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11" customFormat="1" ht="29.25" customHeight="1">
      <c r="A115" s="192"/>
      <c r="B115" s="193"/>
      <c r="C115" s="194" t="s">
        <v>121</v>
      </c>
      <c r="D115" s="195" t="s">
        <v>63</v>
      </c>
      <c r="E115" s="195" t="s">
        <v>59</v>
      </c>
      <c r="F115" s="195" t="s">
        <v>60</v>
      </c>
      <c r="G115" s="195" t="s">
        <v>122</v>
      </c>
      <c r="H115" s="195" t="s">
        <v>123</v>
      </c>
      <c r="I115" s="195" t="s">
        <v>124</v>
      </c>
      <c r="J115" s="195" t="s">
        <v>109</v>
      </c>
      <c r="K115" s="196" t="s">
        <v>125</v>
      </c>
      <c r="L115" s="197"/>
      <c r="M115" s="101" t="s">
        <v>1</v>
      </c>
      <c r="N115" s="102" t="s">
        <v>42</v>
      </c>
      <c r="O115" s="102" t="s">
        <v>126</v>
      </c>
      <c r="P115" s="102" t="s">
        <v>127</v>
      </c>
      <c r="Q115" s="102" t="s">
        <v>128</v>
      </c>
      <c r="R115" s="102" t="s">
        <v>129</v>
      </c>
      <c r="S115" s="102" t="s">
        <v>130</v>
      </c>
      <c r="T115" s="103" t="s">
        <v>131</v>
      </c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</row>
    <row r="116" spans="1:63" s="2" customFormat="1" ht="22.8" customHeight="1">
      <c r="A116" s="39"/>
      <c r="B116" s="40"/>
      <c r="C116" s="108" t="s">
        <v>132</v>
      </c>
      <c r="D116" s="41"/>
      <c r="E116" s="41"/>
      <c r="F116" s="41"/>
      <c r="G116" s="41"/>
      <c r="H116" s="41"/>
      <c r="I116" s="41"/>
      <c r="J116" s="198">
        <f>BK116</f>
        <v>0</v>
      </c>
      <c r="K116" s="41"/>
      <c r="L116" s="45"/>
      <c r="M116" s="104"/>
      <c r="N116" s="199"/>
      <c r="O116" s="105"/>
      <c r="P116" s="200">
        <f>SUM(P117:P136)</f>
        <v>0</v>
      </c>
      <c r="Q116" s="105"/>
      <c r="R116" s="200">
        <f>SUM(R117:R136)</f>
        <v>0</v>
      </c>
      <c r="S116" s="105"/>
      <c r="T116" s="201">
        <f>SUM(T117:T136)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77</v>
      </c>
      <c r="AU116" s="18" t="s">
        <v>111</v>
      </c>
      <c r="BK116" s="202">
        <f>SUM(BK117:BK136)</f>
        <v>0</v>
      </c>
    </row>
    <row r="117" spans="1:65" s="2" customFormat="1" ht="16.5" customHeight="1">
      <c r="A117" s="39"/>
      <c r="B117" s="40"/>
      <c r="C117" s="219" t="s">
        <v>86</v>
      </c>
      <c r="D117" s="219" t="s">
        <v>137</v>
      </c>
      <c r="E117" s="220" t="s">
        <v>1055</v>
      </c>
      <c r="F117" s="221" t="s">
        <v>1056</v>
      </c>
      <c r="G117" s="222" t="s">
        <v>156</v>
      </c>
      <c r="H117" s="223">
        <v>20</v>
      </c>
      <c r="I117" s="224"/>
      <c r="J117" s="225">
        <f>ROUND(I117*H117,2)</f>
        <v>0</v>
      </c>
      <c r="K117" s="221" t="s">
        <v>1</v>
      </c>
      <c r="L117" s="45"/>
      <c r="M117" s="226" t="s">
        <v>1</v>
      </c>
      <c r="N117" s="227" t="s">
        <v>43</v>
      </c>
      <c r="O117" s="92"/>
      <c r="P117" s="228">
        <f>O117*H117</f>
        <v>0</v>
      </c>
      <c r="Q117" s="228">
        <v>0</v>
      </c>
      <c r="R117" s="228">
        <f>Q117*H117</f>
        <v>0</v>
      </c>
      <c r="S117" s="228">
        <v>0</v>
      </c>
      <c r="T117" s="229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30" t="s">
        <v>142</v>
      </c>
      <c r="AT117" s="230" t="s">
        <v>137</v>
      </c>
      <c r="AU117" s="230" t="s">
        <v>78</v>
      </c>
      <c r="AY117" s="18" t="s">
        <v>135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18" t="s">
        <v>86</v>
      </c>
      <c r="BK117" s="231">
        <f>ROUND(I117*H117,2)</f>
        <v>0</v>
      </c>
      <c r="BL117" s="18" t="s">
        <v>142</v>
      </c>
      <c r="BM117" s="230" t="s">
        <v>1057</v>
      </c>
    </row>
    <row r="118" spans="1:47" s="2" customFormat="1" ht="12">
      <c r="A118" s="39"/>
      <c r="B118" s="40"/>
      <c r="C118" s="41"/>
      <c r="D118" s="232" t="s">
        <v>144</v>
      </c>
      <c r="E118" s="41"/>
      <c r="F118" s="233" t="s">
        <v>1056</v>
      </c>
      <c r="G118" s="41"/>
      <c r="H118" s="41"/>
      <c r="I118" s="234"/>
      <c r="J118" s="41"/>
      <c r="K118" s="41"/>
      <c r="L118" s="45"/>
      <c r="M118" s="235"/>
      <c r="N118" s="236"/>
      <c r="O118" s="92"/>
      <c r="P118" s="92"/>
      <c r="Q118" s="92"/>
      <c r="R118" s="92"/>
      <c r="S118" s="92"/>
      <c r="T118" s="93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144</v>
      </c>
      <c r="AU118" s="18" t="s">
        <v>78</v>
      </c>
    </row>
    <row r="119" spans="1:65" s="2" customFormat="1" ht="16.5" customHeight="1">
      <c r="A119" s="39"/>
      <c r="B119" s="40"/>
      <c r="C119" s="219" t="s">
        <v>88</v>
      </c>
      <c r="D119" s="219" t="s">
        <v>137</v>
      </c>
      <c r="E119" s="220" t="s">
        <v>1058</v>
      </c>
      <c r="F119" s="221" t="s">
        <v>1059</v>
      </c>
      <c r="G119" s="222" t="s">
        <v>156</v>
      </c>
      <c r="H119" s="223">
        <v>6</v>
      </c>
      <c r="I119" s="224"/>
      <c r="J119" s="225">
        <f>ROUND(I119*H119,2)</f>
        <v>0</v>
      </c>
      <c r="K119" s="221" t="s">
        <v>1</v>
      </c>
      <c r="L119" s="45"/>
      <c r="M119" s="226" t="s">
        <v>1</v>
      </c>
      <c r="N119" s="227" t="s">
        <v>43</v>
      </c>
      <c r="O119" s="92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142</v>
      </c>
      <c r="AT119" s="230" t="s">
        <v>137</v>
      </c>
      <c r="AU119" s="230" t="s">
        <v>78</v>
      </c>
      <c r="AY119" s="18" t="s">
        <v>135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86</v>
      </c>
      <c r="BK119" s="231">
        <f>ROUND(I119*H119,2)</f>
        <v>0</v>
      </c>
      <c r="BL119" s="18" t="s">
        <v>142</v>
      </c>
      <c r="BM119" s="230" t="s">
        <v>1060</v>
      </c>
    </row>
    <row r="120" spans="1:47" s="2" customFormat="1" ht="12">
      <c r="A120" s="39"/>
      <c r="B120" s="40"/>
      <c r="C120" s="41"/>
      <c r="D120" s="232" t="s">
        <v>144</v>
      </c>
      <c r="E120" s="41"/>
      <c r="F120" s="233" t="s">
        <v>1059</v>
      </c>
      <c r="G120" s="41"/>
      <c r="H120" s="41"/>
      <c r="I120" s="234"/>
      <c r="J120" s="41"/>
      <c r="K120" s="41"/>
      <c r="L120" s="45"/>
      <c r="M120" s="235"/>
      <c r="N120" s="236"/>
      <c r="O120" s="92"/>
      <c r="P120" s="92"/>
      <c r="Q120" s="92"/>
      <c r="R120" s="92"/>
      <c r="S120" s="92"/>
      <c r="T120" s="93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144</v>
      </c>
      <c r="AU120" s="18" t="s">
        <v>78</v>
      </c>
    </row>
    <row r="121" spans="1:65" s="2" customFormat="1" ht="21.75" customHeight="1">
      <c r="A121" s="39"/>
      <c r="B121" s="40"/>
      <c r="C121" s="219" t="s">
        <v>153</v>
      </c>
      <c r="D121" s="219" t="s">
        <v>137</v>
      </c>
      <c r="E121" s="220" t="s">
        <v>1061</v>
      </c>
      <c r="F121" s="221" t="s">
        <v>1062</v>
      </c>
      <c r="G121" s="222" t="s">
        <v>156</v>
      </c>
      <c r="H121" s="223">
        <v>50</v>
      </c>
      <c r="I121" s="224"/>
      <c r="J121" s="225">
        <f>ROUND(I121*H121,2)</f>
        <v>0</v>
      </c>
      <c r="K121" s="221" t="s">
        <v>1</v>
      </c>
      <c r="L121" s="45"/>
      <c r="M121" s="226" t="s">
        <v>1</v>
      </c>
      <c r="N121" s="227" t="s">
        <v>43</v>
      </c>
      <c r="O121" s="92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142</v>
      </c>
      <c r="AT121" s="230" t="s">
        <v>137</v>
      </c>
      <c r="AU121" s="230" t="s">
        <v>78</v>
      </c>
      <c r="AY121" s="18" t="s">
        <v>135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86</v>
      </c>
      <c r="BK121" s="231">
        <f>ROUND(I121*H121,2)</f>
        <v>0</v>
      </c>
      <c r="BL121" s="18" t="s">
        <v>142</v>
      </c>
      <c r="BM121" s="230" t="s">
        <v>1063</v>
      </c>
    </row>
    <row r="122" spans="1:47" s="2" customFormat="1" ht="12">
      <c r="A122" s="39"/>
      <c r="B122" s="40"/>
      <c r="C122" s="41"/>
      <c r="D122" s="232" t="s">
        <v>144</v>
      </c>
      <c r="E122" s="41"/>
      <c r="F122" s="233" t="s">
        <v>1062</v>
      </c>
      <c r="G122" s="41"/>
      <c r="H122" s="41"/>
      <c r="I122" s="234"/>
      <c r="J122" s="41"/>
      <c r="K122" s="41"/>
      <c r="L122" s="45"/>
      <c r="M122" s="235"/>
      <c r="N122" s="236"/>
      <c r="O122" s="92"/>
      <c r="P122" s="92"/>
      <c r="Q122" s="92"/>
      <c r="R122" s="92"/>
      <c r="S122" s="92"/>
      <c r="T122" s="9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144</v>
      </c>
      <c r="AU122" s="18" t="s">
        <v>78</v>
      </c>
    </row>
    <row r="123" spans="1:65" s="2" customFormat="1" ht="16.5" customHeight="1">
      <c r="A123" s="39"/>
      <c r="B123" s="40"/>
      <c r="C123" s="219" t="s">
        <v>142</v>
      </c>
      <c r="D123" s="219" t="s">
        <v>137</v>
      </c>
      <c r="E123" s="220" t="s">
        <v>1064</v>
      </c>
      <c r="F123" s="221" t="s">
        <v>1065</v>
      </c>
      <c r="G123" s="222" t="s">
        <v>192</v>
      </c>
      <c r="H123" s="223">
        <v>20</v>
      </c>
      <c r="I123" s="224"/>
      <c r="J123" s="225">
        <f>ROUND(I123*H123,2)</f>
        <v>0</v>
      </c>
      <c r="K123" s="221" t="s">
        <v>1</v>
      </c>
      <c r="L123" s="45"/>
      <c r="M123" s="226" t="s">
        <v>1</v>
      </c>
      <c r="N123" s="227" t="s">
        <v>43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142</v>
      </c>
      <c r="AT123" s="230" t="s">
        <v>137</v>
      </c>
      <c r="AU123" s="230" t="s">
        <v>78</v>
      </c>
      <c r="AY123" s="18" t="s">
        <v>135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86</v>
      </c>
      <c r="BK123" s="231">
        <f>ROUND(I123*H123,2)</f>
        <v>0</v>
      </c>
      <c r="BL123" s="18" t="s">
        <v>142</v>
      </c>
      <c r="BM123" s="230" t="s">
        <v>1066</v>
      </c>
    </row>
    <row r="124" spans="1:47" s="2" customFormat="1" ht="12">
      <c r="A124" s="39"/>
      <c r="B124" s="40"/>
      <c r="C124" s="41"/>
      <c r="D124" s="232" t="s">
        <v>144</v>
      </c>
      <c r="E124" s="41"/>
      <c r="F124" s="233" t="s">
        <v>1065</v>
      </c>
      <c r="G124" s="41"/>
      <c r="H124" s="41"/>
      <c r="I124" s="234"/>
      <c r="J124" s="41"/>
      <c r="K124" s="41"/>
      <c r="L124" s="45"/>
      <c r="M124" s="235"/>
      <c r="N124" s="236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144</v>
      </c>
      <c r="AU124" s="18" t="s">
        <v>78</v>
      </c>
    </row>
    <row r="125" spans="1:65" s="2" customFormat="1" ht="16.5" customHeight="1">
      <c r="A125" s="39"/>
      <c r="B125" s="40"/>
      <c r="C125" s="219" t="s">
        <v>166</v>
      </c>
      <c r="D125" s="219" t="s">
        <v>137</v>
      </c>
      <c r="E125" s="220" t="s">
        <v>1067</v>
      </c>
      <c r="F125" s="221" t="s">
        <v>1068</v>
      </c>
      <c r="G125" s="222" t="s">
        <v>192</v>
      </c>
      <c r="H125" s="223">
        <v>4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43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142</v>
      </c>
      <c r="AT125" s="230" t="s">
        <v>137</v>
      </c>
      <c r="AU125" s="230" t="s">
        <v>78</v>
      </c>
      <c r="AY125" s="18" t="s">
        <v>135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86</v>
      </c>
      <c r="BK125" s="231">
        <f>ROUND(I125*H125,2)</f>
        <v>0</v>
      </c>
      <c r="BL125" s="18" t="s">
        <v>142</v>
      </c>
      <c r="BM125" s="230" t="s">
        <v>1069</v>
      </c>
    </row>
    <row r="126" spans="1:47" s="2" customFormat="1" ht="12">
      <c r="A126" s="39"/>
      <c r="B126" s="40"/>
      <c r="C126" s="41"/>
      <c r="D126" s="232" t="s">
        <v>144</v>
      </c>
      <c r="E126" s="41"/>
      <c r="F126" s="233" t="s">
        <v>1068</v>
      </c>
      <c r="G126" s="41"/>
      <c r="H126" s="41"/>
      <c r="I126" s="234"/>
      <c r="J126" s="41"/>
      <c r="K126" s="41"/>
      <c r="L126" s="45"/>
      <c r="M126" s="235"/>
      <c r="N126" s="23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144</v>
      </c>
      <c r="AU126" s="18" t="s">
        <v>78</v>
      </c>
    </row>
    <row r="127" spans="1:65" s="2" customFormat="1" ht="21.75" customHeight="1">
      <c r="A127" s="39"/>
      <c r="B127" s="40"/>
      <c r="C127" s="219" t="s">
        <v>174</v>
      </c>
      <c r="D127" s="219" t="s">
        <v>137</v>
      </c>
      <c r="E127" s="220" t="s">
        <v>1070</v>
      </c>
      <c r="F127" s="221" t="s">
        <v>1071</v>
      </c>
      <c r="G127" s="222" t="s">
        <v>192</v>
      </c>
      <c r="H127" s="223">
        <v>2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43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142</v>
      </c>
      <c r="AT127" s="230" t="s">
        <v>137</v>
      </c>
      <c r="AU127" s="230" t="s">
        <v>78</v>
      </c>
      <c r="AY127" s="18" t="s">
        <v>135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86</v>
      </c>
      <c r="BK127" s="231">
        <f>ROUND(I127*H127,2)</f>
        <v>0</v>
      </c>
      <c r="BL127" s="18" t="s">
        <v>142</v>
      </c>
      <c r="BM127" s="230" t="s">
        <v>1072</v>
      </c>
    </row>
    <row r="128" spans="1:47" s="2" customFormat="1" ht="12">
      <c r="A128" s="39"/>
      <c r="B128" s="40"/>
      <c r="C128" s="41"/>
      <c r="D128" s="232" t="s">
        <v>144</v>
      </c>
      <c r="E128" s="41"/>
      <c r="F128" s="233" t="s">
        <v>1071</v>
      </c>
      <c r="G128" s="41"/>
      <c r="H128" s="41"/>
      <c r="I128" s="234"/>
      <c r="J128" s="41"/>
      <c r="K128" s="41"/>
      <c r="L128" s="45"/>
      <c r="M128" s="235"/>
      <c r="N128" s="236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144</v>
      </c>
      <c r="AU128" s="18" t="s">
        <v>78</v>
      </c>
    </row>
    <row r="129" spans="1:65" s="2" customFormat="1" ht="16.5" customHeight="1">
      <c r="A129" s="39"/>
      <c r="B129" s="40"/>
      <c r="C129" s="219" t="s">
        <v>184</v>
      </c>
      <c r="D129" s="219" t="s">
        <v>137</v>
      </c>
      <c r="E129" s="220" t="s">
        <v>1073</v>
      </c>
      <c r="F129" s="221" t="s">
        <v>1074</v>
      </c>
      <c r="G129" s="222" t="s">
        <v>192</v>
      </c>
      <c r="H129" s="223">
        <v>2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43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142</v>
      </c>
      <c r="AT129" s="230" t="s">
        <v>137</v>
      </c>
      <c r="AU129" s="230" t="s">
        <v>78</v>
      </c>
      <c r="AY129" s="18" t="s">
        <v>135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86</v>
      </c>
      <c r="BK129" s="231">
        <f>ROUND(I129*H129,2)</f>
        <v>0</v>
      </c>
      <c r="BL129" s="18" t="s">
        <v>142</v>
      </c>
      <c r="BM129" s="230" t="s">
        <v>1075</v>
      </c>
    </row>
    <row r="130" spans="1:47" s="2" customFormat="1" ht="12">
      <c r="A130" s="39"/>
      <c r="B130" s="40"/>
      <c r="C130" s="41"/>
      <c r="D130" s="232" t="s">
        <v>144</v>
      </c>
      <c r="E130" s="41"/>
      <c r="F130" s="233" t="s">
        <v>1074</v>
      </c>
      <c r="G130" s="41"/>
      <c r="H130" s="41"/>
      <c r="I130" s="234"/>
      <c r="J130" s="41"/>
      <c r="K130" s="41"/>
      <c r="L130" s="45"/>
      <c r="M130" s="235"/>
      <c r="N130" s="236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144</v>
      </c>
      <c r="AU130" s="18" t="s">
        <v>78</v>
      </c>
    </row>
    <row r="131" spans="1:65" s="2" customFormat="1" ht="21.75" customHeight="1">
      <c r="A131" s="39"/>
      <c r="B131" s="40"/>
      <c r="C131" s="219" t="s">
        <v>189</v>
      </c>
      <c r="D131" s="219" t="s">
        <v>137</v>
      </c>
      <c r="E131" s="220" t="s">
        <v>1076</v>
      </c>
      <c r="F131" s="221" t="s">
        <v>1077</v>
      </c>
      <c r="G131" s="222" t="s">
        <v>192</v>
      </c>
      <c r="H131" s="223">
        <v>4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43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142</v>
      </c>
      <c r="AT131" s="230" t="s">
        <v>137</v>
      </c>
      <c r="AU131" s="230" t="s">
        <v>78</v>
      </c>
      <c r="AY131" s="18" t="s">
        <v>135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86</v>
      </c>
      <c r="BK131" s="231">
        <f>ROUND(I131*H131,2)</f>
        <v>0</v>
      </c>
      <c r="BL131" s="18" t="s">
        <v>142</v>
      </c>
      <c r="BM131" s="230" t="s">
        <v>1078</v>
      </c>
    </row>
    <row r="132" spans="1:47" s="2" customFormat="1" ht="12">
      <c r="A132" s="39"/>
      <c r="B132" s="40"/>
      <c r="C132" s="41"/>
      <c r="D132" s="232" t="s">
        <v>144</v>
      </c>
      <c r="E132" s="41"/>
      <c r="F132" s="233" t="s">
        <v>1077</v>
      </c>
      <c r="G132" s="41"/>
      <c r="H132" s="41"/>
      <c r="I132" s="234"/>
      <c r="J132" s="41"/>
      <c r="K132" s="41"/>
      <c r="L132" s="45"/>
      <c r="M132" s="235"/>
      <c r="N132" s="236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144</v>
      </c>
      <c r="AU132" s="18" t="s">
        <v>78</v>
      </c>
    </row>
    <row r="133" spans="1:65" s="2" customFormat="1" ht="16.5" customHeight="1">
      <c r="A133" s="39"/>
      <c r="B133" s="40"/>
      <c r="C133" s="219" t="s">
        <v>172</v>
      </c>
      <c r="D133" s="219" t="s">
        <v>137</v>
      </c>
      <c r="E133" s="220" t="s">
        <v>1079</v>
      </c>
      <c r="F133" s="221" t="s">
        <v>1080</v>
      </c>
      <c r="G133" s="222" t="s">
        <v>887</v>
      </c>
      <c r="H133" s="296"/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43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142</v>
      </c>
      <c r="AT133" s="230" t="s">
        <v>137</v>
      </c>
      <c r="AU133" s="230" t="s">
        <v>78</v>
      </c>
      <c r="AY133" s="18" t="s">
        <v>135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86</v>
      </c>
      <c r="BK133" s="231">
        <f>ROUND(I133*H133,2)</f>
        <v>0</v>
      </c>
      <c r="BL133" s="18" t="s">
        <v>142</v>
      </c>
      <c r="BM133" s="230" t="s">
        <v>1081</v>
      </c>
    </row>
    <row r="134" spans="1:47" s="2" customFormat="1" ht="12">
      <c r="A134" s="39"/>
      <c r="B134" s="40"/>
      <c r="C134" s="41"/>
      <c r="D134" s="232" t="s">
        <v>144</v>
      </c>
      <c r="E134" s="41"/>
      <c r="F134" s="233" t="s">
        <v>1080</v>
      </c>
      <c r="G134" s="41"/>
      <c r="H134" s="41"/>
      <c r="I134" s="234"/>
      <c r="J134" s="41"/>
      <c r="K134" s="41"/>
      <c r="L134" s="45"/>
      <c r="M134" s="235"/>
      <c r="N134" s="23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144</v>
      </c>
      <c r="AU134" s="18" t="s">
        <v>78</v>
      </c>
    </row>
    <row r="135" spans="1:65" s="2" customFormat="1" ht="16.5" customHeight="1">
      <c r="A135" s="39"/>
      <c r="B135" s="40"/>
      <c r="C135" s="219" t="s">
        <v>200</v>
      </c>
      <c r="D135" s="219" t="s">
        <v>137</v>
      </c>
      <c r="E135" s="220" t="s">
        <v>1051</v>
      </c>
      <c r="F135" s="221" t="s">
        <v>1052</v>
      </c>
      <c r="G135" s="222" t="s">
        <v>1049</v>
      </c>
      <c r="H135" s="223">
        <v>6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43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142</v>
      </c>
      <c r="AT135" s="230" t="s">
        <v>137</v>
      </c>
      <c r="AU135" s="230" t="s">
        <v>78</v>
      </c>
      <c r="AY135" s="18" t="s">
        <v>135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86</v>
      </c>
      <c r="BK135" s="231">
        <f>ROUND(I135*H135,2)</f>
        <v>0</v>
      </c>
      <c r="BL135" s="18" t="s">
        <v>142</v>
      </c>
      <c r="BM135" s="230" t="s">
        <v>1082</v>
      </c>
    </row>
    <row r="136" spans="1:47" s="2" customFormat="1" ht="12">
      <c r="A136" s="39"/>
      <c r="B136" s="40"/>
      <c r="C136" s="41"/>
      <c r="D136" s="232" t="s">
        <v>144</v>
      </c>
      <c r="E136" s="41"/>
      <c r="F136" s="233" t="s">
        <v>1052</v>
      </c>
      <c r="G136" s="41"/>
      <c r="H136" s="41"/>
      <c r="I136" s="234"/>
      <c r="J136" s="41"/>
      <c r="K136" s="41"/>
      <c r="L136" s="45"/>
      <c r="M136" s="297"/>
      <c r="N136" s="298"/>
      <c r="O136" s="299"/>
      <c r="P136" s="299"/>
      <c r="Q136" s="299"/>
      <c r="R136" s="299"/>
      <c r="S136" s="299"/>
      <c r="T136" s="300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144</v>
      </c>
      <c r="AU136" s="18" t="s">
        <v>78</v>
      </c>
    </row>
    <row r="137" spans="1:31" s="2" customFormat="1" ht="6.95" customHeight="1">
      <c r="A137" s="39"/>
      <c r="B137" s="67"/>
      <c r="C137" s="68"/>
      <c r="D137" s="68"/>
      <c r="E137" s="68"/>
      <c r="F137" s="68"/>
      <c r="G137" s="68"/>
      <c r="H137" s="68"/>
      <c r="I137" s="68"/>
      <c r="J137" s="68"/>
      <c r="K137" s="68"/>
      <c r="L137" s="45"/>
      <c r="M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</sheetData>
  <sheetProtection password="CC35" sheet="1" objects="1" scenarios="1" formatColumns="0" formatRows="0" autoFilter="0"/>
  <autoFilter ref="C115:K136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104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Skřivany ON - oprava - PD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1083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3. 2. 2022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31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32</v>
      </c>
      <c r="F21" s="39"/>
      <c r="G21" s="39"/>
      <c r="H21" s="39"/>
      <c r="I21" s="141" t="s">
        <v>27</v>
      </c>
      <c r="J21" s="144" t="s">
        <v>33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ROUND((SUM(BE128:BE313)),2)</f>
        <v>0</v>
      </c>
      <c r="G33" s="39"/>
      <c r="H33" s="39"/>
      <c r="I33" s="156">
        <v>0.21</v>
      </c>
      <c r="J33" s="155">
        <f>ROUND(((SUM(BE128:BE313))*I33),2)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ROUND((SUM(BF128:BF313)),2)</f>
        <v>0</v>
      </c>
      <c r="G34" s="39"/>
      <c r="H34" s="39"/>
      <c r="I34" s="156">
        <v>0.15</v>
      </c>
      <c r="J34" s="155">
        <f>ROUND(((SUM(BF128:BF313))*I34),2)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ROUND((SUM(BG128:BG313)),2)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ROUND((SUM(BH128:BH313)),2)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ROUND((SUM(BI128:BI313)),2)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Skřivany ON - oprava - PD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03 - Zpevněné plochy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3. 2. 2022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Správa železnic, státní organizace, Praha</v>
      </c>
      <c r="G91" s="41"/>
      <c r="H91" s="41"/>
      <c r="I91" s="33" t="s">
        <v>30</v>
      </c>
      <c r="J91" s="37" t="str">
        <f>E21</f>
        <v>SINC s.r.o., Na Spravedlnosti 1533, Pardubice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ing. Jaroslav Dvořák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108</v>
      </c>
      <c r="D94" s="177"/>
      <c r="E94" s="177"/>
      <c r="F94" s="177"/>
      <c r="G94" s="177"/>
      <c r="H94" s="177"/>
      <c r="I94" s="177"/>
      <c r="J94" s="178" t="s">
        <v>109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110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111</v>
      </c>
    </row>
    <row r="97" spans="1:31" s="9" customFormat="1" ht="24.95" customHeight="1">
      <c r="A97" s="9"/>
      <c r="B97" s="180"/>
      <c r="C97" s="181"/>
      <c r="D97" s="182" t="s">
        <v>112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113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373</v>
      </c>
      <c r="E99" s="189"/>
      <c r="F99" s="189"/>
      <c r="G99" s="189"/>
      <c r="H99" s="189"/>
      <c r="I99" s="189"/>
      <c r="J99" s="190">
        <f>J209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375</v>
      </c>
      <c r="E100" s="189"/>
      <c r="F100" s="189"/>
      <c r="G100" s="189"/>
      <c r="H100" s="189"/>
      <c r="I100" s="189"/>
      <c r="J100" s="190">
        <f>J224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1084</v>
      </c>
      <c r="E101" s="189"/>
      <c r="F101" s="189"/>
      <c r="G101" s="189"/>
      <c r="H101" s="189"/>
      <c r="I101" s="189"/>
      <c r="J101" s="190">
        <f>J237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377</v>
      </c>
      <c r="E102" s="189"/>
      <c r="F102" s="189"/>
      <c r="G102" s="189"/>
      <c r="H102" s="189"/>
      <c r="I102" s="189"/>
      <c r="J102" s="190">
        <f>J257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114</v>
      </c>
      <c r="E103" s="189"/>
      <c r="F103" s="189"/>
      <c r="G103" s="189"/>
      <c r="H103" s="189"/>
      <c r="I103" s="189"/>
      <c r="J103" s="190">
        <f>J268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378</v>
      </c>
      <c r="E104" s="189"/>
      <c r="F104" s="189"/>
      <c r="G104" s="189"/>
      <c r="H104" s="189"/>
      <c r="I104" s="189"/>
      <c r="J104" s="190">
        <f>J293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0"/>
      <c r="C105" s="181"/>
      <c r="D105" s="182" t="s">
        <v>1085</v>
      </c>
      <c r="E105" s="183"/>
      <c r="F105" s="183"/>
      <c r="G105" s="183"/>
      <c r="H105" s="183"/>
      <c r="I105" s="183"/>
      <c r="J105" s="184">
        <f>J297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1086</v>
      </c>
      <c r="E106" s="189"/>
      <c r="F106" s="189"/>
      <c r="G106" s="189"/>
      <c r="H106" s="189"/>
      <c r="I106" s="189"/>
      <c r="J106" s="190">
        <f>J298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1087</v>
      </c>
      <c r="E107" s="189"/>
      <c r="F107" s="189"/>
      <c r="G107" s="189"/>
      <c r="H107" s="189"/>
      <c r="I107" s="189"/>
      <c r="J107" s="190">
        <f>J306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1088</v>
      </c>
      <c r="E108" s="189"/>
      <c r="F108" s="189"/>
      <c r="G108" s="189"/>
      <c r="H108" s="189"/>
      <c r="I108" s="189"/>
      <c r="J108" s="190">
        <f>J310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120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75" t="str">
        <f>E7</f>
        <v>Skřivany ON - oprava - PD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105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SO 03 - Zpevněné plochy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 xml:space="preserve"> </v>
      </c>
      <c r="G122" s="41"/>
      <c r="H122" s="41"/>
      <c r="I122" s="33" t="s">
        <v>22</v>
      </c>
      <c r="J122" s="80" t="str">
        <f>IF(J12="","",J12)</f>
        <v>3. 2. 2022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40.05" customHeight="1">
      <c r="A124" s="39"/>
      <c r="B124" s="40"/>
      <c r="C124" s="33" t="s">
        <v>24</v>
      </c>
      <c r="D124" s="41"/>
      <c r="E124" s="41"/>
      <c r="F124" s="28" t="str">
        <f>E15</f>
        <v>Správa železnic, státní organizace, Praha</v>
      </c>
      <c r="G124" s="41"/>
      <c r="H124" s="41"/>
      <c r="I124" s="33" t="s">
        <v>30</v>
      </c>
      <c r="J124" s="37" t="str">
        <f>E21</f>
        <v>SINC s.r.o., Na Spravedlnosti 1533, Pardubice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IF(E18="","",E18)</f>
        <v>Vyplň údaj</v>
      </c>
      <c r="G125" s="41"/>
      <c r="H125" s="41"/>
      <c r="I125" s="33" t="s">
        <v>35</v>
      </c>
      <c r="J125" s="37" t="str">
        <f>E24</f>
        <v xml:space="preserve">ing. Jaroslav Dvořák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92"/>
      <c r="B127" s="193"/>
      <c r="C127" s="194" t="s">
        <v>121</v>
      </c>
      <c r="D127" s="195" t="s">
        <v>63</v>
      </c>
      <c r="E127" s="195" t="s">
        <v>59</v>
      </c>
      <c r="F127" s="195" t="s">
        <v>60</v>
      </c>
      <c r="G127" s="195" t="s">
        <v>122</v>
      </c>
      <c r="H127" s="195" t="s">
        <v>123</v>
      </c>
      <c r="I127" s="195" t="s">
        <v>124</v>
      </c>
      <c r="J127" s="195" t="s">
        <v>109</v>
      </c>
      <c r="K127" s="196" t="s">
        <v>125</v>
      </c>
      <c r="L127" s="197"/>
      <c r="M127" s="101" t="s">
        <v>1</v>
      </c>
      <c r="N127" s="102" t="s">
        <v>42</v>
      </c>
      <c r="O127" s="102" t="s">
        <v>126</v>
      </c>
      <c r="P127" s="102" t="s">
        <v>127</v>
      </c>
      <c r="Q127" s="102" t="s">
        <v>128</v>
      </c>
      <c r="R127" s="102" t="s">
        <v>129</v>
      </c>
      <c r="S127" s="102" t="s">
        <v>130</v>
      </c>
      <c r="T127" s="103" t="s">
        <v>131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9"/>
      <c r="B128" s="40"/>
      <c r="C128" s="108" t="s">
        <v>132</v>
      </c>
      <c r="D128" s="41"/>
      <c r="E128" s="41"/>
      <c r="F128" s="41"/>
      <c r="G128" s="41"/>
      <c r="H128" s="41"/>
      <c r="I128" s="41"/>
      <c r="J128" s="198">
        <f>BK128</f>
        <v>0</v>
      </c>
      <c r="K128" s="41"/>
      <c r="L128" s="45"/>
      <c r="M128" s="104"/>
      <c r="N128" s="199"/>
      <c r="O128" s="105"/>
      <c r="P128" s="200">
        <f>P129+P297</f>
        <v>0</v>
      </c>
      <c r="Q128" s="105"/>
      <c r="R128" s="200">
        <f>R129+R297</f>
        <v>80.40659942199999</v>
      </c>
      <c r="S128" s="105"/>
      <c r="T128" s="201">
        <f>T129+T297</f>
        <v>0.26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77</v>
      </c>
      <c r="AU128" s="18" t="s">
        <v>111</v>
      </c>
      <c r="BK128" s="202">
        <f>BK129+BK297</f>
        <v>0</v>
      </c>
    </row>
    <row r="129" spans="1:63" s="12" customFormat="1" ht="25.9" customHeight="1">
      <c r="A129" s="12"/>
      <c r="B129" s="203"/>
      <c r="C129" s="204"/>
      <c r="D129" s="205" t="s">
        <v>77</v>
      </c>
      <c r="E129" s="206" t="s">
        <v>133</v>
      </c>
      <c r="F129" s="206" t="s">
        <v>134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P130+P209+P224+P237+P257+P268+P293</f>
        <v>0</v>
      </c>
      <c r="Q129" s="211"/>
      <c r="R129" s="212">
        <f>R130+R209+R224+R237+R257+R268+R293</f>
        <v>80.40659942199999</v>
      </c>
      <c r="S129" s="211"/>
      <c r="T129" s="213">
        <f>T130+T209+T224+T237+T257+T268+T293</f>
        <v>0.26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86</v>
      </c>
      <c r="AT129" s="215" t="s">
        <v>77</v>
      </c>
      <c r="AU129" s="215" t="s">
        <v>78</v>
      </c>
      <c r="AY129" s="214" t="s">
        <v>135</v>
      </c>
      <c r="BK129" s="216">
        <f>BK130+BK209+BK224+BK237+BK257+BK268+BK293</f>
        <v>0</v>
      </c>
    </row>
    <row r="130" spans="1:63" s="12" customFormat="1" ht="22.8" customHeight="1">
      <c r="A130" s="12"/>
      <c r="B130" s="203"/>
      <c r="C130" s="204"/>
      <c r="D130" s="205" t="s">
        <v>77</v>
      </c>
      <c r="E130" s="217" t="s">
        <v>86</v>
      </c>
      <c r="F130" s="217" t="s">
        <v>136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SUM(P131:P208)</f>
        <v>0</v>
      </c>
      <c r="Q130" s="211"/>
      <c r="R130" s="212">
        <f>SUM(R131:R208)</f>
        <v>52.686614999999996</v>
      </c>
      <c r="S130" s="211"/>
      <c r="T130" s="213">
        <f>SUM(T131:T208)</f>
        <v>0.26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86</v>
      </c>
      <c r="AT130" s="215" t="s">
        <v>77</v>
      </c>
      <c r="AU130" s="215" t="s">
        <v>86</v>
      </c>
      <c r="AY130" s="214" t="s">
        <v>135</v>
      </c>
      <c r="BK130" s="216">
        <f>SUM(BK131:BK208)</f>
        <v>0</v>
      </c>
    </row>
    <row r="131" spans="1:65" s="2" customFormat="1" ht="24.15" customHeight="1">
      <c r="A131" s="39"/>
      <c r="B131" s="40"/>
      <c r="C131" s="219" t="s">
        <v>86</v>
      </c>
      <c r="D131" s="219" t="s">
        <v>137</v>
      </c>
      <c r="E131" s="220" t="s">
        <v>1089</v>
      </c>
      <c r="F131" s="221" t="s">
        <v>1090</v>
      </c>
      <c r="G131" s="222" t="s">
        <v>140</v>
      </c>
      <c r="H131" s="223">
        <v>1</v>
      </c>
      <c r="I131" s="224"/>
      <c r="J131" s="225">
        <f>ROUND(I131*H131,2)</f>
        <v>0</v>
      </c>
      <c r="K131" s="221" t="s">
        <v>141</v>
      </c>
      <c r="L131" s="45"/>
      <c r="M131" s="226" t="s">
        <v>1</v>
      </c>
      <c r="N131" s="227" t="s">
        <v>43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0.26</v>
      </c>
      <c r="T131" s="229">
        <f>S131*H131</f>
        <v>0.26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142</v>
      </c>
      <c r="AT131" s="230" t="s">
        <v>137</v>
      </c>
      <c r="AU131" s="230" t="s">
        <v>88</v>
      </c>
      <c r="AY131" s="18" t="s">
        <v>135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86</v>
      </c>
      <c r="BK131" s="231">
        <f>ROUND(I131*H131,2)</f>
        <v>0</v>
      </c>
      <c r="BL131" s="18" t="s">
        <v>142</v>
      </c>
      <c r="BM131" s="230" t="s">
        <v>1091</v>
      </c>
    </row>
    <row r="132" spans="1:47" s="2" customFormat="1" ht="12">
      <c r="A132" s="39"/>
      <c r="B132" s="40"/>
      <c r="C132" s="41"/>
      <c r="D132" s="232" t="s">
        <v>144</v>
      </c>
      <c r="E132" s="41"/>
      <c r="F132" s="233" t="s">
        <v>1092</v>
      </c>
      <c r="G132" s="41"/>
      <c r="H132" s="41"/>
      <c r="I132" s="234"/>
      <c r="J132" s="41"/>
      <c r="K132" s="41"/>
      <c r="L132" s="45"/>
      <c r="M132" s="235"/>
      <c r="N132" s="236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144</v>
      </c>
      <c r="AU132" s="18" t="s">
        <v>88</v>
      </c>
    </row>
    <row r="133" spans="1:47" s="2" customFormat="1" ht="12">
      <c r="A133" s="39"/>
      <c r="B133" s="40"/>
      <c r="C133" s="41"/>
      <c r="D133" s="237" t="s">
        <v>146</v>
      </c>
      <c r="E133" s="41"/>
      <c r="F133" s="238" t="s">
        <v>1093</v>
      </c>
      <c r="G133" s="41"/>
      <c r="H133" s="41"/>
      <c r="I133" s="234"/>
      <c r="J133" s="41"/>
      <c r="K133" s="41"/>
      <c r="L133" s="45"/>
      <c r="M133" s="235"/>
      <c r="N133" s="236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146</v>
      </c>
      <c r="AU133" s="18" t="s">
        <v>88</v>
      </c>
    </row>
    <row r="134" spans="1:51" s="13" customFormat="1" ht="12">
      <c r="A134" s="13"/>
      <c r="B134" s="239"/>
      <c r="C134" s="240"/>
      <c r="D134" s="232" t="s">
        <v>180</v>
      </c>
      <c r="E134" s="241" t="s">
        <v>1</v>
      </c>
      <c r="F134" s="242" t="s">
        <v>1094</v>
      </c>
      <c r="G134" s="240"/>
      <c r="H134" s="243">
        <v>1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180</v>
      </c>
      <c r="AU134" s="249" t="s">
        <v>88</v>
      </c>
      <c r="AV134" s="13" t="s">
        <v>88</v>
      </c>
      <c r="AW134" s="13" t="s">
        <v>34</v>
      </c>
      <c r="AX134" s="13" t="s">
        <v>78</v>
      </c>
      <c r="AY134" s="249" t="s">
        <v>135</v>
      </c>
    </row>
    <row r="135" spans="1:51" s="15" customFormat="1" ht="12">
      <c r="A135" s="15"/>
      <c r="B135" s="260"/>
      <c r="C135" s="261"/>
      <c r="D135" s="232" t="s">
        <v>180</v>
      </c>
      <c r="E135" s="262" t="s">
        <v>1</v>
      </c>
      <c r="F135" s="263" t="s">
        <v>183</v>
      </c>
      <c r="G135" s="261"/>
      <c r="H135" s="264">
        <v>1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0" t="s">
        <v>180</v>
      </c>
      <c r="AU135" s="270" t="s">
        <v>88</v>
      </c>
      <c r="AV135" s="15" t="s">
        <v>142</v>
      </c>
      <c r="AW135" s="15" t="s">
        <v>34</v>
      </c>
      <c r="AX135" s="15" t="s">
        <v>86</v>
      </c>
      <c r="AY135" s="270" t="s">
        <v>135</v>
      </c>
    </row>
    <row r="136" spans="1:65" s="2" customFormat="1" ht="33" customHeight="1">
      <c r="A136" s="39"/>
      <c r="B136" s="40"/>
      <c r="C136" s="219" t="s">
        <v>88</v>
      </c>
      <c r="D136" s="219" t="s">
        <v>137</v>
      </c>
      <c r="E136" s="220" t="s">
        <v>384</v>
      </c>
      <c r="F136" s="221" t="s">
        <v>385</v>
      </c>
      <c r="G136" s="222" t="s">
        <v>162</v>
      </c>
      <c r="H136" s="223">
        <v>6.521</v>
      </c>
      <c r="I136" s="224"/>
      <c r="J136" s="225">
        <f>ROUND(I136*H136,2)</f>
        <v>0</v>
      </c>
      <c r="K136" s="221" t="s">
        <v>141</v>
      </c>
      <c r="L136" s="45"/>
      <c r="M136" s="226" t="s">
        <v>1</v>
      </c>
      <c r="N136" s="227" t="s">
        <v>43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142</v>
      </c>
      <c r="AT136" s="230" t="s">
        <v>137</v>
      </c>
      <c r="AU136" s="230" t="s">
        <v>88</v>
      </c>
      <c r="AY136" s="18" t="s">
        <v>135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86</v>
      </c>
      <c r="BK136" s="231">
        <f>ROUND(I136*H136,2)</f>
        <v>0</v>
      </c>
      <c r="BL136" s="18" t="s">
        <v>142</v>
      </c>
      <c r="BM136" s="230" t="s">
        <v>1095</v>
      </c>
    </row>
    <row r="137" spans="1:47" s="2" customFormat="1" ht="12">
      <c r="A137" s="39"/>
      <c r="B137" s="40"/>
      <c r="C137" s="41"/>
      <c r="D137" s="232" t="s">
        <v>144</v>
      </c>
      <c r="E137" s="41"/>
      <c r="F137" s="233" t="s">
        <v>387</v>
      </c>
      <c r="G137" s="41"/>
      <c r="H137" s="41"/>
      <c r="I137" s="234"/>
      <c r="J137" s="41"/>
      <c r="K137" s="41"/>
      <c r="L137" s="45"/>
      <c r="M137" s="235"/>
      <c r="N137" s="236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144</v>
      </c>
      <c r="AU137" s="18" t="s">
        <v>88</v>
      </c>
    </row>
    <row r="138" spans="1:47" s="2" customFormat="1" ht="12">
      <c r="A138" s="39"/>
      <c r="B138" s="40"/>
      <c r="C138" s="41"/>
      <c r="D138" s="237" t="s">
        <v>146</v>
      </c>
      <c r="E138" s="41"/>
      <c r="F138" s="238" t="s">
        <v>388</v>
      </c>
      <c r="G138" s="41"/>
      <c r="H138" s="41"/>
      <c r="I138" s="234"/>
      <c r="J138" s="41"/>
      <c r="K138" s="41"/>
      <c r="L138" s="45"/>
      <c r="M138" s="235"/>
      <c r="N138" s="236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146</v>
      </c>
      <c r="AU138" s="18" t="s">
        <v>88</v>
      </c>
    </row>
    <row r="139" spans="1:51" s="13" customFormat="1" ht="12">
      <c r="A139" s="13"/>
      <c r="B139" s="239"/>
      <c r="C139" s="240"/>
      <c r="D139" s="232" t="s">
        <v>180</v>
      </c>
      <c r="E139" s="241" t="s">
        <v>1</v>
      </c>
      <c r="F139" s="242" t="s">
        <v>1096</v>
      </c>
      <c r="G139" s="240"/>
      <c r="H139" s="243">
        <v>6.521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180</v>
      </c>
      <c r="AU139" s="249" t="s">
        <v>88</v>
      </c>
      <c r="AV139" s="13" t="s">
        <v>88</v>
      </c>
      <c r="AW139" s="13" t="s">
        <v>34</v>
      </c>
      <c r="AX139" s="13" t="s">
        <v>78</v>
      </c>
      <c r="AY139" s="249" t="s">
        <v>135</v>
      </c>
    </row>
    <row r="140" spans="1:51" s="15" customFormat="1" ht="12">
      <c r="A140" s="15"/>
      <c r="B140" s="260"/>
      <c r="C140" s="261"/>
      <c r="D140" s="232" t="s">
        <v>180</v>
      </c>
      <c r="E140" s="262" t="s">
        <v>1</v>
      </c>
      <c r="F140" s="263" t="s">
        <v>183</v>
      </c>
      <c r="G140" s="261"/>
      <c r="H140" s="264">
        <v>6.521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0" t="s">
        <v>180</v>
      </c>
      <c r="AU140" s="270" t="s">
        <v>88</v>
      </c>
      <c r="AV140" s="15" t="s">
        <v>142</v>
      </c>
      <c r="AW140" s="15" t="s">
        <v>34</v>
      </c>
      <c r="AX140" s="15" t="s">
        <v>86</v>
      </c>
      <c r="AY140" s="270" t="s">
        <v>135</v>
      </c>
    </row>
    <row r="141" spans="1:65" s="2" customFormat="1" ht="24.15" customHeight="1">
      <c r="A141" s="39"/>
      <c r="B141" s="40"/>
      <c r="C141" s="219" t="s">
        <v>153</v>
      </c>
      <c r="D141" s="219" t="s">
        <v>137</v>
      </c>
      <c r="E141" s="220" t="s">
        <v>1097</v>
      </c>
      <c r="F141" s="221" t="s">
        <v>1098</v>
      </c>
      <c r="G141" s="222" t="s">
        <v>162</v>
      </c>
      <c r="H141" s="223">
        <v>1.8</v>
      </c>
      <c r="I141" s="224"/>
      <c r="J141" s="225">
        <f>ROUND(I141*H141,2)</f>
        <v>0</v>
      </c>
      <c r="K141" s="221" t="s">
        <v>1099</v>
      </c>
      <c r="L141" s="45"/>
      <c r="M141" s="226" t="s">
        <v>1</v>
      </c>
      <c r="N141" s="227" t="s">
        <v>43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142</v>
      </c>
      <c r="AT141" s="230" t="s">
        <v>137</v>
      </c>
      <c r="AU141" s="230" t="s">
        <v>88</v>
      </c>
      <c r="AY141" s="18" t="s">
        <v>135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86</v>
      </c>
      <c r="BK141" s="231">
        <f>ROUND(I141*H141,2)</f>
        <v>0</v>
      </c>
      <c r="BL141" s="18" t="s">
        <v>142</v>
      </c>
      <c r="BM141" s="230" t="s">
        <v>1100</v>
      </c>
    </row>
    <row r="142" spans="1:47" s="2" customFormat="1" ht="12">
      <c r="A142" s="39"/>
      <c r="B142" s="40"/>
      <c r="C142" s="41"/>
      <c r="D142" s="232" t="s">
        <v>144</v>
      </c>
      <c r="E142" s="41"/>
      <c r="F142" s="233" t="s">
        <v>1098</v>
      </c>
      <c r="G142" s="41"/>
      <c r="H142" s="41"/>
      <c r="I142" s="234"/>
      <c r="J142" s="41"/>
      <c r="K142" s="41"/>
      <c r="L142" s="45"/>
      <c r="M142" s="235"/>
      <c r="N142" s="236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144</v>
      </c>
      <c r="AU142" s="18" t="s">
        <v>88</v>
      </c>
    </row>
    <row r="143" spans="1:47" s="2" customFormat="1" ht="12">
      <c r="A143" s="39"/>
      <c r="B143" s="40"/>
      <c r="C143" s="41"/>
      <c r="D143" s="237" t="s">
        <v>146</v>
      </c>
      <c r="E143" s="41"/>
      <c r="F143" s="238" t="s">
        <v>1101</v>
      </c>
      <c r="G143" s="41"/>
      <c r="H143" s="41"/>
      <c r="I143" s="234"/>
      <c r="J143" s="41"/>
      <c r="K143" s="41"/>
      <c r="L143" s="45"/>
      <c r="M143" s="235"/>
      <c r="N143" s="236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146</v>
      </c>
      <c r="AU143" s="18" t="s">
        <v>88</v>
      </c>
    </row>
    <row r="144" spans="1:51" s="13" customFormat="1" ht="12">
      <c r="A144" s="13"/>
      <c r="B144" s="239"/>
      <c r="C144" s="240"/>
      <c r="D144" s="232" t="s">
        <v>180</v>
      </c>
      <c r="E144" s="241" t="s">
        <v>1</v>
      </c>
      <c r="F144" s="242" t="s">
        <v>1102</v>
      </c>
      <c r="G144" s="240"/>
      <c r="H144" s="243">
        <v>1.8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180</v>
      </c>
      <c r="AU144" s="249" t="s">
        <v>88</v>
      </c>
      <c r="AV144" s="13" t="s">
        <v>88</v>
      </c>
      <c r="AW144" s="13" t="s">
        <v>34</v>
      </c>
      <c r="AX144" s="13" t="s">
        <v>78</v>
      </c>
      <c r="AY144" s="249" t="s">
        <v>135</v>
      </c>
    </row>
    <row r="145" spans="1:51" s="15" customFormat="1" ht="12">
      <c r="A145" s="15"/>
      <c r="B145" s="260"/>
      <c r="C145" s="261"/>
      <c r="D145" s="232" t="s">
        <v>180</v>
      </c>
      <c r="E145" s="262" t="s">
        <v>1</v>
      </c>
      <c r="F145" s="263" t="s">
        <v>183</v>
      </c>
      <c r="G145" s="261"/>
      <c r="H145" s="264">
        <v>1.8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0" t="s">
        <v>180</v>
      </c>
      <c r="AU145" s="270" t="s">
        <v>88</v>
      </c>
      <c r="AV145" s="15" t="s">
        <v>142</v>
      </c>
      <c r="AW145" s="15" t="s">
        <v>34</v>
      </c>
      <c r="AX145" s="15" t="s">
        <v>86</v>
      </c>
      <c r="AY145" s="270" t="s">
        <v>135</v>
      </c>
    </row>
    <row r="146" spans="1:65" s="2" customFormat="1" ht="33" customHeight="1">
      <c r="A146" s="39"/>
      <c r="B146" s="40"/>
      <c r="C146" s="219" t="s">
        <v>142</v>
      </c>
      <c r="D146" s="219" t="s">
        <v>137</v>
      </c>
      <c r="E146" s="220" t="s">
        <v>390</v>
      </c>
      <c r="F146" s="221" t="s">
        <v>391</v>
      </c>
      <c r="G146" s="222" t="s">
        <v>162</v>
      </c>
      <c r="H146" s="223">
        <v>0.495</v>
      </c>
      <c r="I146" s="224"/>
      <c r="J146" s="225">
        <f>ROUND(I146*H146,2)</f>
        <v>0</v>
      </c>
      <c r="K146" s="221" t="s">
        <v>141</v>
      </c>
      <c r="L146" s="45"/>
      <c r="M146" s="226" t="s">
        <v>1</v>
      </c>
      <c r="N146" s="227" t="s">
        <v>43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142</v>
      </c>
      <c r="AT146" s="230" t="s">
        <v>137</v>
      </c>
      <c r="AU146" s="230" t="s">
        <v>88</v>
      </c>
      <c r="AY146" s="18" t="s">
        <v>135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86</v>
      </c>
      <c r="BK146" s="231">
        <f>ROUND(I146*H146,2)</f>
        <v>0</v>
      </c>
      <c r="BL146" s="18" t="s">
        <v>142</v>
      </c>
      <c r="BM146" s="230" t="s">
        <v>1103</v>
      </c>
    </row>
    <row r="147" spans="1:47" s="2" customFormat="1" ht="12">
      <c r="A147" s="39"/>
      <c r="B147" s="40"/>
      <c r="C147" s="41"/>
      <c r="D147" s="232" t="s">
        <v>144</v>
      </c>
      <c r="E147" s="41"/>
      <c r="F147" s="233" t="s">
        <v>393</v>
      </c>
      <c r="G147" s="41"/>
      <c r="H147" s="41"/>
      <c r="I147" s="234"/>
      <c r="J147" s="41"/>
      <c r="K147" s="41"/>
      <c r="L147" s="45"/>
      <c r="M147" s="235"/>
      <c r="N147" s="236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144</v>
      </c>
      <c r="AU147" s="18" t="s">
        <v>88</v>
      </c>
    </row>
    <row r="148" spans="1:47" s="2" customFormat="1" ht="12">
      <c r="A148" s="39"/>
      <c r="B148" s="40"/>
      <c r="C148" s="41"/>
      <c r="D148" s="237" t="s">
        <v>146</v>
      </c>
      <c r="E148" s="41"/>
      <c r="F148" s="238" t="s">
        <v>394</v>
      </c>
      <c r="G148" s="41"/>
      <c r="H148" s="41"/>
      <c r="I148" s="234"/>
      <c r="J148" s="41"/>
      <c r="K148" s="41"/>
      <c r="L148" s="45"/>
      <c r="M148" s="235"/>
      <c r="N148" s="23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146</v>
      </c>
      <c r="AU148" s="18" t="s">
        <v>88</v>
      </c>
    </row>
    <row r="149" spans="1:51" s="13" customFormat="1" ht="12">
      <c r="A149" s="13"/>
      <c r="B149" s="239"/>
      <c r="C149" s="240"/>
      <c r="D149" s="232" t="s">
        <v>180</v>
      </c>
      <c r="E149" s="241" t="s">
        <v>1</v>
      </c>
      <c r="F149" s="242" t="s">
        <v>1104</v>
      </c>
      <c r="G149" s="240"/>
      <c r="H149" s="243">
        <v>0.495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180</v>
      </c>
      <c r="AU149" s="249" t="s">
        <v>88</v>
      </c>
      <c r="AV149" s="13" t="s">
        <v>88</v>
      </c>
      <c r="AW149" s="13" t="s">
        <v>34</v>
      </c>
      <c r="AX149" s="13" t="s">
        <v>78</v>
      </c>
      <c r="AY149" s="249" t="s">
        <v>135</v>
      </c>
    </row>
    <row r="150" spans="1:51" s="15" customFormat="1" ht="12">
      <c r="A150" s="15"/>
      <c r="B150" s="260"/>
      <c r="C150" s="261"/>
      <c r="D150" s="232" t="s">
        <v>180</v>
      </c>
      <c r="E150" s="262" t="s">
        <v>1</v>
      </c>
      <c r="F150" s="263" t="s">
        <v>183</v>
      </c>
      <c r="G150" s="261"/>
      <c r="H150" s="264">
        <v>0.495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0" t="s">
        <v>180</v>
      </c>
      <c r="AU150" s="270" t="s">
        <v>88</v>
      </c>
      <c r="AV150" s="15" t="s">
        <v>142</v>
      </c>
      <c r="AW150" s="15" t="s">
        <v>34</v>
      </c>
      <c r="AX150" s="15" t="s">
        <v>86</v>
      </c>
      <c r="AY150" s="270" t="s">
        <v>135</v>
      </c>
    </row>
    <row r="151" spans="1:65" s="2" customFormat="1" ht="37.8" customHeight="1">
      <c r="A151" s="39"/>
      <c r="B151" s="40"/>
      <c r="C151" s="219" t="s">
        <v>166</v>
      </c>
      <c r="D151" s="219" t="s">
        <v>137</v>
      </c>
      <c r="E151" s="220" t="s">
        <v>397</v>
      </c>
      <c r="F151" s="221" t="s">
        <v>398</v>
      </c>
      <c r="G151" s="222" t="s">
        <v>162</v>
      </c>
      <c r="H151" s="223">
        <v>8.597</v>
      </c>
      <c r="I151" s="224"/>
      <c r="J151" s="225">
        <f>ROUND(I151*H151,2)</f>
        <v>0</v>
      </c>
      <c r="K151" s="221" t="s">
        <v>141</v>
      </c>
      <c r="L151" s="45"/>
      <c r="M151" s="226" t="s">
        <v>1</v>
      </c>
      <c r="N151" s="227" t="s">
        <v>43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142</v>
      </c>
      <c r="AT151" s="230" t="s">
        <v>137</v>
      </c>
      <c r="AU151" s="230" t="s">
        <v>88</v>
      </c>
      <c r="AY151" s="18" t="s">
        <v>135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86</v>
      </c>
      <c r="BK151" s="231">
        <f>ROUND(I151*H151,2)</f>
        <v>0</v>
      </c>
      <c r="BL151" s="18" t="s">
        <v>142</v>
      </c>
      <c r="BM151" s="230" t="s">
        <v>1105</v>
      </c>
    </row>
    <row r="152" spans="1:47" s="2" customFormat="1" ht="12">
      <c r="A152" s="39"/>
      <c r="B152" s="40"/>
      <c r="C152" s="41"/>
      <c r="D152" s="232" t="s">
        <v>144</v>
      </c>
      <c r="E152" s="41"/>
      <c r="F152" s="233" t="s">
        <v>400</v>
      </c>
      <c r="G152" s="41"/>
      <c r="H152" s="41"/>
      <c r="I152" s="234"/>
      <c r="J152" s="41"/>
      <c r="K152" s="41"/>
      <c r="L152" s="45"/>
      <c r="M152" s="235"/>
      <c r="N152" s="236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144</v>
      </c>
      <c r="AU152" s="18" t="s">
        <v>88</v>
      </c>
    </row>
    <row r="153" spans="1:47" s="2" customFormat="1" ht="12">
      <c r="A153" s="39"/>
      <c r="B153" s="40"/>
      <c r="C153" s="41"/>
      <c r="D153" s="237" t="s">
        <v>146</v>
      </c>
      <c r="E153" s="41"/>
      <c r="F153" s="238" t="s">
        <v>401</v>
      </c>
      <c r="G153" s="41"/>
      <c r="H153" s="41"/>
      <c r="I153" s="234"/>
      <c r="J153" s="41"/>
      <c r="K153" s="41"/>
      <c r="L153" s="45"/>
      <c r="M153" s="235"/>
      <c r="N153" s="236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146</v>
      </c>
      <c r="AU153" s="18" t="s">
        <v>88</v>
      </c>
    </row>
    <row r="154" spans="1:51" s="13" customFormat="1" ht="12">
      <c r="A154" s="13"/>
      <c r="B154" s="239"/>
      <c r="C154" s="240"/>
      <c r="D154" s="232" t="s">
        <v>180</v>
      </c>
      <c r="E154" s="241" t="s">
        <v>1</v>
      </c>
      <c r="F154" s="242" t="s">
        <v>1106</v>
      </c>
      <c r="G154" s="240"/>
      <c r="H154" s="243">
        <v>8.597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180</v>
      </c>
      <c r="AU154" s="249" t="s">
        <v>88</v>
      </c>
      <c r="AV154" s="13" t="s">
        <v>88</v>
      </c>
      <c r="AW154" s="13" t="s">
        <v>34</v>
      </c>
      <c r="AX154" s="13" t="s">
        <v>78</v>
      </c>
      <c r="AY154" s="249" t="s">
        <v>135</v>
      </c>
    </row>
    <row r="155" spans="1:51" s="15" customFormat="1" ht="12">
      <c r="A155" s="15"/>
      <c r="B155" s="260"/>
      <c r="C155" s="261"/>
      <c r="D155" s="232" t="s">
        <v>180</v>
      </c>
      <c r="E155" s="262" t="s">
        <v>1</v>
      </c>
      <c r="F155" s="263" t="s">
        <v>183</v>
      </c>
      <c r="G155" s="261"/>
      <c r="H155" s="264">
        <v>8.597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0" t="s">
        <v>180</v>
      </c>
      <c r="AU155" s="270" t="s">
        <v>88</v>
      </c>
      <c r="AV155" s="15" t="s">
        <v>142</v>
      </c>
      <c r="AW155" s="15" t="s">
        <v>34</v>
      </c>
      <c r="AX155" s="15" t="s">
        <v>86</v>
      </c>
      <c r="AY155" s="270" t="s">
        <v>135</v>
      </c>
    </row>
    <row r="156" spans="1:65" s="2" customFormat="1" ht="37.8" customHeight="1">
      <c r="A156" s="39"/>
      <c r="B156" s="40"/>
      <c r="C156" s="219" t="s">
        <v>174</v>
      </c>
      <c r="D156" s="219" t="s">
        <v>137</v>
      </c>
      <c r="E156" s="220" t="s">
        <v>403</v>
      </c>
      <c r="F156" s="221" t="s">
        <v>404</v>
      </c>
      <c r="G156" s="222" t="s">
        <v>162</v>
      </c>
      <c r="H156" s="223">
        <v>42.985</v>
      </c>
      <c r="I156" s="224"/>
      <c r="J156" s="225">
        <f>ROUND(I156*H156,2)</f>
        <v>0</v>
      </c>
      <c r="K156" s="221" t="s">
        <v>141</v>
      </c>
      <c r="L156" s="45"/>
      <c r="M156" s="226" t="s">
        <v>1</v>
      </c>
      <c r="N156" s="227" t="s">
        <v>43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142</v>
      </c>
      <c r="AT156" s="230" t="s">
        <v>137</v>
      </c>
      <c r="AU156" s="230" t="s">
        <v>88</v>
      </c>
      <c r="AY156" s="18" t="s">
        <v>135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86</v>
      </c>
      <c r="BK156" s="231">
        <f>ROUND(I156*H156,2)</f>
        <v>0</v>
      </c>
      <c r="BL156" s="18" t="s">
        <v>142</v>
      </c>
      <c r="BM156" s="230" t="s">
        <v>1107</v>
      </c>
    </row>
    <row r="157" spans="1:47" s="2" customFormat="1" ht="12">
      <c r="A157" s="39"/>
      <c r="B157" s="40"/>
      <c r="C157" s="41"/>
      <c r="D157" s="232" t="s">
        <v>144</v>
      </c>
      <c r="E157" s="41"/>
      <c r="F157" s="233" t="s">
        <v>406</v>
      </c>
      <c r="G157" s="41"/>
      <c r="H157" s="41"/>
      <c r="I157" s="234"/>
      <c r="J157" s="41"/>
      <c r="K157" s="41"/>
      <c r="L157" s="45"/>
      <c r="M157" s="235"/>
      <c r="N157" s="236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144</v>
      </c>
      <c r="AU157" s="18" t="s">
        <v>88</v>
      </c>
    </row>
    <row r="158" spans="1:47" s="2" customFormat="1" ht="12">
      <c r="A158" s="39"/>
      <c r="B158" s="40"/>
      <c r="C158" s="41"/>
      <c r="D158" s="237" t="s">
        <v>146</v>
      </c>
      <c r="E158" s="41"/>
      <c r="F158" s="238" t="s">
        <v>407</v>
      </c>
      <c r="G158" s="41"/>
      <c r="H158" s="41"/>
      <c r="I158" s="234"/>
      <c r="J158" s="41"/>
      <c r="K158" s="41"/>
      <c r="L158" s="45"/>
      <c r="M158" s="235"/>
      <c r="N158" s="236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146</v>
      </c>
      <c r="AU158" s="18" t="s">
        <v>88</v>
      </c>
    </row>
    <row r="159" spans="1:51" s="13" customFormat="1" ht="12">
      <c r="A159" s="13"/>
      <c r="B159" s="239"/>
      <c r="C159" s="240"/>
      <c r="D159" s="232" t="s">
        <v>180</v>
      </c>
      <c r="E159" s="241" t="s">
        <v>1</v>
      </c>
      <c r="F159" s="242" t="s">
        <v>1108</v>
      </c>
      <c r="G159" s="240"/>
      <c r="H159" s="243">
        <v>42.985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180</v>
      </c>
      <c r="AU159" s="249" t="s">
        <v>88</v>
      </c>
      <c r="AV159" s="13" t="s">
        <v>88</v>
      </c>
      <c r="AW159" s="13" t="s">
        <v>34</v>
      </c>
      <c r="AX159" s="13" t="s">
        <v>78</v>
      </c>
      <c r="AY159" s="249" t="s">
        <v>135</v>
      </c>
    </row>
    <row r="160" spans="1:51" s="15" customFormat="1" ht="12">
      <c r="A160" s="15"/>
      <c r="B160" s="260"/>
      <c r="C160" s="261"/>
      <c r="D160" s="232" t="s">
        <v>180</v>
      </c>
      <c r="E160" s="262" t="s">
        <v>1</v>
      </c>
      <c r="F160" s="263" t="s">
        <v>183</v>
      </c>
      <c r="G160" s="261"/>
      <c r="H160" s="264">
        <v>42.985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0" t="s">
        <v>180</v>
      </c>
      <c r="AU160" s="270" t="s">
        <v>88</v>
      </c>
      <c r="AV160" s="15" t="s">
        <v>142</v>
      </c>
      <c r="AW160" s="15" t="s">
        <v>34</v>
      </c>
      <c r="AX160" s="15" t="s">
        <v>86</v>
      </c>
      <c r="AY160" s="270" t="s">
        <v>135</v>
      </c>
    </row>
    <row r="161" spans="1:65" s="2" customFormat="1" ht="33" customHeight="1">
      <c r="A161" s="39"/>
      <c r="B161" s="40"/>
      <c r="C161" s="219" t="s">
        <v>184</v>
      </c>
      <c r="D161" s="219" t="s">
        <v>137</v>
      </c>
      <c r="E161" s="220" t="s">
        <v>409</v>
      </c>
      <c r="F161" s="221" t="s">
        <v>410</v>
      </c>
      <c r="G161" s="222" t="s">
        <v>272</v>
      </c>
      <c r="H161" s="223">
        <v>15.475</v>
      </c>
      <c r="I161" s="224"/>
      <c r="J161" s="225">
        <f>ROUND(I161*H161,2)</f>
        <v>0</v>
      </c>
      <c r="K161" s="221" t="s">
        <v>141</v>
      </c>
      <c r="L161" s="45"/>
      <c r="M161" s="226" t="s">
        <v>1</v>
      </c>
      <c r="N161" s="227" t="s">
        <v>43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142</v>
      </c>
      <c r="AT161" s="230" t="s">
        <v>137</v>
      </c>
      <c r="AU161" s="230" t="s">
        <v>88</v>
      </c>
      <c r="AY161" s="18" t="s">
        <v>135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86</v>
      </c>
      <c r="BK161" s="231">
        <f>ROUND(I161*H161,2)</f>
        <v>0</v>
      </c>
      <c r="BL161" s="18" t="s">
        <v>142</v>
      </c>
      <c r="BM161" s="230" t="s">
        <v>1109</v>
      </c>
    </row>
    <row r="162" spans="1:47" s="2" customFormat="1" ht="12">
      <c r="A162" s="39"/>
      <c r="B162" s="40"/>
      <c r="C162" s="41"/>
      <c r="D162" s="232" t="s">
        <v>144</v>
      </c>
      <c r="E162" s="41"/>
      <c r="F162" s="233" t="s">
        <v>343</v>
      </c>
      <c r="G162" s="41"/>
      <c r="H162" s="41"/>
      <c r="I162" s="234"/>
      <c r="J162" s="41"/>
      <c r="K162" s="41"/>
      <c r="L162" s="45"/>
      <c r="M162" s="235"/>
      <c r="N162" s="236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144</v>
      </c>
      <c r="AU162" s="18" t="s">
        <v>88</v>
      </c>
    </row>
    <row r="163" spans="1:47" s="2" customFormat="1" ht="12">
      <c r="A163" s="39"/>
      <c r="B163" s="40"/>
      <c r="C163" s="41"/>
      <c r="D163" s="237" t="s">
        <v>146</v>
      </c>
      <c r="E163" s="41"/>
      <c r="F163" s="238" t="s">
        <v>412</v>
      </c>
      <c r="G163" s="41"/>
      <c r="H163" s="41"/>
      <c r="I163" s="234"/>
      <c r="J163" s="41"/>
      <c r="K163" s="41"/>
      <c r="L163" s="45"/>
      <c r="M163" s="235"/>
      <c r="N163" s="236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146</v>
      </c>
      <c r="AU163" s="18" t="s">
        <v>88</v>
      </c>
    </row>
    <row r="164" spans="1:51" s="13" customFormat="1" ht="12">
      <c r="A164" s="13"/>
      <c r="B164" s="239"/>
      <c r="C164" s="240"/>
      <c r="D164" s="232" t="s">
        <v>180</v>
      </c>
      <c r="E164" s="241" t="s">
        <v>1</v>
      </c>
      <c r="F164" s="242" t="s">
        <v>1110</v>
      </c>
      <c r="G164" s="240"/>
      <c r="H164" s="243">
        <v>15.475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9" t="s">
        <v>180</v>
      </c>
      <c r="AU164" s="249" t="s">
        <v>88</v>
      </c>
      <c r="AV164" s="13" t="s">
        <v>88</v>
      </c>
      <c r="AW164" s="13" t="s">
        <v>34</v>
      </c>
      <c r="AX164" s="13" t="s">
        <v>78</v>
      </c>
      <c r="AY164" s="249" t="s">
        <v>135</v>
      </c>
    </row>
    <row r="165" spans="1:51" s="15" customFormat="1" ht="12">
      <c r="A165" s="15"/>
      <c r="B165" s="260"/>
      <c r="C165" s="261"/>
      <c r="D165" s="232" t="s">
        <v>180</v>
      </c>
      <c r="E165" s="262" t="s">
        <v>1</v>
      </c>
      <c r="F165" s="263" t="s">
        <v>183</v>
      </c>
      <c r="G165" s="261"/>
      <c r="H165" s="264">
        <v>15.475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0" t="s">
        <v>180</v>
      </c>
      <c r="AU165" s="270" t="s">
        <v>88</v>
      </c>
      <c r="AV165" s="15" t="s">
        <v>142</v>
      </c>
      <c r="AW165" s="15" t="s">
        <v>34</v>
      </c>
      <c r="AX165" s="15" t="s">
        <v>86</v>
      </c>
      <c r="AY165" s="270" t="s">
        <v>135</v>
      </c>
    </row>
    <row r="166" spans="1:65" s="2" customFormat="1" ht="16.5" customHeight="1">
      <c r="A166" s="39"/>
      <c r="B166" s="40"/>
      <c r="C166" s="219" t="s">
        <v>189</v>
      </c>
      <c r="D166" s="219" t="s">
        <v>137</v>
      </c>
      <c r="E166" s="220" t="s">
        <v>414</v>
      </c>
      <c r="F166" s="221" t="s">
        <v>415</v>
      </c>
      <c r="G166" s="222" t="s">
        <v>162</v>
      </c>
      <c r="H166" s="223">
        <v>8.597</v>
      </c>
      <c r="I166" s="224"/>
      <c r="J166" s="225">
        <f>ROUND(I166*H166,2)</f>
        <v>0</v>
      </c>
      <c r="K166" s="221" t="s">
        <v>141</v>
      </c>
      <c r="L166" s="45"/>
      <c r="M166" s="226" t="s">
        <v>1</v>
      </c>
      <c r="N166" s="227" t="s">
        <v>43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142</v>
      </c>
      <c r="AT166" s="230" t="s">
        <v>137</v>
      </c>
      <c r="AU166" s="230" t="s">
        <v>88</v>
      </c>
      <c r="AY166" s="18" t="s">
        <v>135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86</v>
      </c>
      <c r="BK166" s="231">
        <f>ROUND(I166*H166,2)</f>
        <v>0</v>
      </c>
      <c r="BL166" s="18" t="s">
        <v>142</v>
      </c>
      <c r="BM166" s="230" t="s">
        <v>1111</v>
      </c>
    </row>
    <row r="167" spans="1:47" s="2" customFormat="1" ht="12">
      <c r="A167" s="39"/>
      <c r="B167" s="40"/>
      <c r="C167" s="41"/>
      <c r="D167" s="232" t="s">
        <v>144</v>
      </c>
      <c r="E167" s="41"/>
      <c r="F167" s="233" t="s">
        <v>417</v>
      </c>
      <c r="G167" s="41"/>
      <c r="H167" s="41"/>
      <c r="I167" s="234"/>
      <c r="J167" s="41"/>
      <c r="K167" s="41"/>
      <c r="L167" s="45"/>
      <c r="M167" s="235"/>
      <c r="N167" s="236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144</v>
      </c>
      <c r="AU167" s="18" t="s">
        <v>88</v>
      </c>
    </row>
    <row r="168" spans="1:47" s="2" customFormat="1" ht="12">
      <c r="A168" s="39"/>
      <c r="B168" s="40"/>
      <c r="C168" s="41"/>
      <c r="D168" s="237" t="s">
        <v>146</v>
      </c>
      <c r="E168" s="41"/>
      <c r="F168" s="238" t="s">
        <v>418</v>
      </c>
      <c r="G168" s="41"/>
      <c r="H168" s="41"/>
      <c r="I168" s="234"/>
      <c r="J168" s="41"/>
      <c r="K168" s="41"/>
      <c r="L168" s="45"/>
      <c r="M168" s="235"/>
      <c r="N168" s="236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146</v>
      </c>
      <c r="AU168" s="18" t="s">
        <v>88</v>
      </c>
    </row>
    <row r="169" spans="1:65" s="2" customFormat="1" ht="24.15" customHeight="1">
      <c r="A169" s="39"/>
      <c r="B169" s="40"/>
      <c r="C169" s="219" t="s">
        <v>172</v>
      </c>
      <c r="D169" s="219" t="s">
        <v>137</v>
      </c>
      <c r="E169" s="220" t="s">
        <v>1112</v>
      </c>
      <c r="F169" s="221" t="s">
        <v>1113</v>
      </c>
      <c r="G169" s="222" t="s">
        <v>162</v>
      </c>
      <c r="H169" s="223">
        <v>0.219</v>
      </c>
      <c r="I169" s="224"/>
      <c r="J169" s="225">
        <f>ROUND(I169*H169,2)</f>
        <v>0</v>
      </c>
      <c r="K169" s="221" t="s">
        <v>141</v>
      </c>
      <c r="L169" s="45"/>
      <c r="M169" s="226" t="s">
        <v>1</v>
      </c>
      <c r="N169" s="227" t="s">
        <v>43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142</v>
      </c>
      <c r="AT169" s="230" t="s">
        <v>137</v>
      </c>
      <c r="AU169" s="230" t="s">
        <v>88</v>
      </c>
      <c r="AY169" s="18" t="s">
        <v>135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86</v>
      </c>
      <c r="BK169" s="231">
        <f>ROUND(I169*H169,2)</f>
        <v>0</v>
      </c>
      <c r="BL169" s="18" t="s">
        <v>142</v>
      </c>
      <c r="BM169" s="230" t="s">
        <v>1114</v>
      </c>
    </row>
    <row r="170" spans="1:47" s="2" customFormat="1" ht="12">
      <c r="A170" s="39"/>
      <c r="B170" s="40"/>
      <c r="C170" s="41"/>
      <c r="D170" s="232" t="s">
        <v>144</v>
      </c>
      <c r="E170" s="41"/>
      <c r="F170" s="233" t="s">
        <v>1115</v>
      </c>
      <c r="G170" s="41"/>
      <c r="H170" s="41"/>
      <c r="I170" s="234"/>
      <c r="J170" s="41"/>
      <c r="K170" s="41"/>
      <c r="L170" s="45"/>
      <c r="M170" s="235"/>
      <c r="N170" s="236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144</v>
      </c>
      <c r="AU170" s="18" t="s">
        <v>88</v>
      </c>
    </row>
    <row r="171" spans="1:47" s="2" customFormat="1" ht="12">
      <c r="A171" s="39"/>
      <c r="B171" s="40"/>
      <c r="C171" s="41"/>
      <c r="D171" s="237" t="s">
        <v>146</v>
      </c>
      <c r="E171" s="41"/>
      <c r="F171" s="238" t="s">
        <v>1116</v>
      </c>
      <c r="G171" s="41"/>
      <c r="H171" s="41"/>
      <c r="I171" s="234"/>
      <c r="J171" s="41"/>
      <c r="K171" s="41"/>
      <c r="L171" s="45"/>
      <c r="M171" s="235"/>
      <c r="N171" s="236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146</v>
      </c>
      <c r="AU171" s="18" t="s">
        <v>88</v>
      </c>
    </row>
    <row r="172" spans="1:51" s="13" customFormat="1" ht="12">
      <c r="A172" s="13"/>
      <c r="B172" s="239"/>
      <c r="C172" s="240"/>
      <c r="D172" s="232" t="s">
        <v>180</v>
      </c>
      <c r="E172" s="241" t="s">
        <v>1</v>
      </c>
      <c r="F172" s="242" t="s">
        <v>1117</v>
      </c>
      <c r="G172" s="240"/>
      <c r="H172" s="243">
        <v>0.219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180</v>
      </c>
      <c r="AU172" s="249" t="s">
        <v>88</v>
      </c>
      <c r="AV172" s="13" t="s">
        <v>88</v>
      </c>
      <c r="AW172" s="13" t="s">
        <v>34</v>
      </c>
      <c r="AX172" s="13" t="s">
        <v>78</v>
      </c>
      <c r="AY172" s="249" t="s">
        <v>135</v>
      </c>
    </row>
    <row r="173" spans="1:51" s="15" customFormat="1" ht="12">
      <c r="A173" s="15"/>
      <c r="B173" s="260"/>
      <c r="C173" s="261"/>
      <c r="D173" s="232" t="s">
        <v>180</v>
      </c>
      <c r="E173" s="262" t="s">
        <v>1</v>
      </c>
      <c r="F173" s="263" t="s">
        <v>183</v>
      </c>
      <c r="G173" s="261"/>
      <c r="H173" s="264">
        <v>0.219</v>
      </c>
      <c r="I173" s="265"/>
      <c r="J173" s="261"/>
      <c r="K173" s="261"/>
      <c r="L173" s="266"/>
      <c r="M173" s="267"/>
      <c r="N173" s="268"/>
      <c r="O173" s="268"/>
      <c r="P173" s="268"/>
      <c r="Q173" s="268"/>
      <c r="R173" s="268"/>
      <c r="S173" s="268"/>
      <c r="T173" s="269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0" t="s">
        <v>180</v>
      </c>
      <c r="AU173" s="270" t="s">
        <v>88</v>
      </c>
      <c r="AV173" s="15" t="s">
        <v>142</v>
      </c>
      <c r="AW173" s="15" t="s">
        <v>34</v>
      </c>
      <c r="AX173" s="15" t="s">
        <v>86</v>
      </c>
      <c r="AY173" s="270" t="s">
        <v>135</v>
      </c>
    </row>
    <row r="174" spans="1:65" s="2" customFormat="1" ht="24.15" customHeight="1">
      <c r="A174" s="39"/>
      <c r="B174" s="40"/>
      <c r="C174" s="219" t="s">
        <v>200</v>
      </c>
      <c r="D174" s="219" t="s">
        <v>137</v>
      </c>
      <c r="E174" s="220" t="s">
        <v>1118</v>
      </c>
      <c r="F174" s="221" t="s">
        <v>1119</v>
      </c>
      <c r="G174" s="222" t="s">
        <v>162</v>
      </c>
      <c r="H174" s="223">
        <v>0.33</v>
      </c>
      <c r="I174" s="224"/>
      <c r="J174" s="225">
        <f>ROUND(I174*H174,2)</f>
        <v>0</v>
      </c>
      <c r="K174" s="221" t="s">
        <v>141</v>
      </c>
      <c r="L174" s="45"/>
      <c r="M174" s="226" t="s">
        <v>1</v>
      </c>
      <c r="N174" s="227" t="s">
        <v>43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142</v>
      </c>
      <c r="AT174" s="230" t="s">
        <v>137</v>
      </c>
      <c r="AU174" s="230" t="s">
        <v>88</v>
      </c>
      <c r="AY174" s="18" t="s">
        <v>135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86</v>
      </c>
      <c r="BK174" s="231">
        <f>ROUND(I174*H174,2)</f>
        <v>0</v>
      </c>
      <c r="BL174" s="18" t="s">
        <v>142</v>
      </c>
      <c r="BM174" s="230" t="s">
        <v>1120</v>
      </c>
    </row>
    <row r="175" spans="1:47" s="2" customFormat="1" ht="12">
      <c r="A175" s="39"/>
      <c r="B175" s="40"/>
      <c r="C175" s="41"/>
      <c r="D175" s="232" t="s">
        <v>144</v>
      </c>
      <c r="E175" s="41"/>
      <c r="F175" s="233" t="s">
        <v>1121</v>
      </c>
      <c r="G175" s="41"/>
      <c r="H175" s="41"/>
      <c r="I175" s="234"/>
      <c r="J175" s="41"/>
      <c r="K175" s="41"/>
      <c r="L175" s="45"/>
      <c r="M175" s="235"/>
      <c r="N175" s="236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144</v>
      </c>
      <c r="AU175" s="18" t="s">
        <v>88</v>
      </c>
    </row>
    <row r="176" spans="1:47" s="2" customFormat="1" ht="12">
      <c r="A176" s="39"/>
      <c r="B176" s="40"/>
      <c r="C176" s="41"/>
      <c r="D176" s="237" t="s">
        <v>146</v>
      </c>
      <c r="E176" s="41"/>
      <c r="F176" s="238" t="s">
        <v>1122</v>
      </c>
      <c r="G176" s="41"/>
      <c r="H176" s="41"/>
      <c r="I176" s="234"/>
      <c r="J176" s="41"/>
      <c r="K176" s="41"/>
      <c r="L176" s="45"/>
      <c r="M176" s="235"/>
      <c r="N176" s="236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146</v>
      </c>
      <c r="AU176" s="18" t="s">
        <v>88</v>
      </c>
    </row>
    <row r="177" spans="1:51" s="13" customFormat="1" ht="12">
      <c r="A177" s="13"/>
      <c r="B177" s="239"/>
      <c r="C177" s="240"/>
      <c r="D177" s="232" t="s">
        <v>180</v>
      </c>
      <c r="E177" s="241" t="s">
        <v>1</v>
      </c>
      <c r="F177" s="242" t="s">
        <v>1123</v>
      </c>
      <c r="G177" s="240"/>
      <c r="H177" s="243">
        <v>0.33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180</v>
      </c>
      <c r="AU177" s="249" t="s">
        <v>88</v>
      </c>
      <c r="AV177" s="13" t="s">
        <v>88</v>
      </c>
      <c r="AW177" s="13" t="s">
        <v>34</v>
      </c>
      <c r="AX177" s="13" t="s">
        <v>78</v>
      </c>
      <c r="AY177" s="249" t="s">
        <v>135</v>
      </c>
    </row>
    <row r="178" spans="1:51" s="15" customFormat="1" ht="12">
      <c r="A178" s="15"/>
      <c r="B178" s="260"/>
      <c r="C178" s="261"/>
      <c r="D178" s="232" t="s">
        <v>180</v>
      </c>
      <c r="E178" s="262" t="s">
        <v>1</v>
      </c>
      <c r="F178" s="263" t="s">
        <v>183</v>
      </c>
      <c r="G178" s="261"/>
      <c r="H178" s="264">
        <v>0.33</v>
      </c>
      <c r="I178" s="265"/>
      <c r="J178" s="261"/>
      <c r="K178" s="261"/>
      <c r="L178" s="266"/>
      <c r="M178" s="267"/>
      <c r="N178" s="268"/>
      <c r="O178" s="268"/>
      <c r="P178" s="268"/>
      <c r="Q178" s="268"/>
      <c r="R178" s="268"/>
      <c r="S178" s="268"/>
      <c r="T178" s="269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0" t="s">
        <v>180</v>
      </c>
      <c r="AU178" s="270" t="s">
        <v>88</v>
      </c>
      <c r="AV178" s="15" t="s">
        <v>142</v>
      </c>
      <c r="AW178" s="15" t="s">
        <v>34</v>
      </c>
      <c r="AX178" s="15" t="s">
        <v>86</v>
      </c>
      <c r="AY178" s="270" t="s">
        <v>135</v>
      </c>
    </row>
    <row r="179" spans="1:65" s="2" customFormat="1" ht="16.5" customHeight="1">
      <c r="A179" s="39"/>
      <c r="B179" s="40"/>
      <c r="C179" s="274" t="s">
        <v>208</v>
      </c>
      <c r="D179" s="274" t="s">
        <v>422</v>
      </c>
      <c r="E179" s="275" t="s">
        <v>1124</v>
      </c>
      <c r="F179" s="276" t="s">
        <v>1125</v>
      </c>
      <c r="G179" s="277" t="s">
        <v>272</v>
      </c>
      <c r="H179" s="278">
        <v>0.66</v>
      </c>
      <c r="I179" s="279"/>
      <c r="J179" s="280">
        <f>ROUND(I179*H179,2)</f>
        <v>0</v>
      </c>
      <c r="K179" s="276" t="s">
        <v>141</v>
      </c>
      <c r="L179" s="281"/>
      <c r="M179" s="282" t="s">
        <v>1</v>
      </c>
      <c r="N179" s="283" t="s">
        <v>43</v>
      </c>
      <c r="O179" s="92"/>
      <c r="P179" s="228">
        <f>O179*H179</f>
        <v>0</v>
      </c>
      <c r="Q179" s="228">
        <v>1</v>
      </c>
      <c r="R179" s="228">
        <f>Q179*H179</f>
        <v>0.66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189</v>
      </c>
      <c r="AT179" s="230" t="s">
        <v>422</v>
      </c>
      <c r="AU179" s="230" t="s">
        <v>88</v>
      </c>
      <c r="AY179" s="18" t="s">
        <v>135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86</v>
      </c>
      <c r="BK179" s="231">
        <f>ROUND(I179*H179,2)</f>
        <v>0</v>
      </c>
      <c r="BL179" s="18" t="s">
        <v>142</v>
      </c>
      <c r="BM179" s="230" t="s">
        <v>1126</v>
      </c>
    </row>
    <row r="180" spans="1:47" s="2" customFormat="1" ht="12">
      <c r="A180" s="39"/>
      <c r="B180" s="40"/>
      <c r="C180" s="41"/>
      <c r="D180" s="232" t="s">
        <v>144</v>
      </c>
      <c r="E180" s="41"/>
      <c r="F180" s="233" t="s">
        <v>1125</v>
      </c>
      <c r="G180" s="41"/>
      <c r="H180" s="41"/>
      <c r="I180" s="234"/>
      <c r="J180" s="41"/>
      <c r="K180" s="41"/>
      <c r="L180" s="45"/>
      <c r="M180" s="235"/>
      <c r="N180" s="236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144</v>
      </c>
      <c r="AU180" s="18" t="s">
        <v>88</v>
      </c>
    </row>
    <row r="181" spans="1:51" s="13" customFormat="1" ht="12">
      <c r="A181" s="13"/>
      <c r="B181" s="239"/>
      <c r="C181" s="240"/>
      <c r="D181" s="232" t="s">
        <v>180</v>
      </c>
      <c r="E181" s="241" t="s">
        <v>1</v>
      </c>
      <c r="F181" s="242" t="s">
        <v>1127</v>
      </c>
      <c r="G181" s="240"/>
      <c r="H181" s="243">
        <v>0.66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9" t="s">
        <v>180</v>
      </c>
      <c r="AU181" s="249" t="s">
        <v>88</v>
      </c>
      <c r="AV181" s="13" t="s">
        <v>88</v>
      </c>
      <c r="AW181" s="13" t="s">
        <v>34</v>
      </c>
      <c r="AX181" s="13" t="s">
        <v>78</v>
      </c>
      <c r="AY181" s="249" t="s">
        <v>135</v>
      </c>
    </row>
    <row r="182" spans="1:51" s="15" customFormat="1" ht="12">
      <c r="A182" s="15"/>
      <c r="B182" s="260"/>
      <c r="C182" s="261"/>
      <c r="D182" s="232" t="s">
        <v>180</v>
      </c>
      <c r="E182" s="262" t="s">
        <v>1</v>
      </c>
      <c r="F182" s="263" t="s">
        <v>183</v>
      </c>
      <c r="G182" s="261"/>
      <c r="H182" s="264">
        <v>0.66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0" t="s">
        <v>180</v>
      </c>
      <c r="AU182" s="270" t="s">
        <v>88</v>
      </c>
      <c r="AV182" s="15" t="s">
        <v>142</v>
      </c>
      <c r="AW182" s="15" t="s">
        <v>34</v>
      </c>
      <c r="AX182" s="15" t="s">
        <v>86</v>
      </c>
      <c r="AY182" s="270" t="s">
        <v>135</v>
      </c>
    </row>
    <row r="183" spans="1:65" s="2" customFormat="1" ht="24.15" customHeight="1">
      <c r="A183" s="39"/>
      <c r="B183" s="40"/>
      <c r="C183" s="219" t="s">
        <v>218</v>
      </c>
      <c r="D183" s="219" t="s">
        <v>137</v>
      </c>
      <c r="E183" s="220" t="s">
        <v>1128</v>
      </c>
      <c r="F183" s="221" t="s">
        <v>1129</v>
      </c>
      <c r="G183" s="222" t="s">
        <v>140</v>
      </c>
      <c r="H183" s="223">
        <v>289</v>
      </c>
      <c r="I183" s="224"/>
      <c r="J183" s="225">
        <f>ROUND(I183*H183,2)</f>
        <v>0</v>
      </c>
      <c r="K183" s="221" t="s">
        <v>141</v>
      </c>
      <c r="L183" s="45"/>
      <c r="M183" s="226" t="s">
        <v>1</v>
      </c>
      <c r="N183" s="227" t="s">
        <v>43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142</v>
      </c>
      <c r="AT183" s="230" t="s">
        <v>137</v>
      </c>
      <c r="AU183" s="230" t="s">
        <v>88</v>
      </c>
      <c r="AY183" s="18" t="s">
        <v>135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86</v>
      </c>
      <c r="BK183" s="231">
        <f>ROUND(I183*H183,2)</f>
        <v>0</v>
      </c>
      <c r="BL183" s="18" t="s">
        <v>142</v>
      </c>
      <c r="BM183" s="230" t="s">
        <v>1130</v>
      </c>
    </row>
    <row r="184" spans="1:47" s="2" customFormat="1" ht="12">
      <c r="A184" s="39"/>
      <c r="B184" s="40"/>
      <c r="C184" s="41"/>
      <c r="D184" s="232" t="s">
        <v>144</v>
      </c>
      <c r="E184" s="41"/>
      <c r="F184" s="233" t="s">
        <v>1131</v>
      </c>
      <c r="G184" s="41"/>
      <c r="H184" s="41"/>
      <c r="I184" s="234"/>
      <c r="J184" s="41"/>
      <c r="K184" s="41"/>
      <c r="L184" s="45"/>
      <c r="M184" s="235"/>
      <c r="N184" s="236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144</v>
      </c>
      <c r="AU184" s="18" t="s">
        <v>88</v>
      </c>
    </row>
    <row r="185" spans="1:47" s="2" customFormat="1" ht="12">
      <c r="A185" s="39"/>
      <c r="B185" s="40"/>
      <c r="C185" s="41"/>
      <c r="D185" s="237" t="s">
        <v>146</v>
      </c>
      <c r="E185" s="41"/>
      <c r="F185" s="238" t="s">
        <v>1132</v>
      </c>
      <c r="G185" s="41"/>
      <c r="H185" s="41"/>
      <c r="I185" s="234"/>
      <c r="J185" s="41"/>
      <c r="K185" s="41"/>
      <c r="L185" s="45"/>
      <c r="M185" s="235"/>
      <c r="N185" s="236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146</v>
      </c>
      <c r="AU185" s="18" t="s">
        <v>88</v>
      </c>
    </row>
    <row r="186" spans="1:51" s="13" customFormat="1" ht="12">
      <c r="A186" s="13"/>
      <c r="B186" s="239"/>
      <c r="C186" s="240"/>
      <c r="D186" s="232" t="s">
        <v>180</v>
      </c>
      <c r="E186" s="241" t="s">
        <v>1</v>
      </c>
      <c r="F186" s="242" t="s">
        <v>1133</v>
      </c>
      <c r="G186" s="240"/>
      <c r="H186" s="243">
        <v>289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180</v>
      </c>
      <c r="AU186" s="249" t="s">
        <v>88</v>
      </c>
      <c r="AV186" s="13" t="s">
        <v>88</v>
      </c>
      <c r="AW186" s="13" t="s">
        <v>34</v>
      </c>
      <c r="AX186" s="13" t="s">
        <v>78</v>
      </c>
      <c r="AY186" s="249" t="s">
        <v>135</v>
      </c>
    </row>
    <row r="187" spans="1:51" s="15" customFormat="1" ht="12">
      <c r="A187" s="15"/>
      <c r="B187" s="260"/>
      <c r="C187" s="261"/>
      <c r="D187" s="232" t="s">
        <v>180</v>
      </c>
      <c r="E187" s="262" t="s">
        <v>1</v>
      </c>
      <c r="F187" s="263" t="s">
        <v>183</v>
      </c>
      <c r="G187" s="261"/>
      <c r="H187" s="264">
        <v>289</v>
      </c>
      <c r="I187" s="265"/>
      <c r="J187" s="261"/>
      <c r="K187" s="261"/>
      <c r="L187" s="266"/>
      <c r="M187" s="267"/>
      <c r="N187" s="268"/>
      <c r="O187" s="268"/>
      <c r="P187" s="268"/>
      <c r="Q187" s="268"/>
      <c r="R187" s="268"/>
      <c r="S187" s="268"/>
      <c r="T187" s="269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0" t="s">
        <v>180</v>
      </c>
      <c r="AU187" s="270" t="s">
        <v>88</v>
      </c>
      <c r="AV187" s="15" t="s">
        <v>142</v>
      </c>
      <c r="AW187" s="15" t="s">
        <v>34</v>
      </c>
      <c r="AX187" s="15" t="s">
        <v>86</v>
      </c>
      <c r="AY187" s="270" t="s">
        <v>135</v>
      </c>
    </row>
    <row r="188" spans="1:65" s="2" customFormat="1" ht="16.5" customHeight="1">
      <c r="A188" s="39"/>
      <c r="B188" s="40"/>
      <c r="C188" s="274" t="s">
        <v>226</v>
      </c>
      <c r="D188" s="274" t="s">
        <v>422</v>
      </c>
      <c r="E188" s="275" t="s">
        <v>1134</v>
      </c>
      <c r="F188" s="276" t="s">
        <v>1135</v>
      </c>
      <c r="G188" s="277" t="s">
        <v>272</v>
      </c>
      <c r="H188" s="278">
        <v>52.02</v>
      </c>
      <c r="I188" s="279"/>
      <c r="J188" s="280">
        <f>ROUND(I188*H188,2)</f>
        <v>0</v>
      </c>
      <c r="K188" s="276" t="s">
        <v>141</v>
      </c>
      <c r="L188" s="281"/>
      <c r="M188" s="282" t="s">
        <v>1</v>
      </c>
      <c r="N188" s="283" t="s">
        <v>43</v>
      </c>
      <c r="O188" s="92"/>
      <c r="P188" s="228">
        <f>O188*H188</f>
        <v>0</v>
      </c>
      <c r="Q188" s="228">
        <v>1</v>
      </c>
      <c r="R188" s="228">
        <f>Q188*H188</f>
        <v>52.02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189</v>
      </c>
      <c r="AT188" s="230" t="s">
        <v>422</v>
      </c>
      <c r="AU188" s="230" t="s">
        <v>88</v>
      </c>
      <c r="AY188" s="18" t="s">
        <v>135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86</v>
      </c>
      <c r="BK188" s="231">
        <f>ROUND(I188*H188,2)</f>
        <v>0</v>
      </c>
      <c r="BL188" s="18" t="s">
        <v>142</v>
      </c>
      <c r="BM188" s="230" t="s">
        <v>1136</v>
      </c>
    </row>
    <row r="189" spans="1:47" s="2" customFormat="1" ht="12">
      <c r="A189" s="39"/>
      <c r="B189" s="40"/>
      <c r="C189" s="41"/>
      <c r="D189" s="232" t="s">
        <v>144</v>
      </c>
      <c r="E189" s="41"/>
      <c r="F189" s="233" t="s">
        <v>1135</v>
      </c>
      <c r="G189" s="41"/>
      <c r="H189" s="41"/>
      <c r="I189" s="234"/>
      <c r="J189" s="41"/>
      <c r="K189" s="41"/>
      <c r="L189" s="45"/>
      <c r="M189" s="235"/>
      <c r="N189" s="236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144</v>
      </c>
      <c r="AU189" s="18" t="s">
        <v>88</v>
      </c>
    </row>
    <row r="190" spans="1:51" s="13" customFormat="1" ht="12">
      <c r="A190" s="13"/>
      <c r="B190" s="239"/>
      <c r="C190" s="240"/>
      <c r="D190" s="232" t="s">
        <v>180</v>
      </c>
      <c r="E190" s="241" t="s">
        <v>1</v>
      </c>
      <c r="F190" s="242" t="s">
        <v>1137</v>
      </c>
      <c r="G190" s="240"/>
      <c r="H190" s="243">
        <v>52.02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9" t="s">
        <v>180</v>
      </c>
      <c r="AU190" s="249" t="s">
        <v>88</v>
      </c>
      <c r="AV190" s="13" t="s">
        <v>88</v>
      </c>
      <c r="AW190" s="13" t="s">
        <v>34</v>
      </c>
      <c r="AX190" s="13" t="s">
        <v>78</v>
      </c>
      <c r="AY190" s="249" t="s">
        <v>135</v>
      </c>
    </row>
    <row r="191" spans="1:51" s="15" customFormat="1" ht="12">
      <c r="A191" s="15"/>
      <c r="B191" s="260"/>
      <c r="C191" s="261"/>
      <c r="D191" s="232" t="s">
        <v>180</v>
      </c>
      <c r="E191" s="262" t="s">
        <v>1</v>
      </c>
      <c r="F191" s="263" t="s">
        <v>183</v>
      </c>
      <c r="G191" s="261"/>
      <c r="H191" s="264">
        <v>52.02</v>
      </c>
      <c r="I191" s="265"/>
      <c r="J191" s="261"/>
      <c r="K191" s="261"/>
      <c r="L191" s="266"/>
      <c r="M191" s="267"/>
      <c r="N191" s="268"/>
      <c r="O191" s="268"/>
      <c r="P191" s="268"/>
      <c r="Q191" s="268"/>
      <c r="R191" s="268"/>
      <c r="S191" s="268"/>
      <c r="T191" s="269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0" t="s">
        <v>180</v>
      </c>
      <c r="AU191" s="270" t="s">
        <v>88</v>
      </c>
      <c r="AV191" s="15" t="s">
        <v>142</v>
      </c>
      <c r="AW191" s="15" t="s">
        <v>34</v>
      </c>
      <c r="AX191" s="15" t="s">
        <v>86</v>
      </c>
      <c r="AY191" s="270" t="s">
        <v>135</v>
      </c>
    </row>
    <row r="192" spans="1:65" s="2" customFormat="1" ht="24.15" customHeight="1">
      <c r="A192" s="39"/>
      <c r="B192" s="40"/>
      <c r="C192" s="219" t="s">
        <v>240</v>
      </c>
      <c r="D192" s="219" t="s">
        <v>137</v>
      </c>
      <c r="E192" s="220" t="s">
        <v>1138</v>
      </c>
      <c r="F192" s="221" t="s">
        <v>1139</v>
      </c>
      <c r="G192" s="222" t="s">
        <v>140</v>
      </c>
      <c r="H192" s="223">
        <v>189</v>
      </c>
      <c r="I192" s="224"/>
      <c r="J192" s="225">
        <f>ROUND(I192*H192,2)</f>
        <v>0</v>
      </c>
      <c r="K192" s="221" t="s">
        <v>141</v>
      </c>
      <c r="L192" s="45"/>
      <c r="M192" s="226" t="s">
        <v>1</v>
      </c>
      <c r="N192" s="227" t="s">
        <v>43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142</v>
      </c>
      <c r="AT192" s="230" t="s">
        <v>137</v>
      </c>
      <c r="AU192" s="230" t="s">
        <v>88</v>
      </c>
      <c r="AY192" s="18" t="s">
        <v>135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86</v>
      </c>
      <c r="BK192" s="231">
        <f>ROUND(I192*H192,2)</f>
        <v>0</v>
      </c>
      <c r="BL192" s="18" t="s">
        <v>142</v>
      </c>
      <c r="BM192" s="230" t="s">
        <v>1140</v>
      </c>
    </row>
    <row r="193" spans="1:47" s="2" customFormat="1" ht="12">
      <c r="A193" s="39"/>
      <c r="B193" s="40"/>
      <c r="C193" s="41"/>
      <c r="D193" s="232" t="s">
        <v>144</v>
      </c>
      <c r="E193" s="41"/>
      <c r="F193" s="233" t="s">
        <v>1141</v>
      </c>
      <c r="G193" s="41"/>
      <c r="H193" s="41"/>
      <c r="I193" s="234"/>
      <c r="J193" s="41"/>
      <c r="K193" s="41"/>
      <c r="L193" s="45"/>
      <c r="M193" s="235"/>
      <c r="N193" s="236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144</v>
      </c>
      <c r="AU193" s="18" t="s">
        <v>88</v>
      </c>
    </row>
    <row r="194" spans="1:47" s="2" customFormat="1" ht="12">
      <c r="A194" s="39"/>
      <c r="B194" s="40"/>
      <c r="C194" s="41"/>
      <c r="D194" s="237" t="s">
        <v>146</v>
      </c>
      <c r="E194" s="41"/>
      <c r="F194" s="238" t="s">
        <v>1142</v>
      </c>
      <c r="G194" s="41"/>
      <c r="H194" s="41"/>
      <c r="I194" s="234"/>
      <c r="J194" s="41"/>
      <c r="K194" s="41"/>
      <c r="L194" s="45"/>
      <c r="M194" s="235"/>
      <c r="N194" s="236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146</v>
      </c>
      <c r="AU194" s="18" t="s">
        <v>88</v>
      </c>
    </row>
    <row r="195" spans="1:65" s="2" customFormat="1" ht="16.5" customHeight="1">
      <c r="A195" s="39"/>
      <c r="B195" s="40"/>
      <c r="C195" s="274" t="s">
        <v>8</v>
      </c>
      <c r="D195" s="274" t="s">
        <v>422</v>
      </c>
      <c r="E195" s="275" t="s">
        <v>1143</v>
      </c>
      <c r="F195" s="276" t="s">
        <v>1144</v>
      </c>
      <c r="G195" s="277" t="s">
        <v>1145</v>
      </c>
      <c r="H195" s="278">
        <v>6.615</v>
      </c>
      <c r="I195" s="279"/>
      <c r="J195" s="280">
        <f>ROUND(I195*H195,2)</f>
        <v>0</v>
      </c>
      <c r="K195" s="276" t="s">
        <v>141</v>
      </c>
      <c r="L195" s="281"/>
      <c r="M195" s="282" t="s">
        <v>1</v>
      </c>
      <c r="N195" s="283" t="s">
        <v>43</v>
      </c>
      <c r="O195" s="92"/>
      <c r="P195" s="228">
        <f>O195*H195</f>
        <v>0</v>
      </c>
      <c r="Q195" s="228">
        <v>0.001</v>
      </c>
      <c r="R195" s="228">
        <f>Q195*H195</f>
        <v>0.006615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189</v>
      </c>
      <c r="AT195" s="230" t="s">
        <v>422</v>
      </c>
      <c r="AU195" s="230" t="s">
        <v>88</v>
      </c>
      <c r="AY195" s="18" t="s">
        <v>135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86</v>
      </c>
      <c r="BK195" s="231">
        <f>ROUND(I195*H195,2)</f>
        <v>0</v>
      </c>
      <c r="BL195" s="18" t="s">
        <v>142</v>
      </c>
      <c r="BM195" s="230" t="s">
        <v>1146</v>
      </c>
    </row>
    <row r="196" spans="1:47" s="2" customFormat="1" ht="12">
      <c r="A196" s="39"/>
      <c r="B196" s="40"/>
      <c r="C196" s="41"/>
      <c r="D196" s="232" t="s">
        <v>144</v>
      </c>
      <c r="E196" s="41"/>
      <c r="F196" s="233" t="s">
        <v>1144</v>
      </c>
      <c r="G196" s="41"/>
      <c r="H196" s="41"/>
      <c r="I196" s="234"/>
      <c r="J196" s="41"/>
      <c r="K196" s="41"/>
      <c r="L196" s="45"/>
      <c r="M196" s="235"/>
      <c r="N196" s="236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144</v>
      </c>
      <c r="AU196" s="18" t="s">
        <v>88</v>
      </c>
    </row>
    <row r="197" spans="1:51" s="13" customFormat="1" ht="12">
      <c r="A197" s="13"/>
      <c r="B197" s="239"/>
      <c r="C197" s="240"/>
      <c r="D197" s="232" t="s">
        <v>180</v>
      </c>
      <c r="E197" s="241" t="s">
        <v>1</v>
      </c>
      <c r="F197" s="242" t="s">
        <v>1147</v>
      </c>
      <c r="G197" s="240"/>
      <c r="H197" s="243">
        <v>6.615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180</v>
      </c>
      <c r="AU197" s="249" t="s">
        <v>88</v>
      </c>
      <c r="AV197" s="13" t="s">
        <v>88</v>
      </c>
      <c r="AW197" s="13" t="s">
        <v>34</v>
      </c>
      <c r="AX197" s="13" t="s">
        <v>78</v>
      </c>
      <c r="AY197" s="249" t="s">
        <v>135</v>
      </c>
    </row>
    <row r="198" spans="1:51" s="15" customFormat="1" ht="12">
      <c r="A198" s="15"/>
      <c r="B198" s="260"/>
      <c r="C198" s="261"/>
      <c r="D198" s="232" t="s">
        <v>180</v>
      </c>
      <c r="E198" s="262" t="s">
        <v>1</v>
      </c>
      <c r="F198" s="263" t="s">
        <v>183</v>
      </c>
      <c r="G198" s="261"/>
      <c r="H198" s="264">
        <v>6.615</v>
      </c>
      <c r="I198" s="265"/>
      <c r="J198" s="261"/>
      <c r="K198" s="261"/>
      <c r="L198" s="266"/>
      <c r="M198" s="267"/>
      <c r="N198" s="268"/>
      <c r="O198" s="268"/>
      <c r="P198" s="268"/>
      <c r="Q198" s="268"/>
      <c r="R198" s="268"/>
      <c r="S198" s="268"/>
      <c r="T198" s="269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0" t="s">
        <v>180</v>
      </c>
      <c r="AU198" s="270" t="s">
        <v>88</v>
      </c>
      <c r="AV198" s="15" t="s">
        <v>142</v>
      </c>
      <c r="AW198" s="15" t="s">
        <v>34</v>
      </c>
      <c r="AX198" s="15" t="s">
        <v>86</v>
      </c>
      <c r="AY198" s="270" t="s">
        <v>135</v>
      </c>
    </row>
    <row r="199" spans="1:65" s="2" customFormat="1" ht="24.15" customHeight="1">
      <c r="A199" s="39"/>
      <c r="B199" s="40"/>
      <c r="C199" s="219" t="s">
        <v>252</v>
      </c>
      <c r="D199" s="219" t="s">
        <v>137</v>
      </c>
      <c r="E199" s="220" t="s">
        <v>1148</v>
      </c>
      <c r="F199" s="221" t="s">
        <v>1149</v>
      </c>
      <c r="G199" s="222" t="s">
        <v>140</v>
      </c>
      <c r="H199" s="223">
        <v>289</v>
      </c>
      <c r="I199" s="224"/>
      <c r="J199" s="225">
        <f>ROUND(I199*H199,2)</f>
        <v>0</v>
      </c>
      <c r="K199" s="221" t="s">
        <v>141</v>
      </c>
      <c r="L199" s="45"/>
      <c r="M199" s="226" t="s">
        <v>1</v>
      </c>
      <c r="N199" s="227" t="s">
        <v>43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142</v>
      </c>
      <c r="AT199" s="230" t="s">
        <v>137</v>
      </c>
      <c r="AU199" s="230" t="s">
        <v>88</v>
      </c>
      <c r="AY199" s="18" t="s">
        <v>135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86</v>
      </c>
      <c r="BK199" s="231">
        <f>ROUND(I199*H199,2)</f>
        <v>0</v>
      </c>
      <c r="BL199" s="18" t="s">
        <v>142</v>
      </c>
      <c r="BM199" s="230" t="s">
        <v>1150</v>
      </c>
    </row>
    <row r="200" spans="1:47" s="2" customFormat="1" ht="12">
      <c r="A200" s="39"/>
      <c r="B200" s="40"/>
      <c r="C200" s="41"/>
      <c r="D200" s="232" t="s">
        <v>144</v>
      </c>
      <c r="E200" s="41"/>
      <c r="F200" s="233" t="s">
        <v>1151</v>
      </c>
      <c r="G200" s="41"/>
      <c r="H200" s="41"/>
      <c r="I200" s="234"/>
      <c r="J200" s="41"/>
      <c r="K200" s="41"/>
      <c r="L200" s="45"/>
      <c r="M200" s="235"/>
      <c r="N200" s="236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144</v>
      </c>
      <c r="AU200" s="18" t="s">
        <v>88</v>
      </c>
    </row>
    <row r="201" spans="1:47" s="2" customFormat="1" ht="12">
      <c r="A201" s="39"/>
      <c r="B201" s="40"/>
      <c r="C201" s="41"/>
      <c r="D201" s="237" t="s">
        <v>146</v>
      </c>
      <c r="E201" s="41"/>
      <c r="F201" s="238" t="s">
        <v>1152</v>
      </c>
      <c r="G201" s="41"/>
      <c r="H201" s="41"/>
      <c r="I201" s="234"/>
      <c r="J201" s="41"/>
      <c r="K201" s="41"/>
      <c r="L201" s="45"/>
      <c r="M201" s="235"/>
      <c r="N201" s="236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146</v>
      </c>
      <c r="AU201" s="18" t="s">
        <v>88</v>
      </c>
    </row>
    <row r="202" spans="1:65" s="2" customFormat="1" ht="24.15" customHeight="1">
      <c r="A202" s="39"/>
      <c r="B202" s="40"/>
      <c r="C202" s="219" t="s">
        <v>264</v>
      </c>
      <c r="D202" s="219" t="s">
        <v>137</v>
      </c>
      <c r="E202" s="220" t="s">
        <v>1153</v>
      </c>
      <c r="F202" s="221" t="s">
        <v>1154</v>
      </c>
      <c r="G202" s="222" t="s">
        <v>140</v>
      </c>
      <c r="H202" s="223">
        <v>34.393</v>
      </c>
      <c r="I202" s="224"/>
      <c r="J202" s="225">
        <f>ROUND(I202*H202,2)</f>
        <v>0</v>
      </c>
      <c r="K202" s="221" t="s">
        <v>141</v>
      </c>
      <c r="L202" s="45"/>
      <c r="M202" s="226" t="s">
        <v>1</v>
      </c>
      <c r="N202" s="227" t="s">
        <v>43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142</v>
      </c>
      <c r="AT202" s="230" t="s">
        <v>137</v>
      </c>
      <c r="AU202" s="230" t="s">
        <v>88</v>
      </c>
      <c r="AY202" s="18" t="s">
        <v>135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86</v>
      </c>
      <c r="BK202" s="231">
        <f>ROUND(I202*H202,2)</f>
        <v>0</v>
      </c>
      <c r="BL202" s="18" t="s">
        <v>142</v>
      </c>
      <c r="BM202" s="230" t="s">
        <v>1155</v>
      </c>
    </row>
    <row r="203" spans="1:47" s="2" customFormat="1" ht="12">
      <c r="A203" s="39"/>
      <c r="B203" s="40"/>
      <c r="C203" s="41"/>
      <c r="D203" s="232" t="s">
        <v>144</v>
      </c>
      <c r="E203" s="41"/>
      <c r="F203" s="233" t="s">
        <v>1156</v>
      </c>
      <c r="G203" s="41"/>
      <c r="H203" s="41"/>
      <c r="I203" s="234"/>
      <c r="J203" s="41"/>
      <c r="K203" s="41"/>
      <c r="L203" s="45"/>
      <c r="M203" s="235"/>
      <c r="N203" s="236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144</v>
      </c>
      <c r="AU203" s="18" t="s">
        <v>88</v>
      </c>
    </row>
    <row r="204" spans="1:47" s="2" customFormat="1" ht="12">
      <c r="A204" s="39"/>
      <c r="B204" s="40"/>
      <c r="C204" s="41"/>
      <c r="D204" s="237" t="s">
        <v>146</v>
      </c>
      <c r="E204" s="41"/>
      <c r="F204" s="238" t="s">
        <v>1157</v>
      </c>
      <c r="G204" s="41"/>
      <c r="H204" s="41"/>
      <c r="I204" s="234"/>
      <c r="J204" s="41"/>
      <c r="K204" s="41"/>
      <c r="L204" s="45"/>
      <c r="M204" s="235"/>
      <c r="N204" s="236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146</v>
      </c>
      <c r="AU204" s="18" t="s">
        <v>88</v>
      </c>
    </row>
    <row r="205" spans="1:51" s="13" customFormat="1" ht="12">
      <c r="A205" s="13"/>
      <c r="B205" s="239"/>
      <c r="C205" s="240"/>
      <c r="D205" s="232" t="s">
        <v>180</v>
      </c>
      <c r="E205" s="241" t="s">
        <v>1</v>
      </c>
      <c r="F205" s="242" t="s">
        <v>1158</v>
      </c>
      <c r="G205" s="240"/>
      <c r="H205" s="243">
        <v>27.173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180</v>
      </c>
      <c r="AU205" s="249" t="s">
        <v>88</v>
      </c>
      <c r="AV205" s="13" t="s">
        <v>88</v>
      </c>
      <c r="AW205" s="13" t="s">
        <v>34</v>
      </c>
      <c r="AX205" s="13" t="s">
        <v>78</v>
      </c>
      <c r="AY205" s="249" t="s">
        <v>135</v>
      </c>
    </row>
    <row r="206" spans="1:51" s="13" customFormat="1" ht="12">
      <c r="A206" s="13"/>
      <c r="B206" s="239"/>
      <c r="C206" s="240"/>
      <c r="D206" s="232" t="s">
        <v>180</v>
      </c>
      <c r="E206" s="241" t="s">
        <v>1</v>
      </c>
      <c r="F206" s="242" t="s">
        <v>1159</v>
      </c>
      <c r="G206" s="240"/>
      <c r="H206" s="243">
        <v>0.72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9" t="s">
        <v>180</v>
      </c>
      <c r="AU206" s="249" t="s">
        <v>88</v>
      </c>
      <c r="AV206" s="13" t="s">
        <v>88</v>
      </c>
      <c r="AW206" s="13" t="s">
        <v>34</v>
      </c>
      <c r="AX206" s="13" t="s">
        <v>78</v>
      </c>
      <c r="AY206" s="249" t="s">
        <v>135</v>
      </c>
    </row>
    <row r="207" spans="1:51" s="13" customFormat="1" ht="12">
      <c r="A207" s="13"/>
      <c r="B207" s="239"/>
      <c r="C207" s="240"/>
      <c r="D207" s="232" t="s">
        <v>180</v>
      </c>
      <c r="E207" s="241" t="s">
        <v>1</v>
      </c>
      <c r="F207" s="242" t="s">
        <v>1160</v>
      </c>
      <c r="G207" s="240"/>
      <c r="H207" s="243">
        <v>6.5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9" t="s">
        <v>180</v>
      </c>
      <c r="AU207" s="249" t="s">
        <v>88</v>
      </c>
      <c r="AV207" s="13" t="s">
        <v>88</v>
      </c>
      <c r="AW207" s="13" t="s">
        <v>34</v>
      </c>
      <c r="AX207" s="13" t="s">
        <v>78</v>
      </c>
      <c r="AY207" s="249" t="s">
        <v>135</v>
      </c>
    </row>
    <row r="208" spans="1:51" s="15" customFormat="1" ht="12">
      <c r="A208" s="15"/>
      <c r="B208" s="260"/>
      <c r="C208" s="261"/>
      <c r="D208" s="232" t="s">
        <v>180</v>
      </c>
      <c r="E208" s="262" t="s">
        <v>1</v>
      </c>
      <c r="F208" s="263" t="s">
        <v>183</v>
      </c>
      <c r="G208" s="261"/>
      <c r="H208" s="264">
        <v>34.393</v>
      </c>
      <c r="I208" s="265"/>
      <c r="J208" s="261"/>
      <c r="K208" s="261"/>
      <c r="L208" s="266"/>
      <c r="M208" s="267"/>
      <c r="N208" s="268"/>
      <c r="O208" s="268"/>
      <c r="P208" s="268"/>
      <c r="Q208" s="268"/>
      <c r="R208" s="268"/>
      <c r="S208" s="268"/>
      <c r="T208" s="269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0" t="s">
        <v>180</v>
      </c>
      <c r="AU208" s="270" t="s">
        <v>88</v>
      </c>
      <c r="AV208" s="15" t="s">
        <v>142</v>
      </c>
      <c r="AW208" s="15" t="s">
        <v>34</v>
      </c>
      <c r="AX208" s="15" t="s">
        <v>86</v>
      </c>
      <c r="AY208" s="270" t="s">
        <v>135</v>
      </c>
    </row>
    <row r="209" spans="1:63" s="12" customFormat="1" ht="22.8" customHeight="1">
      <c r="A209" s="12"/>
      <c r="B209" s="203"/>
      <c r="C209" s="204"/>
      <c r="D209" s="205" t="s">
        <v>77</v>
      </c>
      <c r="E209" s="217" t="s">
        <v>88</v>
      </c>
      <c r="F209" s="217" t="s">
        <v>427</v>
      </c>
      <c r="G209" s="204"/>
      <c r="H209" s="204"/>
      <c r="I209" s="207"/>
      <c r="J209" s="218">
        <f>BK209</f>
        <v>0</v>
      </c>
      <c r="K209" s="204"/>
      <c r="L209" s="209"/>
      <c r="M209" s="210"/>
      <c r="N209" s="211"/>
      <c r="O209" s="211"/>
      <c r="P209" s="212">
        <f>SUM(P210:P223)</f>
        <v>0</v>
      </c>
      <c r="Q209" s="211"/>
      <c r="R209" s="212">
        <f>SUM(R210:R223)</f>
        <v>2.943821952</v>
      </c>
      <c r="S209" s="211"/>
      <c r="T209" s="213">
        <f>SUM(T210:T223)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4" t="s">
        <v>86</v>
      </c>
      <c r="AT209" s="215" t="s">
        <v>77</v>
      </c>
      <c r="AU209" s="215" t="s">
        <v>86</v>
      </c>
      <c r="AY209" s="214" t="s">
        <v>135</v>
      </c>
      <c r="BK209" s="216">
        <f>SUM(BK210:BK223)</f>
        <v>0</v>
      </c>
    </row>
    <row r="210" spans="1:65" s="2" customFormat="1" ht="33" customHeight="1">
      <c r="A210" s="39"/>
      <c r="B210" s="40"/>
      <c r="C210" s="219" t="s">
        <v>269</v>
      </c>
      <c r="D210" s="219" t="s">
        <v>137</v>
      </c>
      <c r="E210" s="220" t="s">
        <v>1161</v>
      </c>
      <c r="F210" s="221" t="s">
        <v>1162</v>
      </c>
      <c r="G210" s="222" t="s">
        <v>162</v>
      </c>
      <c r="H210" s="223">
        <v>1.8</v>
      </c>
      <c r="I210" s="224"/>
      <c r="J210" s="225">
        <f>ROUND(I210*H210,2)</f>
        <v>0</v>
      </c>
      <c r="K210" s="221" t="s">
        <v>141</v>
      </c>
      <c r="L210" s="45"/>
      <c r="M210" s="226" t="s">
        <v>1</v>
      </c>
      <c r="N210" s="227" t="s">
        <v>43</v>
      </c>
      <c r="O210" s="92"/>
      <c r="P210" s="228">
        <f>O210*H210</f>
        <v>0</v>
      </c>
      <c r="Q210" s="228">
        <v>1.63</v>
      </c>
      <c r="R210" s="228">
        <f>Q210*H210</f>
        <v>2.9339999999999997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142</v>
      </c>
      <c r="AT210" s="230" t="s">
        <v>137</v>
      </c>
      <c r="AU210" s="230" t="s">
        <v>88</v>
      </c>
      <c r="AY210" s="18" t="s">
        <v>135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86</v>
      </c>
      <c r="BK210" s="231">
        <f>ROUND(I210*H210,2)</f>
        <v>0</v>
      </c>
      <c r="BL210" s="18" t="s">
        <v>142</v>
      </c>
      <c r="BM210" s="230" t="s">
        <v>1163</v>
      </c>
    </row>
    <row r="211" spans="1:47" s="2" customFormat="1" ht="12">
      <c r="A211" s="39"/>
      <c r="B211" s="40"/>
      <c r="C211" s="41"/>
      <c r="D211" s="232" t="s">
        <v>144</v>
      </c>
      <c r="E211" s="41"/>
      <c r="F211" s="233" t="s">
        <v>1164</v>
      </c>
      <c r="G211" s="41"/>
      <c r="H211" s="41"/>
      <c r="I211" s="234"/>
      <c r="J211" s="41"/>
      <c r="K211" s="41"/>
      <c r="L211" s="45"/>
      <c r="M211" s="235"/>
      <c r="N211" s="236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144</v>
      </c>
      <c r="AU211" s="18" t="s">
        <v>88</v>
      </c>
    </row>
    <row r="212" spans="1:47" s="2" customFormat="1" ht="12">
      <c r="A212" s="39"/>
      <c r="B212" s="40"/>
      <c r="C212" s="41"/>
      <c r="D212" s="237" t="s">
        <v>146</v>
      </c>
      <c r="E212" s="41"/>
      <c r="F212" s="238" t="s">
        <v>1165</v>
      </c>
      <c r="G212" s="41"/>
      <c r="H212" s="41"/>
      <c r="I212" s="234"/>
      <c r="J212" s="41"/>
      <c r="K212" s="41"/>
      <c r="L212" s="45"/>
      <c r="M212" s="235"/>
      <c r="N212" s="236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146</v>
      </c>
      <c r="AU212" s="18" t="s">
        <v>88</v>
      </c>
    </row>
    <row r="213" spans="1:51" s="13" customFormat="1" ht="12">
      <c r="A213" s="13"/>
      <c r="B213" s="239"/>
      <c r="C213" s="240"/>
      <c r="D213" s="232" t="s">
        <v>180</v>
      </c>
      <c r="E213" s="241" t="s">
        <v>1</v>
      </c>
      <c r="F213" s="242" t="s">
        <v>1166</v>
      </c>
      <c r="G213" s="240"/>
      <c r="H213" s="243">
        <v>1.8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180</v>
      </c>
      <c r="AU213" s="249" t="s">
        <v>88</v>
      </c>
      <c r="AV213" s="13" t="s">
        <v>88</v>
      </c>
      <c r="AW213" s="13" t="s">
        <v>34</v>
      </c>
      <c r="AX213" s="13" t="s">
        <v>78</v>
      </c>
      <c r="AY213" s="249" t="s">
        <v>135</v>
      </c>
    </row>
    <row r="214" spans="1:51" s="15" customFormat="1" ht="12">
      <c r="A214" s="15"/>
      <c r="B214" s="260"/>
      <c r="C214" s="261"/>
      <c r="D214" s="232" t="s">
        <v>180</v>
      </c>
      <c r="E214" s="262" t="s">
        <v>1</v>
      </c>
      <c r="F214" s="263" t="s">
        <v>183</v>
      </c>
      <c r="G214" s="261"/>
      <c r="H214" s="264">
        <v>1.8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0" t="s">
        <v>180</v>
      </c>
      <c r="AU214" s="270" t="s">
        <v>88</v>
      </c>
      <c r="AV214" s="15" t="s">
        <v>142</v>
      </c>
      <c r="AW214" s="15" t="s">
        <v>34</v>
      </c>
      <c r="AX214" s="15" t="s">
        <v>86</v>
      </c>
      <c r="AY214" s="270" t="s">
        <v>135</v>
      </c>
    </row>
    <row r="215" spans="1:65" s="2" customFormat="1" ht="33" customHeight="1">
      <c r="A215" s="39"/>
      <c r="B215" s="40"/>
      <c r="C215" s="219" t="s">
        <v>279</v>
      </c>
      <c r="D215" s="219" t="s">
        <v>137</v>
      </c>
      <c r="E215" s="220" t="s">
        <v>1167</v>
      </c>
      <c r="F215" s="221" t="s">
        <v>1168</v>
      </c>
      <c r="G215" s="222" t="s">
        <v>140</v>
      </c>
      <c r="H215" s="223">
        <v>15.36</v>
      </c>
      <c r="I215" s="224"/>
      <c r="J215" s="225">
        <f>ROUND(I215*H215,2)</f>
        <v>0</v>
      </c>
      <c r="K215" s="221" t="s">
        <v>141</v>
      </c>
      <c r="L215" s="45"/>
      <c r="M215" s="226" t="s">
        <v>1</v>
      </c>
      <c r="N215" s="227" t="s">
        <v>43</v>
      </c>
      <c r="O215" s="92"/>
      <c r="P215" s="228">
        <f>O215*H215</f>
        <v>0</v>
      </c>
      <c r="Q215" s="228">
        <v>0.00030945</v>
      </c>
      <c r="R215" s="228">
        <f>Q215*H215</f>
        <v>0.004753152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142</v>
      </c>
      <c r="AT215" s="230" t="s">
        <v>137</v>
      </c>
      <c r="AU215" s="230" t="s">
        <v>88</v>
      </c>
      <c r="AY215" s="18" t="s">
        <v>135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86</v>
      </c>
      <c r="BK215" s="231">
        <f>ROUND(I215*H215,2)</f>
        <v>0</v>
      </c>
      <c r="BL215" s="18" t="s">
        <v>142</v>
      </c>
      <c r="BM215" s="230" t="s">
        <v>1169</v>
      </c>
    </row>
    <row r="216" spans="1:47" s="2" customFormat="1" ht="12">
      <c r="A216" s="39"/>
      <c r="B216" s="40"/>
      <c r="C216" s="41"/>
      <c r="D216" s="232" t="s">
        <v>144</v>
      </c>
      <c r="E216" s="41"/>
      <c r="F216" s="233" t="s">
        <v>1170</v>
      </c>
      <c r="G216" s="41"/>
      <c r="H216" s="41"/>
      <c r="I216" s="234"/>
      <c r="J216" s="41"/>
      <c r="K216" s="41"/>
      <c r="L216" s="45"/>
      <c r="M216" s="235"/>
      <c r="N216" s="236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144</v>
      </c>
      <c r="AU216" s="18" t="s">
        <v>88</v>
      </c>
    </row>
    <row r="217" spans="1:47" s="2" customFormat="1" ht="12">
      <c r="A217" s="39"/>
      <c r="B217" s="40"/>
      <c r="C217" s="41"/>
      <c r="D217" s="237" t="s">
        <v>146</v>
      </c>
      <c r="E217" s="41"/>
      <c r="F217" s="238" t="s">
        <v>1171</v>
      </c>
      <c r="G217" s="41"/>
      <c r="H217" s="41"/>
      <c r="I217" s="234"/>
      <c r="J217" s="41"/>
      <c r="K217" s="41"/>
      <c r="L217" s="45"/>
      <c r="M217" s="235"/>
      <c r="N217" s="236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146</v>
      </c>
      <c r="AU217" s="18" t="s">
        <v>88</v>
      </c>
    </row>
    <row r="218" spans="1:51" s="13" customFormat="1" ht="12">
      <c r="A218" s="13"/>
      <c r="B218" s="239"/>
      <c r="C218" s="240"/>
      <c r="D218" s="232" t="s">
        <v>180</v>
      </c>
      <c r="E218" s="241" t="s">
        <v>1</v>
      </c>
      <c r="F218" s="242" t="s">
        <v>1172</v>
      </c>
      <c r="G218" s="240"/>
      <c r="H218" s="243">
        <v>15.36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180</v>
      </c>
      <c r="AU218" s="249" t="s">
        <v>88</v>
      </c>
      <c r="AV218" s="13" t="s">
        <v>88</v>
      </c>
      <c r="AW218" s="13" t="s">
        <v>34</v>
      </c>
      <c r="AX218" s="13" t="s">
        <v>78</v>
      </c>
      <c r="AY218" s="249" t="s">
        <v>135</v>
      </c>
    </row>
    <row r="219" spans="1:51" s="15" customFormat="1" ht="12">
      <c r="A219" s="15"/>
      <c r="B219" s="260"/>
      <c r="C219" s="261"/>
      <c r="D219" s="232" t="s">
        <v>180</v>
      </c>
      <c r="E219" s="262" t="s">
        <v>1</v>
      </c>
      <c r="F219" s="263" t="s">
        <v>183</v>
      </c>
      <c r="G219" s="261"/>
      <c r="H219" s="264">
        <v>15.36</v>
      </c>
      <c r="I219" s="265"/>
      <c r="J219" s="261"/>
      <c r="K219" s="261"/>
      <c r="L219" s="266"/>
      <c r="M219" s="267"/>
      <c r="N219" s="268"/>
      <c r="O219" s="268"/>
      <c r="P219" s="268"/>
      <c r="Q219" s="268"/>
      <c r="R219" s="268"/>
      <c r="S219" s="268"/>
      <c r="T219" s="269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0" t="s">
        <v>180</v>
      </c>
      <c r="AU219" s="270" t="s">
        <v>88</v>
      </c>
      <c r="AV219" s="15" t="s">
        <v>142</v>
      </c>
      <c r="AW219" s="15" t="s">
        <v>34</v>
      </c>
      <c r="AX219" s="15" t="s">
        <v>86</v>
      </c>
      <c r="AY219" s="270" t="s">
        <v>135</v>
      </c>
    </row>
    <row r="220" spans="1:65" s="2" customFormat="1" ht="24.15" customHeight="1">
      <c r="A220" s="39"/>
      <c r="B220" s="40"/>
      <c r="C220" s="274" t="s">
        <v>286</v>
      </c>
      <c r="D220" s="274" t="s">
        <v>422</v>
      </c>
      <c r="E220" s="275" t="s">
        <v>1173</v>
      </c>
      <c r="F220" s="276" t="s">
        <v>1174</v>
      </c>
      <c r="G220" s="277" t="s">
        <v>140</v>
      </c>
      <c r="H220" s="278">
        <v>16.896</v>
      </c>
      <c r="I220" s="279"/>
      <c r="J220" s="280">
        <f>ROUND(I220*H220,2)</f>
        <v>0</v>
      </c>
      <c r="K220" s="276" t="s">
        <v>141</v>
      </c>
      <c r="L220" s="281"/>
      <c r="M220" s="282" t="s">
        <v>1</v>
      </c>
      <c r="N220" s="283" t="s">
        <v>43</v>
      </c>
      <c r="O220" s="92"/>
      <c r="P220" s="228">
        <f>O220*H220</f>
        <v>0</v>
      </c>
      <c r="Q220" s="228">
        <v>0.0003</v>
      </c>
      <c r="R220" s="228">
        <f>Q220*H220</f>
        <v>0.0050688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189</v>
      </c>
      <c r="AT220" s="230" t="s">
        <v>422</v>
      </c>
      <c r="AU220" s="230" t="s">
        <v>88</v>
      </c>
      <c r="AY220" s="18" t="s">
        <v>135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86</v>
      </c>
      <c r="BK220" s="231">
        <f>ROUND(I220*H220,2)</f>
        <v>0</v>
      </c>
      <c r="BL220" s="18" t="s">
        <v>142</v>
      </c>
      <c r="BM220" s="230" t="s">
        <v>1175</v>
      </c>
    </row>
    <row r="221" spans="1:47" s="2" customFormat="1" ht="12">
      <c r="A221" s="39"/>
      <c r="B221" s="40"/>
      <c r="C221" s="41"/>
      <c r="D221" s="232" t="s">
        <v>144</v>
      </c>
      <c r="E221" s="41"/>
      <c r="F221" s="233" t="s">
        <v>1174</v>
      </c>
      <c r="G221" s="41"/>
      <c r="H221" s="41"/>
      <c r="I221" s="234"/>
      <c r="J221" s="41"/>
      <c r="K221" s="41"/>
      <c r="L221" s="45"/>
      <c r="M221" s="235"/>
      <c r="N221" s="236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144</v>
      </c>
      <c r="AU221" s="18" t="s">
        <v>88</v>
      </c>
    </row>
    <row r="222" spans="1:51" s="13" customFormat="1" ht="12">
      <c r="A222" s="13"/>
      <c r="B222" s="239"/>
      <c r="C222" s="240"/>
      <c r="D222" s="232" t="s">
        <v>180</v>
      </c>
      <c r="E222" s="241" t="s">
        <v>1</v>
      </c>
      <c r="F222" s="242" t="s">
        <v>1176</v>
      </c>
      <c r="G222" s="240"/>
      <c r="H222" s="243">
        <v>16.896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9" t="s">
        <v>180</v>
      </c>
      <c r="AU222" s="249" t="s">
        <v>88</v>
      </c>
      <c r="AV222" s="13" t="s">
        <v>88</v>
      </c>
      <c r="AW222" s="13" t="s">
        <v>34</v>
      </c>
      <c r="AX222" s="13" t="s">
        <v>78</v>
      </c>
      <c r="AY222" s="249" t="s">
        <v>135</v>
      </c>
    </row>
    <row r="223" spans="1:51" s="15" customFormat="1" ht="12">
      <c r="A223" s="15"/>
      <c r="B223" s="260"/>
      <c r="C223" s="261"/>
      <c r="D223" s="232" t="s">
        <v>180</v>
      </c>
      <c r="E223" s="262" t="s">
        <v>1</v>
      </c>
      <c r="F223" s="263" t="s">
        <v>183</v>
      </c>
      <c r="G223" s="261"/>
      <c r="H223" s="264">
        <v>16.896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0" t="s">
        <v>180</v>
      </c>
      <c r="AU223" s="270" t="s">
        <v>88</v>
      </c>
      <c r="AV223" s="15" t="s">
        <v>142</v>
      </c>
      <c r="AW223" s="15" t="s">
        <v>34</v>
      </c>
      <c r="AX223" s="15" t="s">
        <v>86</v>
      </c>
      <c r="AY223" s="270" t="s">
        <v>135</v>
      </c>
    </row>
    <row r="224" spans="1:63" s="12" customFormat="1" ht="22.8" customHeight="1">
      <c r="A224" s="12"/>
      <c r="B224" s="203"/>
      <c r="C224" s="204"/>
      <c r="D224" s="205" t="s">
        <v>77</v>
      </c>
      <c r="E224" s="217" t="s">
        <v>142</v>
      </c>
      <c r="F224" s="217" t="s">
        <v>504</v>
      </c>
      <c r="G224" s="204"/>
      <c r="H224" s="204"/>
      <c r="I224" s="207"/>
      <c r="J224" s="218">
        <f>BK224</f>
        <v>0</v>
      </c>
      <c r="K224" s="204"/>
      <c r="L224" s="209"/>
      <c r="M224" s="210"/>
      <c r="N224" s="211"/>
      <c r="O224" s="211"/>
      <c r="P224" s="212">
        <f>SUM(P225:P236)</f>
        <v>0</v>
      </c>
      <c r="Q224" s="211"/>
      <c r="R224" s="212">
        <f>SUM(R225:R236)</f>
        <v>5.45922666</v>
      </c>
      <c r="S224" s="211"/>
      <c r="T224" s="213">
        <f>SUM(T225:T236)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4" t="s">
        <v>86</v>
      </c>
      <c r="AT224" s="215" t="s">
        <v>77</v>
      </c>
      <c r="AU224" s="215" t="s">
        <v>86</v>
      </c>
      <c r="AY224" s="214" t="s">
        <v>135</v>
      </c>
      <c r="BK224" s="216">
        <f>SUM(BK225:BK236)</f>
        <v>0</v>
      </c>
    </row>
    <row r="225" spans="1:65" s="2" customFormat="1" ht="16.5" customHeight="1">
      <c r="A225" s="39"/>
      <c r="B225" s="40"/>
      <c r="C225" s="219" t="s">
        <v>7</v>
      </c>
      <c r="D225" s="219" t="s">
        <v>137</v>
      </c>
      <c r="E225" s="220" t="s">
        <v>1177</v>
      </c>
      <c r="F225" s="221" t="s">
        <v>1178</v>
      </c>
      <c r="G225" s="222" t="s">
        <v>162</v>
      </c>
      <c r="H225" s="223">
        <v>0.165</v>
      </c>
      <c r="I225" s="224"/>
      <c r="J225" s="225">
        <f>ROUND(I225*H225,2)</f>
        <v>0</v>
      </c>
      <c r="K225" s="221" t="s">
        <v>141</v>
      </c>
      <c r="L225" s="45"/>
      <c r="M225" s="226" t="s">
        <v>1</v>
      </c>
      <c r="N225" s="227" t="s">
        <v>43</v>
      </c>
      <c r="O225" s="92"/>
      <c r="P225" s="228">
        <f>O225*H225</f>
        <v>0</v>
      </c>
      <c r="Q225" s="228">
        <v>1.7034</v>
      </c>
      <c r="R225" s="228">
        <f>Q225*H225</f>
        <v>0.281061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142</v>
      </c>
      <c r="AT225" s="230" t="s">
        <v>137</v>
      </c>
      <c r="AU225" s="230" t="s">
        <v>88</v>
      </c>
      <c r="AY225" s="18" t="s">
        <v>135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86</v>
      </c>
      <c r="BK225" s="231">
        <f>ROUND(I225*H225,2)</f>
        <v>0</v>
      </c>
      <c r="BL225" s="18" t="s">
        <v>142</v>
      </c>
      <c r="BM225" s="230" t="s">
        <v>1179</v>
      </c>
    </row>
    <row r="226" spans="1:47" s="2" customFormat="1" ht="12">
      <c r="A226" s="39"/>
      <c r="B226" s="40"/>
      <c r="C226" s="41"/>
      <c r="D226" s="232" t="s">
        <v>144</v>
      </c>
      <c r="E226" s="41"/>
      <c r="F226" s="233" t="s">
        <v>1180</v>
      </c>
      <c r="G226" s="41"/>
      <c r="H226" s="41"/>
      <c r="I226" s="234"/>
      <c r="J226" s="41"/>
      <c r="K226" s="41"/>
      <c r="L226" s="45"/>
      <c r="M226" s="235"/>
      <c r="N226" s="236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144</v>
      </c>
      <c r="AU226" s="18" t="s">
        <v>88</v>
      </c>
    </row>
    <row r="227" spans="1:47" s="2" customFormat="1" ht="12">
      <c r="A227" s="39"/>
      <c r="B227" s="40"/>
      <c r="C227" s="41"/>
      <c r="D227" s="237" t="s">
        <v>146</v>
      </c>
      <c r="E227" s="41"/>
      <c r="F227" s="238" t="s">
        <v>1181</v>
      </c>
      <c r="G227" s="41"/>
      <c r="H227" s="41"/>
      <c r="I227" s="234"/>
      <c r="J227" s="41"/>
      <c r="K227" s="41"/>
      <c r="L227" s="45"/>
      <c r="M227" s="235"/>
      <c r="N227" s="236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146</v>
      </c>
      <c r="AU227" s="18" t="s">
        <v>88</v>
      </c>
    </row>
    <row r="228" spans="1:51" s="13" customFormat="1" ht="12">
      <c r="A228" s="13"/>
      <c r="B228" s="239"/>
      <c r="C228" s="240"/>
      <c r="D228" s="232" t="s">
        <v>180</v>
      </c>
      <c r="E228" s="241" t="s">
        <v>1</v>
      </c>
      <c r="F228" s="242" t="s">
        <v>1182</v>
      </c>
      <c r="G228" s="240"/>
      <c r="H228" s="243">
        <v>0.165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9" t="s">
        <v>180</v>
      </c>
      <c r="AU228" s="249" t="s">
        <v>88</v>
      </c>
      <c r="AV228" s="13" t="s">
        <v>88</v>
      </c>
      <c r="AW228" s="13" t="s">
        <v>34</v>
      </c>
      <c r="AX228" s="13" t="s">
        <v>78</v>
      </c>
      <c r="AY228" s="249" t="s">
        <v>135</v>
      </c>
    </row>
    <row r="229" spans="1:51" s="15" customFormat="1" ht="12">
      <c r="A229" s="15"/>
      <c r="B229" s="260"/>
      <c r="C229" s="261"/>
      <c r="D229" s="232" t="s">
        <v>180</v>
      </c>
      <c r="E229" s="262" t="s">
        <v>1</v>
      </c>
      <c r="F229" s="263" t="s">
        <v>183</v>
      </c>
      <c r="G229" s="261"/>
      <c r="H229" s="264">
        <v>0.165</v>
      </c>
      <c r="I229" s="265"/>
      <c r="J229" s="261"/>
      <c r="K229" s="261"/>
      <c r="L229" s="266"/>
      <c r="M229" s="267"/>
      <c r="N229" s="268"/>
      <c r="O229" s="268"/>
      <c r="P229" s="268"/>
      <c r="Q229" s="268"/>
      <c r="R229" s="268"/>
      <c r="S229" s="268"/>
      <c r="T229" s="269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0" t="s">
        <v>180</v>
      </c>
      <c r="AU229" s="270" t="s">
        <v>88</v>
      </c>
      <c r="AV229" s="15" t="s">
        <v>142</v>
      </c>
      <c r="AW229" s="15" t="s">
        <v>34</v>
      </c>
      <c r="AX229" s="15" t="s">
        <v>86</v>
      </c>
      <c r="AY229" s="270" t="s">
        <v>135</v>
      </c>
    </row>
    <row r="230" spans="1:65" s="2" customFormat="1" ht="24.15" customHeight="1">
      <c r="A230" s="39"/>
      <c r="B230" s="40"/>
      <c r="C230" s="219" t="s">
        <v>298</v>
      </c>
      <c r="D230" s="219" t="s">
        <v>137</v>
      </c>
      <c r="E230" s="220" t="s">
        <v>1183</v>
      </c>
      <c r="F230" s="221" t="s">
        <v>1184</v>
      </c>
      <c r="G230" s="222" t="s">
        <v>140</v>
      </c>
      <c r="H230" s="223">
        <v>25.551</v>
      </c>
      <c r="I230" s="224"/>
      <c r="J230" s="225">
        <f>ROUND(I230*H230,2)</f>
        <v>0</v>
      </c>
      <c r="K230" s="221" t="s">
        <v>141</v>
      </c>
      <c r="L230" s="45"/>
      <c r="M230" s="226" t="s">
        <v>1</v>
      </c>
      <c r="N230" s="227" t="s">
        <v>43</v>
      </c>
      <c r="O230" s="92"/>
      <c r="P230" s="228">
        <f>O230*H230</f>
        <v>0</v>
      </c>
      <c r="Q230" s="228">
        <v>0.20266</v>
      </c>
      <c r="R230" s="228">
        <f>Q230*H230</f>
        <v>5.1781656599999994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142</v>
      </c>
      <c r="AT230" s="230" t="s">
        <v>137</v>
      </c>
      <c r="AU230" s="230" t="s">
        <v>88</v>
      </c>
      <c r="AY230" s="18" t="s">
        <v>135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86</v>
      </c>
      <c r="BK230" s="231">
        <f>ROUND(I230*H230,2)</f>
        <v>0</v>
      </c>
      <c r="BL230" s="18" t="s">
        <v>142</v>
      </c>
      <c r="BM230" s="230" t="s">
        <v>1185</v>
      </c>
    </row>
    <row r="231" spans="1:47" s="2" customFormat="1" ht="12">
      <c r="A231" s="39"/>
      <c r="B231" s="40"/>
      <c r="C231" s="41"/>
      <c r="D231" s="232" t="s">
        <v>144</v>
      </c>
      <c r="E231" s="41"/>
      <c r="F231" s="233" t="s">
        <v>1186</v>
      </c>
      <c r="G231" s="41"/>
      <c r="H231" s="41"/>
      <c r="I231" s="234"/>
      <c r="J231" s="41"/>
      <c r="K231" s="41"/>
      <c r="L231" s="45"/>
      <c r="M231" s="235"/>
      <c r="N231" s="236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144</v>
      </c>
      <c r="AU231" s="18" t="s">
        <v>88</v>
      </c>
    </row>
    <row r="232" spans="1:47" s="2" customFormat="1" ht="12">
      <c r="A232" s="39"/>
      <c r="B232" s="40"/>
      <c r="C232" s="41"/>
      <c r="D232" s="237" t="s">
        <v>146</v>
      </c>
      <c r="E232" s="41"/>
      <c r="F232" s="238" t="s">
        <v>1187</v>
      </c>
      <c r="G232" s="41"/>
      <c r="H232" s="41"/>
      <c r="I232" s="234"/>
      <c r="J232" s="41"/>
      <c r="K232" s="41"/>
      <c r="L232" s="45"/>
      <c r="M232" s="235"/>
      <c r="N232" s="236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146</v>
      </c>
      <c r="AU232" s="18" t="s">
        <v>88</v>
      </c>
    </row>
    <row r="233" spans="1:51" s="14" customFormat="1" ht="12">
      <c r="A233" s="14"/>
      <c r="B233" s="250"/>
      <c r="C233" s="251"/>
      <c r="D233" s="232" t="s">
        <v>180</v>
      </c>
      <c r="E233" s="252" t="s">
        <v>1</v>
      </c>
      <c r="F233" s="253" t="s">
        <v>1188</v>
      </c>
      <c r="G233" s="251"/>
      <c r="H233" s="252" t="s">
        <v>1</v>
      </c>
      <c r="I233" s="254"/>
      <c r="J233" s="251"/>
      <c r="K233" s="251"/>
      <c r="L233" s="255"/>
      <c r="M233" s="256"/>
      <c r="N233" s="257"/>
      <c r="O233" s="257"/>
      <c r="P233" s="257"/>
      <c r="Q233" s="257"/>
      <c r="R233" s="257"/>
      <c r="S233" s="257"/>
      <c r="T233" s="25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9" t="s">
        <v>180</v>
      </c>
      <c r="AU233" s="259" t="s">
        <v>88</v>
      </c>
      <c r="AV233" s="14" t="s">
        <v>86</v>
      </c>
      <c r="AW233" s="14" t="s">
        <v>34</v>
      </c>
      <c r="AX233" s="14" t="s">
        <v>78</v>
      </c>
      <c r="AY233" s="259" t="s">
        <v>135</v>
      </c>
    </row>
    <row r="234" spans="1:51" s="13" customFormat="1" ht="12">
      <c r="A234" s="13"/>
      <c r="B234" s="239"/>
      <c r="C234" s="240"/>
      <c r="D234" s="232" t="s">
        <v>180</v>
      </c>
      <c r="E234" s="241" t="s">
        <v>1</v>
      </c>
      <c r="F234" s="242" t="s">
        <v>1189</v>
      </c>
      <c r="G234" s="240"/>
      <c r="H234" s="243">
        <v>24.551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9" t="s">
        <v>180</v>
      </c>
      <c r="AU234" s="249" t="s">
        <v>88</v>
      </c>
      <c r="AV234" s="13" t="s">
        <v>88</v>
      </c>
      <c r="AW234" s="13" t="s">
        <v>34</v>
      </c>
      <c r="AX234" s="13" t="s">
        <v>78</v>
      </c>
      <c r="AY234" s="249" t="s">
        <v>135</v>
      </c>
    </row>
    <row r="235" spans="1:51" s="13" customFormat="1" ht="12">
      <c r="A235" s="13"/>
      <c r="B235" s="239"/>
      <c r="C235" s="240"/>
      <c r="D235" s="232" t="s">
        <v>180</v>
      </c>
      <c r="E235" s="241" t="s">
        <v>1</v>
      </c>
      <c r="F235" s="242" t="s">
        <v>1094</v>
      </c>
      <c r="G235" s="240"/>
      <c r="H235" s="243">
        <v>1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9" t="s">
        <v>180</v>
      </c>
      <c r="AU235" s="249" t="s">
        <v>88</v>
      </c>
      <c r="AV235" s="13" t="s">
        <v>88</v>
      </c>
      <c r="AW235" s="13" t="s">
        <v>34</v>
      </c>
      <c r="AX235" s="13" t="s">
        <v>78</v>
      </c>
      <c r="AY235" s="249" t="s">
        <v>135</v>
      </c>
    </row>
    <row r="236" spans="1:51" s="15" customFormat="1" ht="12">
      <c r="A236" s="15"/>
      <c r="B236" s="260"/>
      <c r="C236" s="261"/>
      <c r="D236" s="232" t="s">
        <v>180</v>
      </c>
      <c r="E236" s="262" t="s">
        <v>1</v>
      </c>
      <c r="F236" s="263" t="s">
        <v>183</v>
      </c>
      <c r="G236" s="261"/>
      <c r="H236" s="264">
        <v>25.551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0" t="s">
        <v>180</v>
      </c>
      <c r="AU236" s="270" t="s">
        <v>88</v>
      </c>
      <c r="AV236" s="15" t="s">
        <v>142</v>
      </c>
      <c r="AW236" s="15" t="s">
        <v>34</v>
      </c>
      <c r="AX236" s="15" t="s">
        <v>86</v>
      </c>
      <c r="AY236" s="270" t="s">
        <v>135</v>
      </c>
    </row>
    <row r="237" spans="1:63" s="12" customFormat="1" ht="22.8" customHeight="1">
      <c r="A237" s="12"/>
      <c r="B237" s="203"/>
      <c r="C237" s="204"/>
      <c r="D237" s="205" t="s">
        <v>77</v>
      </c>
      <c r="E237" s="217" t="s">
        <v>166</v>
      </c>
      <c r="F237" s="217" t="s">
        <v>1190</v>
      </c>
      <c r="G237" s="204"/>
      <c r="H237" s="204"/>
      <c r="I237" s="207"/>
      <c r="J237" s="218">
        <f>BK237</f>
        <v>0</v>
      </c>
      <c r="K237" s="204"/>
      <c r="L237" s="209"/>
      <c r="M237" s="210"/>
      <c r="N237" s="211"/>
      <c r="O237" s="211"/>
      <c r="P237" s="212">
        <f>SUM(P238:P256)</f>
        <v>0</v>
      </c>
      <c r="Q237" s="211"/>
      <c r="R237" s="212">
        <f>SUM(R238:R256)</f>
        <v>14.31088322</v>
      </c>
      <c r="S237" s="211"/>
      <c r="T237" s="213">
        <f>SUM(T238:T256)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4" t="s">
        <v>86</v>
      </c>
      <c r="AT237" s="215" t="s">
        <v>77</v>
      </c>
      <c r="AU237" s="215" t="s">
        <v>86</v>
      </c>
      <c r="AY237" s="214" t="s">
        <v>135</v>
      </c>
      <c r="BK237" s="216">
        <f>SUM(BK238:BK256)</f>
        <v>0</v>
      </c>
    </row>
    <row r="238" spans="1:65" s="2" customFormat="1" ht="24.15" customHeight="1">
      <c r="A238" s="39"/>
      <c r="B238" s="40"/>
      <c r="C238" s="219" t="s">
        <v>304</v>
      </c>
      <c r="D238" s="219" t="s">
        <v>137</v>
      </c>
      <c r="E238" s="220" t="s">
        <v>1191</v>
      </c>
      <c r="F238" s="221" t="s">
        <v>1192</v>
      </c>
      <c r="G238" s="222" t="s">
        <v>140</v>
      </c>
      <c r="H238" s="223">
        <v>6.5</v>
      </c>
      <c r="I238" s="224"/>
      <c r="J238" s="225">
        <f>ROUND(I238*H238,2)</f>
        <v>0</v>
      </c>
      <c r="K238" s="221" t="s">
        <v>1</v>
      </c>
      <c r="L238" s="45"/>
      <c r="M238" s="226" t="s">
        <v>1</v>
      </c>
      <c r="N238" s="227" t="s">
        <v>43</v>
      </c>
      <c r="O238" s="92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142</v>
      </c>
      <c r="AT238" s="230" t="s">
        <v>137</v>
      </c>
      <c r="AU238" s="230" t="s">
        <v>88</v>
      </c>
      <c r="AY238" s="18" t="s">
        <v>135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86</v>
      </c>
      <c r="BK238" s="231">
        <f>ROUND(I238*H238,2)</f>
        <v>0</v>
      </c>
      <c r="BL238" s="18" t="s">
        <v>142</v>
      </c>
      <c r="BM238" s="230" t="s">
        <v>1193</v>
      </c>
    </row>
    <row r="239" spans="1:47" s="2" customFormat="1" ht="12">
      <c r="A239" s="39"/>
      <c r="B239" s="40"/>
      <c r="C239" s="41"/>
      <c r="D239" s="232" t="s">
        <v>144</v>
      </c>
      <c r="E239" s="41"/>
      <c r="F239" s="233" t="s">
        <v>1192</v>
      </c>
      <c r="G239" s="41"/>
      <c r="H239" s="41"/>
      <c r="I239" s="234"/>
      <c r="J239" s="41"/>
      <c r="K239" s="41"/>
      <c r="L239" s="45"/>
      <c r="M239" s="235"/>
      <c r="N239" s="236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144</v>
      </c>
      <c r="AU239" s="18" t="s">
        <v>88</v>
      </c>
    </row>
    <row r="240" spans="1:51" s="13" customFormat="1" ht="12">
      <c r="A240" s="13"/>
      <c r="B240" s="239"/>
      <c r="C240" s="240"/>
      <c r="D240" s="232" t="s">
        <v>180</v>
      </c>
      <c r="E240" s="241" t="s">
        <v>1</v>
      </c>
      <c r="F240" s="242" t="s">
        <v>1194</v>
      </c>
      <c r="G240" s="240"/>
      <c r="H240" s="243">
        <v>6.5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9" t="s">
        <v>180</v>
      </c>
      <c r="AU240" s="249" t="s">
        <v>88</v>
      </c>
      <c r="AV240" s="13" t="s">
        <v>88</v>
      </c>
      <c r="AW240" s="13" t="s">
        <v>34</v>
      </c>
      <c r="AX240" s="13" t="s">
        <v>78</v>
      </c>
      <c r="AY240" s="249" t="s">
        <v>135</v>
      </c>
    </row>
    <row r="241" spans="1:51" s="15" customFormat="1" ht="12">
      <c r="A241" s="15"/>
      <c r="B241" s="260"/>
      <c r="C241" s="261"/>
      <c r="D241" s="232" t="s">
        <v>180</v>
      </c>
      <c r="E241" s="262" t="s">
        <v>1</v>
      </c>
      <c r="F241" s="263" t="s">
        <v>183</v>
      </c>
      <c r="G241" s="261"/>
      <c r="H241" s="264">
        <v>6.5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0" t="s">
        <v>180</v>
      </c>
      <c r="AU241" s="270" t="s">
        <v>88</v>
      </c>
      <c r="AV241" s="15" t="s">
        <v>142</v>
      </c>
      <c r="AW241" s="15" t="s">
        <v>34</v>
      </c>
      <c r="AX241" s="15" t="s">
        <v>86</v>
      </c>
      <c r="AY241" s="270" t="s">
        <v>135</v>
      </c>
    </row>
    <row r="242" spans="1:65" s="2" customFormat="1" ht="24.15" customHeight="1">
      <c r="A242" s="39"/>
      <c r="B242" s="40"/>
      <c r="C242" s="219" t="s">
        <v>310</v>
      </c>
      <c r="D242" s="219" t="s">
        <v>137</v>
      </c>
      <c r="E242" s="220" t="s">
        <v>1195</v>
      </c>
      <c r="F242" s="221" t="s">
        <v>1196</v>
      </c>
      <c r="G242" s="222" t="s">
        <v>140</v>
      </c>
      <c r="H242" s="223">
        <v>25.271</v>
      </c>
      <c r="I242" s="224"/>
      <c r="J242" s="225">
        <f>ROUND(I242*H242,2)</f>
        <v>0</v>
      </c>
      <c r="K242" s="221" t="s">
        <v>141</v>
      </c>
      <c r="L242" s="45"/>
      <c r="M242" s="226" t="s">
        <v>1</v>
      </c>
      <c r="N242" s="227" t="s">
        <v>43</v>
      </c>
      <c r="O242" s="92"/>
      <c r="P242" s="228">
        <f>O242*H242</f>
        <v>0</v>
      </c>
      <c r="Q242" s="228">
        <v>0.345</v>
      </c>
      <c r="R242" s="228">
        <f>Q242*H242</f>
        <v>8.718494999999999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142</v>
      </c>
      <c r="AT242" s="230" t="s">
        <v>137</v>
      </c>
      <c r="AU242" s="230" t="s">
        <v>88</v>
      </c>
      <c r="AY242" s="18" t="s">
        <v>135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86</v>
      </c>
      <c r="BK242" s="231">
        <f>ROUND(I242*H242,2)</f>
        <v>0</v>
      </c>
      <c r="BL242" s="18" t="s">
        <v>142</v>
      </c>
      <c r="BM242" s="230" t="s">
        <v>1197</v>
      </c>
    </row>
    <row r="243" spans="1:47" s="2" customFormat="1" ht="12">
      <c r="A243" s="39"/>
      <c r="B243" s="40"/>
      <c r="C243" s="41"/>
      <c r="D243" s="232" t="s">
        <v>144</v>
      </c>
      <c r="E243" s="41"/>
      <c r="F243" s="233" t="s">
        <v>1198</v>
      </c>
      <c r="G243" s="41"/>
      <c r="H243" s="41"/>
      <c r="I243" s="234"/>
      <c r="J243" s="41"/>
      <c r="K243" s="41"/>
      <c r="L243" s="45"/>
      <c r="M243" s="235"/>
      <c r="N243" s="236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144</v>
      </c>
      <c r="AU243" s="18" t="s">
        <v>88</v>
      </c>
    </row>
    <row r="244" spans="1:47" s="2" customFormat="1" ht="12">
      <c r="A244" s="39"/>
      <c r="B244" s="40"/>
      <c r="C244" s="41"/>
      <c r="D244" s="237" t="s">
        <v>146</v>
      </c>
      <c r="E244" s="41"/>
      <c r="F244" s="238" t="s">
        <v>1199</v>
      </c>
      <c r="G244" s="41"/>
      <c r="H244" s="41"/>
      <c r="I244" s="234"/>
      <c r="J244" s="41"/>
      <c r="K244" s="41"/>
      <c r="L244" s="45"/>
      <c r="M244" s="235"/>
      <c r="N244" s="236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146</v>
      </c>
      <c r="AU244" s="18" t="s">
        <v>88</v>
      </c>
    </row>
    <row r="245" spans="1:51" s="14" customFormat="1" ht="12">
      <c r="A245" s="14"/>
      <c r="B245" s="250"/>
      <c r="C245" s="251"/>
      <c r="D245" s="232" t="s">
        <v>180</v>
      </c>
      <c r="E245" s="252" t="s">
        <v>1</v>
      </c>
      <c r="F245" s="253" t="s">
        <v>1200</v>
      </c>
      <c r="G245" s="251"/>
      <c r="H245" s="252" t="s">
        <v>1</v>
      </c>
      <c r="I245" s="254"/>
      <c r="J245" s="251"/>
      <c r="K245" s="251"/>
      <c r="L245" s="255"/>
      <c r="M245" s="256"/>
      <c r="N245" s="257"/>
      <c r="O245" s="257"/>
      <c r="P245" s="257"/>
      <c r="Q245" s="257"/>
      <c r="R245" s="257"/>
      <c r="S245" s="257"/>
      <c r="T245" s="25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9" t="s">
        <v>180</v>
      </c>
      <c r="AU245" s="259" t="s">
        <v>88</v>
      </c>
      <c r="AV245" s="14" t="s">
        <v>86</v>
      </c>
      <c r="AW245" s="14" t="s">
        <v>34</v>
      </c>
      <c r="AX245" s="14" t="s">
        <v>78</v>
      </c>
      <c r="AY245" s="259" t="s">
        <v>135</v>
      </c>
    </row>
    <row r="246" spans="1:51" s="13" customFormat="1" ht="12">
      <c r="A246" s="13"/>
      <c r="B246" s="239"/>
      <c r="C246" s="240"/>
      <c r="D246" s="232" t="s">
        <v>180</v>
      </c>
      <c r="E246" s="241" t="s">
        <v>1</v>
      </c>
      <c r="F246" s="242" t="s">
        <v>1189</v>
      </c>
      <c r="G246" s="240"/>
      <c r="H246" s="243">
        <v>24.551</v>
      </c>
      <c r="I246" s="244"/>
      <c r="J246" s="240"/>
      <c r="K246" s="240"/>
      <c r="L246" s="245"/>
      <c r="M246" s="246"/>
      <c r="N246" s="247"/>
      <c r="O246" s="247"/>
      <c r="P246" s="247"/>
      <c r="Q246" s="247"/>
      <c r="R246" s="247"/>
      <c r="S246" s="247"/>
      <c r="T246" s="24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9" t="s">
        <v>180</v>
      </c>
      <c r="AU246" s="249" t="s">
        <v>88</v>
      </c>
      <c r="AV246" s="13" t="s">
        <v>88</v>
      </c>
      <c r="AW246" s="13" t="s">
        <v>34</v>
      </c>
      <c r="AX246" s="13" t="s">
        <v>78</v>
      </c>
      <c r="AY246" s="249" t="s">
        <v>135</v>
      </c>
    </row>
    <row r="247" spans="1:51" s="13" customFormat="1" ht="12">
      <c r="A247" s="13"/>
      <c r="B247" s="239"/>
      <c r="C247" s="240"/>
      <c r="D247" s="232" t="s">
        <v>180</v>
      </c>
      <c r="E247" s="241" t="s">
        <v>1</v>
      </c>
      <c r="F247" s="242" t="s">
        <v>1159</v>
      </c>
      <c r="G247" s="240"/>
      <c r="H247" s="243">
        <v>0.72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9" t="s">
        <v>180</v>
      </c>
      <c r="AU247" s="249" t="s">
        <v>88</v>
      </c>
      <c r="AV247" s="13" t="s">
        <v>88</v>
      </c>
      <c r="AW247" s="13" t="s">
        <v>34</v>
      </c>
      <c r="AX247" s="13" t="s">
        <v>78</v>
      </c>
      <c r="AY247" s="249" t="s">
        <v>135</v>
      </c>
    </row>
    <row r="248" spans="1:51" s="15" customFormat="1" ht="12">
      <c r="A248" s="15"/>
      <c r="B248" s="260"/>
      <c r="C248" s="261"/>
      <c r="D248" s="232" t="s">
        <v>180</v>
      </c>
      <c r="E248" s="262" t="s">
        <v>1</v>
      </c>
      <c r="F248" s="263" t="s">
        <v>183</v>
      </c>
      <c r="G248" s="261"/>
      <c r="H248" s="264">
        <v>25.270999999999997</v>
      </c>
      <c r="I248" s="265"/>
      <c r="J248" s="261"/>
      <c r="K248" s="261"/>
      <c r="L248" s="266"/>
      <c r="M248" s="267"/>
      <c r="N248" s="268"/>
      <c r="O248" s="268"/>
      <c r="P248" s="268"/>
      <c r="Q248" s="268"/>
      <c r="R248" s="268"/>
      <c r="S248" s="268"/>
      <c r="T248" s="269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70" t="s">
        <v>180</v>
      </c>
      <c r="AU248" s="270" t="s">
        <v>88</v>
      </c>
      <c r="AV248" s="15" t="s">
        <v>142</v>
      </c>
      <c r="AW248" s="15" t="s">
        <v>34</v>
      </c>
      <c r="AX248" s="15" t="s">
        <v>86</v>
      </c>
      <c r="AY248" s="270" t="s">
        <v>135</v>
      </c>
    </row>
    <row r="249" spans="1:65" s="2" customFormat="1" ht="24.15" customHeight="1">
      <c r="A249" s="39"/>
      <c r="B249" s="40"/>
      <c r="C249" s="219" t="s">
        <v>316</v>
      </c>
      <c r="D249" s="219" t="s">
        <v>137</v>
      </c>
      <c r="E249" s="220" t="s">
        <v>1201</v>
      </c>
      <c r="F249" s="221" t="s">
        <v>1202</v>
      </c>
      <c r="G249" s="222" t="s">
        <v>140</v>
      </c>
      <c r="H249" s="223">
        <v>25.551</v>
      </c>
      <c r="I249" s="224"/>
      <c r="J249" s="225">
        <f>ROUND(I249*H249,2)</f>
        <v>0</v>
      </c>
      <c r="K249" s="221" t="s">
        <v>141</v>
      </c>
      <c r="L249" s="45"/>
      <c r="M249" s="226" t="s">
        <v>1</v>
      </c>
      <c r="N249" s="227" t="s">
        <v>43</v>
      </c>
      <c r="O249" s="92"/>
      <c r="P249" s="228">
        <f>O249*H249</f>
        <v>0</v>
      </c>
      <c r="Q249" s="228">
        <v>0.08922</v>
      </c>
      <c r="R249" s="228">
        <f>Q249*H249</f>
        <v>2.27966022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142</v>
      </c>
      <c r="AT249" s="230" t="s">
        <v>137</v>
      </c>
      <c r="AU249" s="230" t="s">
        <v>88</v>
      </c>
      <c r="AY249" s="18" t="s">
        <v>135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86</v>
      </c>
      <c r="BK249" s="231">
        <f>ROUND(I249*H249,2)</f>
        <v>0</v>
      </c>
      <c r="BL249" s="18" t="s">
        <v>142</v>
      </c>
      <c r="BM249" s="230" t="s">
        <v>1203</v>
      </c>
    </row>
    <row r="250" spans="1:47" s="2" customFormat="1" ht="12">
      <c r="A250" s="39"/>
      <c r="B250" s="40"/>
      <c r="C250" s="41"/>
      <c r="D250" s="232" t="s">
        <v>144</v>
      </c>
      <c r="E250" s="41"/>
      <c r="F250" s="233" t="s">
        <v>1204</v>
      </c>
      <c r="G250" s="41"/>
      <c r="H250" s="41"/>
      <c r="I250" s="234"/>
      <c r="J250" s="41"/>
      <c r="K250" s="41"/>
      <c r="L250" s="45"/>
      <c r="M250" s="235"/>
      <c r="N250" s="236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144</v>
      </c>
      <c r="AU250" s="18" t="s">
        <v>88</v>
      </c>
    </row>
    <row r="251" spans="1:47" s="2" customFormat="1" ht="12">
      <c r="A251" s="39"/>
      <c r="B251" s="40"/>
      <c r="C251" s="41"/>
      <c r="D251" s="237" t="s">
        <v>146</v>
      </c>
      <c r="E251" s="41"/>
      <c r="F251" s="238" t="s">
        <v>1205</v>
      </c>
      <c r="G251" s="41"/>
      <c r="H251" s="41"/>
      <c r="I251" s="234"/>
      <c r="J251" s="41"/>
      <c r="K251" s="41"/>
      <c r="L251" s="45"/>
      <c r="M251" s="235"/>
      <c r="N251" s="236"/>
      <c r="O251" s="92"/>
      <c r="P251" s="92"/>
      <c r="Q251" s="92"/>
      <c r="R251" s="92"/>
      <c r="S251" s="92"/>
      <c r="T251" s="93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146</v>
      </c>
      <c r="AU251" s="18" t="s">
        <v>88</v>
      </c>
    </row>
    <row r="252" spans="1:51" s="13" customFormat="1" ht="12">
      <c r="A252" s="13"/>
      <c r="B252" s="239"/>
      <c r="C252" s="240"/>
      <c r="D252" s="232" t="s">
        <v>180</v>
      </c>
      <c r="E252" s="241" t="s">
        <v>1</v>
      </c>
      <c r="F252" s="242" t="s">
        <v>1189</v>
      </c>
      <c r="G252" s="240"/>
      <c r="H252" s="243">
        <v>24.551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9" t="s">
        <v>180</v>
      </c>
      <c r="AU252" s="249" t="s">
        <v>88</v>
      </c>
      <c r="AV252" s="13" t="s">
        <v>88</v>
      </c>
      <c r="AW252" s="13" t="s">
        <v>34</v>
      </c>
      <c r="AX252" s="13" t="s">
        <v>78</v>
      </c>
      <c r="AY252" s="249" t="s">
        <v>135</v>
      </c>
    </row>
    <row r="253" spans="1:51" s="13" customFormat="1" ht="12">
      <c r="A253" s="13"/>
      <c r="B253" s="239"/>
      <c r="C253" s="240"/>
      <c r="D253" s="232" t="s">
        <v>180</v>
      </c>
      <c r="E253" s="241" t="s">
        <v>1</v>
      </c>
      <c r="F253" s="242" t="s">
        <v>1094</v>
      </c>
      <c r="G253" s="240"/>
      <c r="H253" s="243">
        <v>1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9" t="s">
        <v>180</v>
      </c>
      <c r="AU253" s="249" t="s">
        <v>88</v>
      </c>
      <c r="AV253" s="13" t="s">
        <v>88</v>
      </c>
      <c r="AW253" s="13" t="s">
        <v>34</v>
      </c>
      <c r="AX253" s="13" t="s">
        <v>78</v>
      </c>
      <c r="AY253" s="249" t="s">
        <v>135</v>
      </c>
    </row>
    <row r="254" spans="1:51" s="15" customFormat="1" ht="12">
      <c r="A254" s="15"/>
      <c r="B254" s="260"/>
      <c r="C254" s="261"/>
      <c r="D254" s="232" t="s">
        <v>180</v>
      </c>
      <c r="E254" s="262" t="s">
        <v>1</v>
      </c>
      <c r="F254" s="263" t="s">
        <v>183</v>
      </c>
      <c r="G254" s="261"/>
      <c r="H254" s="264">
        <v>25.551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70" t="s">
        <v>180</v>
      </c>
      <c r="AU254" s="270" t="s">
        <v>88</v>
      </c>
      <c r="AV254" s="15" t="s">
        <v>142</v>
      </c>
      <c r="AW254" s="15" t="s">
        <v>34</v>
      </c>
      <c r="AX254" s="15" t="s">
        <v>86</v>
      </c>
      <c r="AY254" s="270" t="s">
        <v>135</v>
      </c>
    </row>
    <row r="255" spans="1:65" s="2" customFormat="1" ht="21.75" customHeight="1">
      <c r="A255" s="39"/>
      <c r="B255" s="40"/>
      <c r="C255" s="274" t="s">
        <v>322</v>
      </c>
      <c r="D255" s="274" t="s">
        <v>422</v>
      </c>
      <c r="E255" s="275" t="s">
        <v>1206</v>
      </c>
      <c r="F255" s="276" t="s">
        <v>1207</v>
      </c>
      <c r="G255" s="277" t="s">
        <v>140</v>
      </c>
      <c r="H255" s="278">
        <v>25.288</v>
      </c>
      <c r="I255" s="279"/>
      <c r="J255" s="280">
        <f>ROUND(I255*H255,2)</f>
        <v>0</v>
      </c>
      <c r="K255" s="276" t="s">
        <v>141</v>
      </c>
      <c r="L255" s="281"/>
      <c r="M255" s="282" t="s">
        <v>1</v>
      </c>
      <c r="N255" s="283" t="s">
        <v>43</v>
      </c>
      <c r="O255" s="92"/>
      <c r="P255" s="228">
        <f>O255*H255</f>
        <v>0</v>
      </c>
      <c r="Q255" s="228">
        <v>0.131</v>
      </c>
      <c r="R255" s="228">
        <f>Q255*H255</f>
        <v>3.3127280000000003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189</v>
      </c>
      <c r="AT255" s="230" t="s">
        <v>422</v>
      </c>
      <c r="AU255" s="230" t="s">
        <v>88</v>
      </c>
      <c r="AY255" s="18" t="s">
        <v>135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86</v>
      </c>
      <c r="BK255" s="231">
        <f>ROUND(I255*H255,2)</f>
        <v>0</v>
      </c>
      <c r="BL255" s="18" t="s">
        <v>142</v>
      </c>
      <c r="BM255" s="230" t="s">
        <v>1208</v>
      </c>
    </row>
    <row r="256" spans="1:47" s="2" customFormat="1" ht="12">
      <c r="A256" s="39"/>
      <c r="B256" s="40"/>
      <c r="C256" s="41"/>
      <c r="D256" s="232" t="s">
        <v>144</v>
      </c>
      <c r="E256" s="41"/>
      <c r="F256" s="233" t="s">
        <v>1207</v>
      </c>
      <c r="G256" s="41"/>
      <c r="H256" s="41"/>
      <c r="I256" s="234"/>
      <c r="J256" s="41"/>
      <c r="K256" s="41"/>
      <c r="L256" s="45"/>
      <c r="M256" s="235"/>
      <c r="N256" s="236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144</v>
      </c>
      <c r="AU256" s="18" t="s">
        <v>88</v>
      </c>
    </row>
    <row r="257" spans="1:63" s="12" customFormat="1" ht="22.8" customHeight="1">
      <c r="A257" s="12"/>
      <c r="B257" s="203"/>
      <c r="C257" s="204"/>
      <c r="D257" s="205" t="s">
        <v>77</v>
      </c>
      <c r="E257" s="217" t="s">
        <v>189</v>
      </c>
      <c r="F257" s="217" t="s">
        <v>737</v>
      </c>
      <c r="G257" s="204"/>
      <c r="H257" s="204"/>
      <c r="I257" s="207"/>
      <c r="J257" s="218">
        <f>BK257</f>
        <v>0</v>
      </c>
      <c r="K257" s="204"/>
      <c r="L257" s="209"/>
      <c r="M257" s="210"/>
      <c r="N257" s="211"/>
      <c r="O257" s="211"/>
      <c r="P257" s="212">
        <f>SUM(P258:P267)</f>
        <v>0</v>
      </c>
      <c r="Q257" s="211"/>
      <c r="R257" s="212">
        <f>SUM(R258:R267)</f>
        <v>0.008285199999999998</v>
      </c>
      <c r="S257" s="211"/>
      <c r="T257" s="213">
        <f>SUM(T258:T267)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4" t="s">
        <v>86</v>
      </c>
      <c r="AT257" s="215" t="s">
        <v>77</v>
      </c>
      <c r="AU257" s="215" t="s">
        <v>86</v>
      </c>
      <c r="AY257" s="214" t="s">
        <v>135</v>
      </c>
      <c r="BK257" s="216">
        <f>SUM(BK258:BK267)</f>
        <v>0</v>
      </c>
    </row>
    <row r="258" spans="1:65" s="2" customFormat="1" ht="24.15" customHeight="1">
      <c r="A258" s="39"/>
      <c r="B258" s="40"/>
      <c r="C258" s="219" t="s">
        <v>329</v>
      </c>
      <c r="D258" s="219" t="s">
        <v>137</v>
      </c>
      <c r="E258" s="220" t="s">
        <v>1209</v>
      </c>
      <c r="F258" s="221" t="s">
        <v>1210</v>
      </c>
      <c r="G258" s="222" t="s">
        <v>156</v>
      </c>
      <c r="H258" s="223">
        <v>6</v>
      </c>
      <c r="I258" s="224"/>
      <c r="J258" s="225">
        <f>ROUND(I258*H258,2)</f>
        <v>0</v>
      </c>
      <c r="K258" s="221" t="s">
        <v>141</v>
      </c>
      <c r="L258" s="45"/>
      <c r="M258" s="226" t="s">
        <v>1</v>
      </c>
      <c r="N258" s="227" t="s">
        <v>43</v>
      </c>
      <c r="O258" s="92"/>
      <c r="P258" s="228">
        <f>O258*H258</f>
        <v>0</v>
      </c>
      <c r="Q258" s="228">
        <v>0.0013141</v>
      </c>
      <c r="R258" s="228">
        <f>Q258*H258</f>
        <v>0.007884599999999999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142</v>
      </c>
      <c r="AT258" s="230" t="s">
        <v>137</v>
      </c>
      <c r="AU258" s="230" t="s">
        <v>88</v>
      </c>
      <c r="AY258" s="18" t="s">
        <v>135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86</v>
      </c>
      <c r="BK258" s="231">
        <f>ROUND(I258*H258,2)</f>
        <v>0</v>
      </c>
      <c r="BL258" s="18" t="s">
        <v>142</v>
      </c>
      <c r="BM258" s="230" t="s">
        <v>1211</v>
      </c>
    </row>
    <row r="259" spans="1:47" s="2" customFormat="1" ht="12">
      <c r="A259" s="39"/>
      <c r="B259" s="40"/>
      <c r="C259" s="41"/>
      <c r="D259" s="232" t="s">
        <v>144</v>
      </c>
      <c r="E259" s="41"/>
      <c r="F259" s="233" t="s">
        <v>1212</v>
      </c>
      <c r="G259" s="41"/>
      <c r="H259" s="41"/>
      <c r="I259" s="234"/>
      <c r="J259" s="41"/>
      <c r="K259" s="41"/>
      <c r="L259" s="45"/>
      <c r="M259" s="235"/>
      <c r="N259" s="236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144</v>
      </c>
      <c r="AU259" s="18" t="s">
        <v>88</v>
      </c>
    </row>
    <row r="260" spans="1:47" s="2" customFormat="1" ht="12">
      <c r="A260" s="39"/>
      <c r="B260" s="40"/>
      <c r="C260" s="41"/>
      <c r="D260" s="237" t="s">
        <v>146</v>
      </c>
      <c r="E260" s="41"/>
      <c r="F260" s="238" t="s">
        <v>1213</v>
      </c>
      <c r="G260" s="41"/>
      <c r="H260" s="41"/>
      <c r="I260" s="234"/>
      <c r="J260" s="41"/>
      <c r="K260" s="41"/>
      <c r="L260" s="45"/>
      <c r="M260" s="235"/>
      <c r="N260" s="236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146</v>
      </c>
      <c r="AU260" s="18" t="s">
        <v>88</v>
      </c>
    </row>
    <row r="261" spans="1:51" s="13" customFormat="1" ht="12">
      <c r="A261" s="13"/>
      <c r="B261" s="239"/>
      <c r="C261" s="240"/>
      <c r="D261" s="232" t="s">
        <v>180</v>
      </c>
      <c r="E261" s="241" t="s">
        <v>1</v>
      </c>
      <c r="F261" s="242" t="s">
        <v>1214</v>
      </c>
      <c r="G261" s="240"/>
      <c r="H261" s="243">
        <v>6</v>
      </c>
      <c r="I261" s="244"/>
      <c r="J261" s="240"/>
      <c r="K261" s="240"/>
      <c r="L261" s="245"/>
      <c r="M261" s="246"/>
      <c r="N261" s="247"/>
      <c r="O261" s="247"/>
      <c r="P261" s="247"/>
      <c r="Q261" s="247"/>
      <c r="R261" s="247"/>
      <c r="S261" s="247"/>
      <c r="T261" s="24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9" t="s">
        <v>180</v>
      </c>
      <c r="AU261" s="249" t="s">
        <v>88</v>
      </c>
      <c r="AV261" s="13" t="s">
        <v>88</v>
      </c>
      <c r="AW261" s="13" t="s">
        <v>34</v>
      </c>
      <c r="AX261" s="13" t="s">
        <v>78</v>
      </c>
      <c r="AY261" s="249" t="s">
        <v>135</v>
      </c>
    </row>
    <row r="262" spans="1:51" s="15" customFormat="1" ht="12">
      <c r="A262" s="15"/>
      <c r="B262" s="260"/>
      <c r="C262" s="261"/>
      <c r="D262" s="232" t="s">
        <v>180</v>
      </c>
      <c r="E262" s="262" t="s">
        <v>1</v>
      </c>
      <c r="F262" s="263" t="s">
        <v>183</v>
      </c>
      <c r="G262" s="261"/>
      <c r="H262" s="264">
        <v>6</v>
      </c>
      <c r="I262" s="265"/>
      <c r="J262" s="261"/>
      <c r="K262" s="261"/>
      <c r="L262" s="266"/>
      <c r="M262" s="267"/>
      <c r="N262" s="268"/>
      <c r="O262" s="268"/>
      <c r="P262" s="268"/>
      <c r="Q262" s="268"/>
      <c r="R262" s="268"/>
      <c r="S262" s="268"/>
      <c r="T262" s="269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0" t="s">
        <v>180</v>
      </c>
      <c r="AU262" s="270" t="s">
        <v>88</v>
      </c>
      <c r="AV262" s="15" t="s">
        <v>142</v>
      </c>
      <c r="AW262" s="15" t="s">
        <v>34</v>
      </c>
      <c r="AX262" s="15" t="s">
        <v>86</v>
      </c>
      <c r="AY262" s="270" t="s">
        <v>135</v>
      </c>
    </row>
    <row r="263" spans="1:65" s="2" customFormat="1" ht="24.15" customHeight="1">
      <c r="A263" s="39"/>
      <c r="B263" s="40"/>
      <c r="C263" s="219" t="s">
        <v>335</v>
      </c>
      <c r="D263" s="219" t="s">
        <v>137</v>
      </c>
      <c r="E263" s="220" t="s">
        <v>1215</v>
      </c>
      <c r="F263" s="221" t="s">
        <v>1216</v>
      </c>
      <c r="G263" s="222" t="s">
        <v>192</v>
      </c>
      <c r="H263" s="223">
        <v>1</v>
      </c>
      <c r="I263" s="224"/>
      <c r="J263" s="225">
        <f>ROUND(I263*H263,2)</f>
        <v>0</v>
      </c>
      <c r="K263" s="221" t="s">
        <v>141</v>
      </c>
      <c r="L263" s="45"/>
      <c r="M263" s="226" t="s">
        <v>1</v>
      </c>
      <c r="N263" s="227" t="s">
        <v>43</v>
      </c>
      <c r="O263" s="92"/>
      <c r="P263" s="228">
        <f>O263*H263</f>
        <v>0</v>
      </c>
      <c r="Q263" s="228">
        <v>6E-07</v>
      </c>
      <c r="R263" s="228">
        <f>Q263*H263</f>
        <v>6E-07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142</v>
      </c>
      <c r="AT263" s="230" t="s">
        <v>137</v>
      </c>
      <c r="AU263" s="230" t="s">
        <v>88</v>
      </c>
      <c r="AY263" s="18" t="s">
        <v>135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86</v>
      </c>
      <c r="BK263" s="231">
        <f>ROUND(I263*H263,2)</f>
        <v>0</v>
      </c>
      <c r="BL263" s="18" t="s">
        <v>142</v>
      </c>
      <c r="BM263" s="230" t="s">
        <v>1217</v>
      </c>
    </row>
    <row r="264" spans="1:47" s="2" customFormat="1" ht="12">
      <c r="A264" s="39"/>
      <c r="B264" s="40"/>
      <c r="C264" s="41"/>
      <c r="D264" s="232" t="s">
        <v>144</v>
      </c>
      <c r="E264" s="41"/>
      <c r="F264" s="233" t="s">
        <v>1218</v>
      </c>
      <c r="G264" s="41"/>
      <c r="H264" s="41"/>
      <c r="I264" s="234"/>
      <c r="J264" s="41"/>
      <c r="K264" s="41"/>
      <c r="L264" s="45"/>
      <c r="M264" s="235"/>
      <c r="N264" s="236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144</v>
      </c>
      <c r="AU264" s="18" t="s">
        <v>88</v>
      </c>
    </row>
    <row r="265" spans="1:47" s="2" customFormat="1" ht="12">
      <c r="A265" s="39"/>
      <c r="B265" s="40"/>
      <c r="C265" s="41"/>
      <c r="D265" s="237" t="s">
        <v>146</v>
      </c>
      <c r="E265" s="41"/>
      <c r="F265" s="238" t="s">
        <v>1219</v>
      </c>
      <c r="G265" s="41"/>
      <c r="H265" s="41"/>
      <c r="I265" s="234"/>
      <c r="J265" s="41"/>
      <c r="K265" s="41"/>
      <c r="L265" s="45"/>
      <c r="M265" s="235"/>
      <c r="N265" s="236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146</v>
      </c>
      <c r="AU265" s="18" t="s">
        <v>88</v>
      </c>
    </row>
    <row r="266" spans="1:65" s="2" customFormat="1" ht="16.5" customHeight="1">
      <c r="A266" s="39"/>
      <c r="B266" s="40"/>
      <c r="C266" s="274" t="s">
        <v>341</v>
      </c>
      <c r="D266" s="274" t="s">
        <v>422</v>
      </c>
      <c r="E266" s="275" t="s">
        <v>1220</v>
      </c>
      <c r="F266" s="276" t="s">
        <v>1221</v>
      </c>
      <c r="G266" s="277" t="s">
        <v>192</v>
      </c>
      <c r="H266" s="278">
        <v>1</v>
      </c>
      <c r="I266" s="279"/>
      <c r="J266" s="280">
        <f>ROUND(I266*H266,2)</f>
        <v>0</v>
      </c>
      <c r="K266" s="276" t="s">
        <v>141</v>
      </c>
      <c r="L266" s="281"/>
      <c r="M266" s="282" t="s">
        <v>1</v>
      </c>
      <c r="N266" s="283" t="s">
        <v>43</v>
      </c>
      <c r="O266" s="92"/>
      <c r="P266" s="228">
        <f>O266*H266</f>
        <v>0</v>
      </c>
      <c r="Q266" s="228">
        <v>0.0004</v>
      </c>
      <c r="R266" s="228">
        <f>Q266*H266</f>
        <v>0.0004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189</v>
      </c>
      <c r="AT266" s="230" t="s">
        <v>422</v>
      </c>
      <c r="AU266" s="230" t="s">
        <v>88</v>
      </c>
      <c r="AY266" s="18" t="s">
        <v>135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86</v>
      </c>
      <c r="BK266" s="231">
        <f>ROUND(I266*H266,2)</f>
        <v>0</v>
      </c>
      <c r="BL266" s="18" t="s">
        <v>142</v>
      </c>
      <c r="BM266" s="230" t="s">
        <v>1222</v>
      </c>
    </row>
    <row r="267" spans="1:47" s="2" customFormat="1" ht="12">
      <c r="A267" s="39"/>
      <c r="B267" s="40"/>
      <c r="C267" s="41"/>
      <c r="D267" s="232" t="s">
        <v>144</v>
      </c>
      <c r="E267" s="41"/>
      <c r="F267" s="233" t="s">
        <v>1221</v>
      </c>
      <c r="G267" s="41"/>
      <c r="H267" s="41"/>
      <c r="I267" s="234"/>
      <c r="J267" s="41"/>
      <c r="K267" s="41"/>
      <c r="L267" s="45"/>
      <c r="M267" s="235"/>
      <c r="N267" s="236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144</v>
      </c>
      <c r="AU267" s="18" t="s">
        <v>88</v>
      </c>
    </row>
    <row r="268" spans="1:63" s="12" customFormat="1" ht="22.8" customHeight="1">
      <c r="A268" s="12"/>
      <c r="B268" s="203"/>
      <c r="C268" s="204"/>
      <c r="D268" s="205" t="s">
        <v>77</v>
      </c>
      <c r="E268" s="217" t="s">
        <v>172</v>
      </c>
      <c r="F268" s="217" t="s">
        <v>173</v>
      </c>
      <c r="G268" s="204"/>
      <c r="H268" s="204"/>
      <c r="I268" s="207"/>
      <c r="J268" s="218">
        <f>BK268</f>
        <v>0</v>
      </c>
      <c r="K268" s="204"/>
      <c r="L268" s="209"/>
      <c r="M268" s="210"/>
      <c r="N268" s="211"/>
      <c r="O268" s="211"/>
      <c r="P268" s="212">
        <f>SUM(P269:P292)</f>
        <v>0</v>
      </c>
      <c r="Q268" s="211"/>
      <c r="R268" s="212">
        <f>SUM(R269:R292)</f>
        <v>4.997767389999999</v>
      </c>
      <c r="S268" s="211"/>
      <c r="T268" s="213">
        <f>SUM(T269:T292)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4" t="s">
        <v>86</v>
      </c>
      <c r="AT268" s="215" t="s">
        <v>77</v>
      </c>
      <c r="AU268" s="215" t="s">
        <v>86</v>
      </c>
      <c r="AY268" s="214" t="s">
        <v>135</v>
      </c>
      <c r="BK268" s="216">
        <f>SUM(BK269:BK292)</f>
        <v>0</v>
      </c>
    </row>
    <row r="269" spans="1:65" s="2" customFormat="1" ht="24.15" customHeight="1">
      <c r="A269" s="39"/>
      <c r="B269" s="40"/>
      <c r="C269" s="219" t="s">
        <v>350</v>
      </c>
      <c r="D269" s="219" t="s">
        <v>137</v>
      </c>
      <c r="E269" s="220" t="s">
        <v>1223</v>
      </c>
      <c r="F269" s="221" t="s">
        <v>1224</v>
      </c>
      <c r="G269" s="222" t="s">
        <v>156</v>
      </c>
      <c r="H269" s="223">
        <v>33</v>
      </c>
      <c r="I269" s="224"/>
      <c r="J269" s="225">
        <f>ROUND(I269*H269,2)</f>
        <v>0</v>
      </c>
      <c r="K269" s="221" t="s">
        <v>141</v>
      </c>
      <c r="L269" s="45"/>
      <c r="M269" s="226" t="s">
        <v>1</v>
      </c>
      <c r="N269" s="227" t="s">
        <v>43</v>
      </c>
      <c r="O269" s="92"/>
      <c r="P269" s="228">
        <f>O269*H269</f>
        <v>0</v>
      </c>
      <c r="Q269" s="228">
        <v>0.100946</v>
      </c>
      <c r="R269" s="228">
        <f>Q269*H269</f>
        <v>3.331218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142</v>
      </c>
      <c r="AT269" s="230" t="s">
        <v>137</v>
      </c>
      <c r="AU269" s="230" t="s">
        <v>88</v>
      </c>
      <c r="AY269" s="18" t="s">
        <v>135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86</v>
      </c>
      <c r="BK269" s="231">
        <f>ROUND(I269*H269,2)</f>
        <v>0</v>
      </c>
      <c r="BL269" s="18" t="s">
        <v>142</v>
      </c>
      <c r="BM269" s="230" t="s">
        <v>1225</v>
      </c>
    </row>
    <row r="270" spans="1:47" s="2" customFormat="1" ht="12">
      <c r="A270" s="39"/>
      <c r="B270" s="40"/>
      <c r="C270" s="41"/>
      <c r="D270" s="232" t="s">
        <v>144</v>
      </c>
      <c r="E270" s="41"/>
      <c r="F270" s="233" t="s">
        <v>1226</v>
      </c>
      <c r="G270" s="41"/>
      <c r="H270" s="41"/>
      <c r="I270" s="234"/>
      <c r="J270" s="41"/>
      <c r="K270" s="41"/>
      <c r="L270" s="45"/>
      <c r="M270" s="235"/>
      <c r="N270" s="236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144</v>
      </c>
      <c r="AU270" s="18" t="s">
        <v>88</v>
      </c>
    </row>
    <row r="271" spans="1:47" s="2" customFormat="1" ht="12">
      <c r="A271" s="39"/>
      <c r="B271" s="40"/>
      <c r="C271" s="41"/>
      <c r="D271" s="237" t="s">
        <v>146</v>
      </c>
      <c r="E271" s="41"/>
      <c r="F271" s="238" t="s">
        <v>1227</v>
      </c>
      <c r="G271" s="41"/>
      <c r="H271" s="41"/>
      <c r="I271" s="234"/>
      <c r="J271" s="41"/>
      <c r="K271" s="41"/>
      <c r="L271" s="45"/>
      <c r="M271" s="235"/>
      <c r="N271" s="236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146</v>
      </c>
      <c r="AU271" s="18" t="s">
        <v>88</v>
      </c>
    </row>
    <row r="272" spans="1:65" s="2" customFormat="1" ht="16.5" customHeight="1">
      <c r="A272" s="39"/>
      <c r="B272" s="40"/>
      <c r="C272" s="274" t="s">
        <v>358</v>
      </c>
      <c r="D272" s="274" t="s">
        <v>422</v>
      </c>
      <c r="E272" s="275" t="s">
        <v>1228</v>
      </c>
      <c r="F272" s="276" t="s">
        <v>1229</v>
      </c>
      <c r="G272" s="277" t="s">
        <v>156</v>
      </c>
      <c r="H272" s="278">
        <v>35</v>
      </c>
      <c r="I272" s="279"/>
      <c r="J272" s="280">
        <f>ROUND(I272*H272,2)</f>
        <v>0</v>
      </c>
      <c r="K272" s="276" t="s">
        <v>141</v>
      </c>
      <c r="L272" s="281"/>
      <c r="M272" s="282" t="s">
        <v>1</v>
      </c>
      <c r="N272" s="283" t="s">
        <v>43</v>
      </c>
      <c r="O272" s="92"/>
      <c r="P272" s="228">
        <f>O272*H272</f>
        <v>0</v>
      </c>
      <c r="Q272" s="228">
        <v>0.022</v>
      </c>
      <c r="R272" s="228">
        <f>Q272*H272</f>
        <v>0.7699999999999999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189</v>
      </c>
      <c r="AT272" s="230" t="s">
        <v>422</v>
      </c>
      <c r="AU272" s="230" t="s">
        <v>88</v>
      </c>
      <c r="AY272" s="18" t="s">
        <v>135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86</v>
      </c>
      <c r="BK272" s="231">
        <f>ROUND(I272*H272,2)</f>
        <v>0</v>
      </c>
      <c r="BL272" s="18" t="s">
        <v>142</v>
      </c>
      <c r="BM272" s="230" t="s">
        <v>1230</v>
      </c>
    </row>
    <row r="273" spans="1:47" s="2" customFormat="1" ht="12">
      <c r="A273" s="39"/>
      <c r="B273" s="40"/>
      <c r="C273" s="41"/>
      <c r="D273" s="232" t="s">
        <v>144</v>
      </c>
      <c r="E273" s="41"/>
      <c r="F273" s="233" t="s">
        <v>1229</v>
      </c>
      <c r="G273" s="41"/>
      <c r="H273" s="41"/>
      <c r="I273" s="234"/>
      <c r="J273" s="41"/>
      <c r="K273" s="41"/>
      <c r="L273" s="45"/>
      <c r="M273" s="235"/>
      <c r="N273" s="236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144</v>
      </c>
      <c r="AU273" s="18" t="s">
        <v>88</v>
      </c>
    </row>
    <row r="274" spans="1:65" s="2" customFormat="1" ht="24.15" customHeight="1">
      <c r="A274" s="39"/>
      <c r="B274" s="40"/>
      <c r="C274" s="219" t="s">
        <v>367</v>
      </c>
      <c r="D274" s="219" t="s">
        <v>137</v>
      </c>
      <c r="E274" s="220" t="s">
        <v>1231</v>
      </c>
      <c r="F274" s="221" t="s">
        <v>1232</v>
      </c>
      <c r="G274" s="222" t="s">
        <v>162</v>
      </c>
      <c r="H274" s="223">
        <v>0.396</v>
      </c>
      <c r="I274" s="224"/>
      <c r="J274" s="225">
        <f>ROUND(I274*H274,2)</f>
        <v>0</v>
      </c>
      <c r="K274" s="221" t="s">
        <v>141</v>
      </c>
      <c r="L274" s="45"/>
      <c r="M274" s="226" t="s">
        <v>1</v>
      </c>
      <c r="N274" s="227" t="s">
        <v>43</v>
      </c>
      <c r="O274" s="92"/>
      <c r="P274" s="228">
        <f>O274*H274</f>
        <v>0</v>
      </c>
      <c r="Q274" s="228">
        <v>2.25634</v>
      </c>
      <c r="R274" s="228">
        <f>Q274*H274</f>
        <v>0.8935106399999999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142</v>
      </c>
      <c r="AT274" s="230" t="s">
        <v>137</v>
      </c>
      <c r="AU274" s="230" t="s">
        <v>88</v>
      </c>
      <c r="AY274" s="18" t="s">
        <v>135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86</v>
      </c>
      <c r="BK274" s="231">
        <f>ROUND(I274*H274,2)</f>
        <v>0</v>
      </c>
      <c r="BL274" s="18" t="s">
        <v>142</v>
      </c>
      <c r="BM274" s="230" t="s">
        <v>1233</v>
      </c>
    </row>
    <row r="275" spans="1:47" s="2" customFormat="1" ht="12">
      <c r="A275" s="39"/>
      <c r="B275" s="40"/>
      <c r="C275" s="41"/>
      <c r="D275" s="232" t="s">
        <v>144</v>
      </c>
      <c r="E275" s="41"/>
      <c r="F275" s="233" t="s">
        <v>1234</v>
      </c>
      <c r="G275" s="41"/>
      <c r="H275" s="41"/>
      <c r="I275" s="234"/>
      <c r="J275" s="41"/>
      <c r="K275" s="41"/>
      <c r="L275" s="45"/>
      <c r="M275" s="235"/>
      <c r="N275" s="236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144</v>
      </c>
      <c r="AU275" s="18" t="s">
        <v>88</v>
      </c>
    </row>
    <row r="276" spans="1:47" s="2" customFormat="1" ht="12">
      <c r="A276" s="39"/>
      <c r="B276" s="40"/>
      <c r="C276" s="41"/>
      <c r="D276" s="237" t="s">
        <v>146</v>
      </c>
      <c r="E276" s="41"/>
      <c r="F276" s="238" t="s">
        <v>1235</v>
      </c>
      <c r="G276" s="41"/>
      <c r="H276" s="41"/>
      <c r="I276" s="234"/>
      <c r="J276" s="41"/>
      <c r="K276" s="41"/>
      <c r="L276" s="45"/>
      <c r="M276" s="235"/>
      <c r="N276" s="236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146</v>
      </c>
      <c r="AU276" s="18" t="s">
        <v>88</v>
      </c>
    </row>
    <row r="277" spans="1:51" s="13" customFormat="1" ht="12">
      <c r="A277" s="13"/>
      <c r="B277" s="239"/>
      <c r="C277" s="240"/>
      <c r="D277" s="232" t="s">
        <v>180</v>
      </c>
      <c r="E277" s="241" t="s">
        <v>1</v>
      </c>
      <c r="F277" s="242" t="s">
        <v>1236</v>
      </c>
      <c r="G277" s="240"/>
      <c r="H277" s="243">
        <v>0.396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9" t="s">
        <v>180</v>
      </c>
      <c r="AU277" s="249" t="s">
        <v>88</v>
      </c>
      <c r="AV277" s="13" t="s">
        <v>88</v>
      </c>
      <c r="AW277" s="13" t="s">
        <v>34</v>
      </c>
      <c r="AX277" s="13" t="s">
        <v>78</v>
      </c>
      <c r="AY277" s="249" t="s">
        <v>135</v>
      </c>
    </row>
    <row r="278" spans="1:51" s="15" customFormat="1" ht="12">
      <c r="A278" s="15"/>
      <c r="B278" s="260"/>
      <c r="C278" s="261"/>
      <c r="D278" s="232" t="s">
        <v>180</v>
      </c>
      <c r="E278" s="262" t="s">
        <v>1</v>
      </c>
      <c r="F278" s="263" t="s">
        <v>183</v>
      </c>
      <c r="G278" s="261"/>
      <c r="H278" s="264">
        <v>0.396</v>
      </c>
      <c r="I278" s="265"/>
      <c r="J278" s="261"/>
      <c r="K278" s="261"/>
      <c r="L278" s="266"/>
      <c r="M278" s="267"/>
      <c r="N278" s="268"/>
      <c r="O278" s="268"/>
      <c r="P278" s="268"/>
      <c r="Q278" s="268"/>
      <c r="R278" s="268"/>
      <c r="S278" s="268"/>
      <c r="T278" s="269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70" t="s">
        <v>180</v>
      </c>
      <c r="AU278" s="270" t="s">
        <v>88</v>
      </c>
      <c r="AV278" s="15" t="s">
        <v>142</v>
      </c>
      <c r="AW278" s="15" t="s">
        <v>34</v>
      </c>
      <c r="AX278" s="15" t="s">
        <v>86</v>
      </c>
      <c r="AY278" s="270" t="s">
        <v>135</v>
      </c>
    </row>
    <row r="279" spans="1:65" s="2" customFormat="1" ht="24.15" customHeight="1">
      <c r="A279" s="39"/>
      <c r="B279" s="40"/>
      <c r="C279" s="219" t="s">
        <v>581</v>
      </c>
      <c r="D279" s="219" t="s">
        <v>137</v>
      </c>
      <c r="E279" s="220" t="s">
        <v>1237</v>
      </c>
      <c r="F279" s="221" t="s">
        <v>1238</v>
      </c>
      <c r="G279" s="222" t="s">
        <v>140</v>
      </c>
      <c r="H279" s="223">
        <v>6.5</v>
      </c>
      <c r="I279" s="224"/>
      <c r="J279" s="225">
        <f>ROUND(I279*H279,2)</f>
        <v>0</v>
      </c>
      <c r="K279" s="221" t="s">
        <v>141</v>
      </c>
      <c r="L279" s="45"/>
      <c r="M279" s="226" t="s">
        <v>1</v>
      </c>
      <c r="N279" s="227" t="s">
        <v>43</v>
      </c>
      <c r="O279" s="92"/>
      <c r="P279" s="228">
        <f>O279*H279</f>
        <v>0</v>
      </c>
      <c r="Q279" s="228">
        <v>0.0004675</v>
      </c>
      <c r="R279" s="228">
        <f>Q279*H279</f>
        <v>0.00303875</v>
      </c>
      <c r="S279" s="228">
        <v>0</v>
      </c>
      <c r="T279" s="22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0" t="s">
        <v>142</v>
      </c>
      <c r="AT279" s="230" t="s">
        <v>137</v>
      </c>
      <c r="AU279" s="230" t="s">
        <v>88</v>
      </c>
      <c r="AY279" s="18" t="s">
        <v>135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8" t="s">
        <v>86</v>
      </c>
      <c r="BK279" s="231">
        <f>ROUND(I279*H279,2)</f>
        <v>0</v>
      </c>
      <c r="BL279" s="18" t="s">
        <v>142</v>
      </c>
      <c r="BM279" s="230" t="s">
        <v>1239</v>
      </c>
    </row>
    <row r="280" spans="1:47" s="2" customFormat="1" ht="12">
      <c r="A280" s="39"/>
      <c r="B280" s="40"/>
      <c r="C280" s="41"/>
      <c r="D280" s="232" t="s">
        <v>144</v>
      </c>
      <c r="E280" s="41"/>
      <c r="F280" s="233" t="s">
        <v>1240</v>
      </c>
      <c r="G280" s="41"/>
      <c r="H280" s="41"/>
      <c r="I280" s="234"/>
      <c r="J280" s="41"/>
      <c r="K280" s="41"/>
      <c r="L280" s="45"/>
      <c r="M280" s="235"/>
      <c r="N280" s="236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144</v>
      </c>
      <c r="AU280" s="18" t="s">
        <v>88</v>
      </c>
    </row>
    <row r="281" spans="1:47" s="2" customFormat="1" ht="12">
      <c r="A281" s="39"/>
      <c r="B281" s="40"/>
      <c r="C281" s="41"/>
      <c r="D281" s="237" t="s">
        <v>146</v>
      </c>
      <c r="E281" s="41"/>
      <c r="F281" s="238" t="s">
        <v>1241</v>
      </c>
      <c r="G281" s="41"/>
      <c r="H281" s="41"/>
      <c r="I281" s="234"/>
      <c r="J281" s="41"/>
      <c r="K281" s="41"/>
      <c r="L281" s="45"/>
      <c r="M281" s="235"/>
      <c r="N281" s="236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146</v>
      </c>
      <c r="AU281" s="18" t="s">
        <v>88</v>
      </c>
    </row>
    <row r="282" spans="1:51" s="13" customFormat="1" ht="12">
      <c r="A282" s="13"/>
      <c r="B282" s="239"/>
      <c r="C282" s="240"/>
      <c r="D282" s="232" t="s">
        <v>180</v>
      </c>
      <c r="E282" s="241" t="s">
        <v>1</v>
      </c>
      <c r="F282" s="242" t="s">
        <v>1242</v>
      </c>
      <c r="G282" s="240"/>
      <c r="H282" s="243">
        <v>6.5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9" t="s">
        <v>180</v>
      </c>
      <c r="AU282" s="249" t="s">
        <v>88</v>
      </c>
      <c r="AV282" s="13" t="s">
        <v>88</v>
      </c>
      <c r="AW282" s="13" t="s">
        <v>34</v>
      </c>
      <c r="AX282" s="13" t="s">
        <v>78</v>
      </c>
      <c r="AY282" s="249" t="s">
        <v>135</v>
      </c>
    </row>
    <row r="283" spans="1:51" s="15" customFormat="1" ht="12">
      <c r="A283" s="15"/>
      <c r="B283" s="260"/>
      <c r="C283" s="261"/>
      <c r="D283" s="232" t="s">
        <v>180</v>
      </c>
      <c r="E283" s="262" t="s">
        <v>1</v>
      </c>
      <c r="F283" s="263" t="s">
        <v>183</v>
      </c>
      <c r="G283" s="261"/>
      <c r="H283" s="264">
        <v>6.5</v>
      </c>
      <c r="I283" s="265"/>
      <c r="J283" s="261"/>
      <c r="K283" s="261"/>
      <c r="L283" s="266"/>
      <c r="M283" s="267"/>
      <c r="N283" s="268"/>
      <c r="O283" s="268"/>
      <c r="P283" s="268"/>
      <c r="Q283" s="268"/>
      <c r="R283" s="268"/>
      <c r="S283" s="268"/>
      <c r="T283" s="269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70" t="s">
        <v>180</v>
      </c>
      <c r="AU283" s="270" t="s">
        <v>88</v>
      </c>
      <c r="AV283" s="15" t="s">
        <v>142</v>
      </c>
      <c r="AW283" s="15" t="s">
        <v>34</v>
      </c>
      <c r="AX283" s="15" t="s">
        <v>86</v>
      </c>
      <c r="AY283" s="270" t="s">
        <v>135</v>
      </c>
    </row>
    <row r="284" spans="1:65" s="2" customFormat="1" ht="33" customHeight="1">
      <c r="A284" s="39"/>
      <c r="B284" s="40"/>
      <c r="C284" s="219" t="s">
        <v>587</v>
      </c>
      <c r="D284" s="219" t="s">
        <v>137</v>
      </c>
      <c r="E284" s="220" t="s">
        <v>1243</v>
      </c>
      <c r="F284" s="221" t="s">
        <v>1244</v>
      </c>
      <c r="G284" s="222" t="s">
        <v>156</v>
      </c>
      <c r="H284" s="223">
        <v>6.8</v>
      </c>
      <c r="I284" s="224"/>
      <c r="J284" s="225">
        <f>ROUND(I284*H284,2)</f>
        <v>0</v>
      </c>
      <c r="K284" s="221" t="s">
        <v>1</v>
      </c>
      <c r="L284" s="45"/>
      <c r="M284" s="226" t="s">
        <v>1</v>
      </c>
      <c r="N284" s="227" t="s">
        <v>43</v>
      </c>
      <c r="O284" s="92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142</v>
      </c>
      <c r="AT284" s="230" t="s">
        <v>137</v>
      </c>
      <c r="AU284" s="230" t="s">
        <v>88</v>
      </c>
      <c r="AY284" s="18" t="s">
        <v>135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86</v>
      </c>
      <c r="BK284" s="231">
        <f>ROUND(I284*H284,2)</f>
        <v>0</v>
      </c>
      <c r="BL284" s="18" t="s">
        <v>142</v>
      </c>
      <c r="BM284" s="230" t="s">
        <v>1245</v>
      </c>
    </row>
    <row r="285" spans="1:47" s="2" customFormat="1" ht="12">
      <c r="A285" s="39"/>
      <c r="B285" s="40"/>
      <c r="C285" s="41"/>
      <c r="D285" s="232" t="s">
        <v>144</v>
      </c>
      <c r="E285" s="41"/>
      <c r="F285" s="233" t="s">
        <v>1244</v>
      </c>
      <c r="G285" s="41"/>
      <c r="H285" s="41"/>
      <c r="I285" s="234"/>
      <c r="J285" s="41"/>
      <c r="K285" s="41"/>
      <c r="L285" s="45"/>
      <c r="M285" s="235"/>
      <c r="N285" s="236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144</v>
      </c>
      <c r="AU285" s="18" t="s">
        <v>88</v>
      </c>
    </row>
    <row r="286" spans="1:51" s="13" customFormat="1" ht="12">
      <c r="A286" s="13"/>
      <c r="B286" s="239"/>
      <c r="C286" s="240"/>
      <c r="D286" s="232" t="s">
        <v>180</v>
      </c>
      <c r="E286" s="241" t="s">
        <v>1</v>
      </c>
      <c r="F286" s="242" t="s">
        <v>1246</v>
      </c>
      <c r="G286" s="240"/>
      <c r="H286" s="243">
        <v>6.8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9" t="s">
        <v>180</v>
      </c>
      <c r="AU286" s="249" t="s">
        <v>88</v>
      </c>
      <c r="AV286" s="13" t="s">
        <v>88</v>
      </c>
      <c r="AW286" s="13" t="s">
        <v>34</v>
      </c>
      <c r="AX286" s="13" t="s">
        <v>78</v>
      </c>
      <c r="AY286" s="249" t="s">
        <v>135</v>
      </c>
    </row>
    <row r="287" spans="1:51" s="15" customFormat="1" ht="12">
      <c r="A287" s="15"/>
      <c r="B287" s="260"/>
      <c r="C287" s="261"/>
      <c r="D287" s="232" t="s">
        <v>180</v>
      </c>
      <c r="E287" s="262" t="s">
        <v>1</v>
      </c>
      <c r="F287" s="263" t="s">
        <v>183</v>
      </c>
      <c r="G287" s="261"/>
      <c r="H287" s="264">
        <v>6.8</v>
      </c>
      <c r="I287" s="265"/>
      <c r="J287" s="261"/>
      <c r="K287" s="261"/>
      <c r="L287" s="266"/>
      <c r="M287" s="267"/>
      <c r="N287" s="268"/>
      <c r="O287" s="268"/>
      <c r="P287" s="268"/>
      <c r="Q287" s="268"/>
      <c r="R287" s="268"/>
      <c r="S287" s="268"/>
      <c r="T287" s="269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70" t="s">
        <v>180</v>
      </c>
      <c r="AU287" s="270" t="s">
        <v>88</v>
      </c>
      <c r="AV287" s="15" t="s">
        <v>142</v>
      </c>
      <c r="AW287" s="15" t="s">
        <v>34</v>
      </c>
      <c r="AX287" s="15" t="s">
        <v>86</v>
      </c>
      <c r="AY287" s="270" t="s">
        <v>135</v>
      </c>
    </row>
    <row r="288" spans="1:65" s="2" customFormat="1" ht="24.15" customHeight="1">
      <c r="A288" s="39"/>
      <c r="B288" s="40"/>
      <c r="C288" s="219" t="s">
        <v>594</v>
      </c>
      <c r="D288" s="219" t="s">
        <v>137</v>
      </c>
      <c r="E288" s="220" t="s">
        <v>1247</v>
      </c>
      <c r="F288" s="221" t="s">
        <v>1248</v>
      </c>
      <c r="G288" s="222" t="s">
        <v>140</v>
      </c>
      <c r="H288" s="223">
        <v>1</v>
      </c>
      <c r="I288" s="224"/>
      <c r="J288" s="225">
        <f>ROUND(I288*H288,2)</f>
        <v>0</v>
      </c>
      <c r="K288" s="221" t="s">
        <v>141</v>
      </c>
      <c r="L288" s="45"/>
      <c r="M288" s="226" t="s">
        <v>1</v>
      </c>
      <c r="N288" s="227" t="s">
        <v>43</v>
      </c>
      <c r="O288" s="92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142</v>
      </c>
      <c r="AT288" s="230" t="s">
        <v>137</v>
      </c>
      <c r="AU288" s="230" t="s">
        <v>88</v>
      </c>
      <c r="AY288" s="18" t="s">
        <v>135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86</v>
      </c>
      <c r="BK288" s="231">
        <f>ROUND(I288*H288,2)</f>
        <v>0</v>
      </c>
      <c r="BL288" s="18" t="s">
        <v>142</v>
      </c>
      <c r="BM288" s="230" t="s">
        <v>1249</v>
      </c>
    </row>
    <row r="289" spans="1:47" s="2" customFormat="1" ht="12">
      <c r="A289" s="39"/>
      <c r="B289" s="40"/>
      <c r="C289" s="41"/>
      <c r="D289" s="232" t="s">
        <v>144</v>
      </c>
      <c r="E289" s="41"/>
      <c r="F289" s="233" t="s">
        <v>1250</v>
      </c>
      <c r="G289" s="41"/>
      <c r="H289" s="41"/>
      <c r="I289" s="234"/>
      <c r="J289" s="41"/>
      <c r="K289" s="41"/>
      <c r="L289" s="45"/>
      <c r="M289" s="235"/>
      <c r="N289" s="236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144</v>
      </c>
      <c r="AU289" s="18" t="s">
        <v>88</v>
      </c>
    </row>
    <row r="290" spans="1:47" s="2" customFormat="1" ht="12">
      <c r="A290" s="39"/>
      <c r="B290" s="40"/>
      <c r="C290" s="41"/>
      <c r="D290" s="237" t="s">
        <v>146</v>
      </c>
      <c r="E290" s="41"/>
      <c r="F290" s="238" t="s">
        <v>1251</v>
      </c>
      <c r="G290" s="41"/>
      <c r="H290" s="41"/>
      <c r="I290" s="234"/>
      <c r="J290" s="41"/>
      <c r="K290" s="41"/>
      <c r="L290" s="45"/>
      <c r="M290" s="235"/>
      <c r="N290" s="236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146</v>
      </c>
      <c r="AU290" s="18" t="s">
        <v>88</v>
      </c>
    </row>
    <row r="291" spans="1:51" s="13" customFormat="1" ht="12">
      <c r="A291" s="13"/>
      <c r="B291" s="239"/>
      <c r="C291" s="240"/>
      <c r="D291" s="232" t="s">
        <v>180</v>
      </c>
      <c r="E291" s="241" t="s">
        <v>1</v>
      </c>
      <c r="F291" s="242" t="s">
        <v>1094</v>
      </c>
      <c r="G291" s="240"/>
      <c r="H291" s="243">
        <v>1</v>
      </c>
      <c r="I291" s="244"/>
      <c r="J291" s="240"/>
      <c r="K291" s="240"/>
      <c r="L291" s="245"/>
      <c r="M291" s="246"/>
      <c r="N291" s="247"/>
      <c r="O291" s="247"/>
      <c r="P291" s="247"/>
      <c r="Q291" s="247"/>
      <c r="R291" s="247"/>
      <c r="S291" s="247"/>
      <c r="T291" s="24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9" t="s">
        <v>180</v>
      </c>
      <c r="AU291" s="249" t="s">
        <v>88</v>
      </c>
      <c r="AV291" s="13" t="s">
        <v>88</v>
      </c>
      <c r="AW291" s="13" t="s">
        <v>34</v>
      </c>
      <c r="AX291" s="13" t="s">
        <v>78</v>
      </c>
      <c r="AY291" s="249" t="s">
        <v>135</v>
      </c>
    </row>
    <row r="292" spans="1:51" s="15" customFormat="1" ht="12">
      <c r="A292" s="15"/>
      <c r="B292" s="260"/>
      <c r="C292" s="261"/>
      <c r="D292" s="232" t="s">
        <v>180</v>
      </c>
      <c r="E292" s="262" t="s">
        <v>1</v>
      </c>
      <c r="F292" s="263" t="s">
        <v>183</v>
      </c>
      <c r="G292" s="261"/>
      <c r="H292" s="264">
        <v>1</v>
      </c>
      <c r="I292" s="265"/>
      <c r="J292" s="261"/>
      <c r="K292" s="261"/>
      <c r="L292" s="266"/>
      <c r="M292" s="267"/>
      <c r="N292" s="268"/>
      <c r="O292" s="268"/>
      <c r="P292" s="268"/>
      <c r="Q292" s="268"/>
      <c r="R292" s="268"/>
      <c r="S292" s="268"/>
      <c r="T292" s="269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70" t="s">
        <v>180</v>
      </c>
      <c r="AU292" s="270" t="s">
        <v>88</v>
      </c>
      <c r="AV292" s="15" t="s">
        <v>142</v>
      </c>
      <c r="AW292" s="15" t="s">
        <v>34</v>
      </c>
      <c r="AX292" s="15" t="s">
        <v>86</v>
      </c>
      <c r="AY292" s="270" t="s">
        <v>135</v>
      </c>
    </row>
    <row r="293" spans="1:63" s="12" customFormat="1" ht="22.8" customHeight="1">
      <c r="A293" s="12"/>
      <c r="B293" s="203"/>
      <c r="C293" s="204"/>
      <c r="D293" s="205" t="s">
        <v>77</v>
      </c>
      <c r="E293" s="217" t="s">
        <v>804</v>
      </c>
      <c r="F293" s="217" t="s">
        <v>805</v>
      </c>
      <c r="G293" s="204"/>
      <c r="H293" s="204"/>
      <c r="I293" s="207"/>
      <c r="J293" s="218">
        <f>BK293</f>
        <v>0</v>
      </c>
      <c r="K293" s="204"/>
      <c r="L293" s="209"/>
      <c r="M293" s="210"/>
      <c r="N293" s="211"/>
      <c r="O293" s="211"/>
      <c r="P293" s="212">
        <f>SUM(P294:P296)</f>
        <v>0</v>
      </c>
      <c r="Q293" s="211"/>
      <c r="R293" s="212">
        <f>SUM(R294:R296)</f>
        <v>0</v>
      </c>
      <c r="S293" s="211"/>
      <c r="T293" s="213">
        <f>SUM(T294:T296)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4" t="s">
        <v>86</v>
      </c>
      <c r="AT293" s="215" t="s">
        <v>77</v>
      </c>
      <c r="AU293" s="215" t="s">
        <v>86</v>
      </c>
      <c r="AY293" s="214" t="s">
        <v>135</v>
      </c>
      <c r="BK293" s="216">
        <f>SUM(BK294:BK296)</f>
        <v>0</v>
      </c>
    </row>
    <row r="294" spans="1:65" s="2" customFormat="1" ht="24.15" customHeight="1">
      <c r="A294" s="39"/>
      <c r="B294" s="40"/>
      <c r="C294" s="219" t="s">
        <v>600</v>
      </c>
      <c r="D294" s="219" t="s">
        <v>137</v>
      </c>
      <c r="E294" s="220" t="s">
        <v>1252</v>
      </c>
      <c r="F294" s="221" t="s">
        <v>1253</v>
      </c>
      <c r="G294" s="222" t="s">
        <v>272</v>
      </c>
      <c r="H294" s="223">
        <v>70.614</v>
      </c>
      <c r="I294" s="224"/>
      <c r="J294" s="225">
        <f>ROUND(I294*H294,2)</f>
        <v>0</v>
      </c>
      <c r="K294" s="221" t="s">
        <v>141</v>
      </c>
      <c r="L294" s="45"/>
      <c r="M294" s="226" t="s">
        <v>1</v>
      </c>
      <c r="N294" s="227" t="s">
        <v>43</v>
      </c>
      <c r="O294" s="92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142</v>
      </c>
      <c r="AT294" s="230" t="s">
        <v>137</v>
      </c>
      <c r="AU294" s="230" t="s">
        <v>88</v>
      </c>
      <c r="AY294" s="18" t="s">
        <v>135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86</v>
      </c>
      <c r="BK294" s="231">
        <f>ROUND(I294*H294,2)</f>
        <v>0</v>
      </c>
      <c r="BL294" s="18" t="s">
        <v>142</v>
      </c>
      <c r="BM294" s="230" t="s">
        <v>1254</v>
      </c>
    </row>
    <row r="295" spans="1:47" s="2" customFormat="1" ht="12">
      <c r="A295" s="39"/>
      <c r="B295" s="40"/>
      <c r="C295" s="41"/>
      <c r="D295" s="232" t="s">
        <v>144</v>
      </c>
      <c r="E295" s="41"/>
      <c r="F295" s="233" t="s">
        <v>1255</v>
      </c>
      <c r="G295" s="41"/>
      <c r="H295" s="41"/>
      <c r="I295" s="234"/>
      <c r="J295" s="41"/>
      <c r="K295" s="41"/>
      <c r="L295" s="45"/>
      <c r="M295" s="235"/>
      <c r="N295" s="236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144</v>
      </c>
      <c r="AU295" s="18" t="s">
        <v>88</v>
      </c>
    </row>
    <row r="296" spans="1:47" s="2" customFormat="1" ht="12">
      <c r="A296" s="39"/>
      <c r="B296" s="40"/>
      <c r="C296" s="41"/>
      <c r="D296" s="237" t="s">
        <v>146</v>
      </c>
      <c r="E296" s="41"/>
      <c r="F296" s="238" t="s">
        <v>1256</v>
      </c>
      <c r="G296" s="41"/>
      <c r="H296" s="41"/>
      <c r="I296" s="234"/>
      <c r="J296" s="41"/>
      <c r="K296" s="41"/>
      <c r="L296" s="45"/>
      <c r="M296" s="235"/>
      <c r="N296" s="236"/>
      <c r="O296" s="92"/>
      <c r="P296" s="92"/>
      <c r="Q296" s="92"/>
      <c r="R296" s="92"/>
      <c r="S296" s="92"/>
      <c r="T296" s="93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146</v>
      </c>
      <c r="AU296" s="18" t="s">
        <v>88</v>
      </c>
    </row>
    <row r="297" spans="1:63" s="12" customFormat="1" ht="25.9" customHeight="1">
      <c r="A297" s="12"/>
      <c r="B297" s="203"/>
      <c r="C297" s="204"/>
      <c r="D297" s="205" t="s">
        <v>77</v>
      </c>
      <c r="E297" s="206" t="s">
        <v>1257</v>
      </c>
      <c r="F297" s="206" t="s">
        <v>1258</v>
      </c>
      <c r="G297" s="204"/>
      <c r="H297" s="204"/>
      <c r="I297" s="207"/>
      <c r="J297" s="208">
        <f>BK297</f>
        <v>0</v>
      </c>
      <c r="K297" s="204"/>
      <c r="L297" s="209"/>
      <c r="M297" s="210"/>
      <c r="N297" s="211"/>
      <c r="O297" s="211"/>
      <c r="P297" s="212">
        <f>P298+P306+P310</f>
        <v>0</v>
      </c>
      <c r="Q297" s="211"/>
      <c r="R297" s="212">
        <f>R298+R306+R310</f>
        <v>0</v>
      </c>
      <c r="S297" s="211"/>
      <c r="T297" s="213">
        <f>T298+T306+T310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4" t="s">
        <v>166</v>
      </c>
      <c r="AT297" s="215" t="s">
        <v>77</v>
      </c>
      <c r="AU297" s="215" t="s">
        <v>78</v>
      </c>
      <c r="AY297" s="214" t="s">
        <v>135</v>
      </c>
      <c r="BK297" s="216">
        <f>BK298+BK306+BK310</f>
        <v>0</v>
      </c>
    </row>
    <row r="298" spans="1:63" s="12" customFormat="1" ht="22.8" customHeight="1">
      <c r="A298" s="12"/>
      <c r="B298" s="203"/>
      <c r="C298" s="204"/>
      <c r="D298" s="205" t="s">
        <v>77</v>
      </c>
      <c r="E298" s="217" t="s">
        <v>1259</v>
      </c>
      <c r="F298" s="217" t="s">
        <v>1260</v>
      </c>
      <c r="G298" s="204"/>
      <c r="H298" s="204"/>
      <c r="I298" s="207"/>
      <c r="J298" s="218">
        <f>BK298</f>
        <v>0</v>
      </c>
      <c r="K298" s="204"/>
      <c r="L298" s="209"/>
      <c r="M298" s="210"/>
      <c r="N298" s="211"/>
      <c r="O298" s="211"/>
      <c r="P298" s="212">
        <f>SUM(P299:P305)</f>
        <v>0</v>
      </c>
      <c r="Q298" s="211"/>
      <c r="R298" s="212">
        <f>SUM(R299:R305)</f>
        <v>0</v>
      </c>
      <c r="S298" s="211"/>
      <c r="T298" s="213">
        <f>SUM(T299:T305)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14" t="s">
        <v>166</v>
      </c>
      <c r="AT298" s="215" t="s">
        <v>77</v>
      </c>
      <c r="AU298" s="215" t="s">
        <v>86</v>
      </c>
      <c r="AY298" s="214" t="s">
        <v>135</v>
      </c>
      <c r="BK298" s="216">
        <f>SUM(BK299:BK305)</f>
        <v>0</v>
      </c>
    </row>
    <row r="299" spans="1:65" s="2" customFormat="1" ht="16.5" customHeight="1">
      <c r="A299" s="39"/>
      <c r="B299" s="40"/>
      <c r="C299" s="219" t="s">
        <v>606</v>
      </c>
      <c r="D299" s="219" t="s">
        <v>137</v>
      </c>
      <c r="E299" s="220" t="s">
        <v>1261</v>
      </c>
      <c r="F299" s="221" t="s">
        <v>1262</v>
      </c>
      <c r="G299" s="222" t="s">
        <v>187</v>
      </c>
      <c r="H299" s="223">
        <v>1</v>
      </c>
      <c r="I299" s="224"/>
      <c r="J299" s="225">
        <f>ROUND(I299*H299,2)</f>
        <v>0</v>
      </c>
      <c r="K299" s="221" t="s">
        <v>1</v>
      </c>
      <c r="L299" s="45"/>
      <c r="M299" s="226" t="s">
        <v>1</v>
      </c>
      <c r="N299" s="227" t="s">
        <v>43</v>
      </c>
      <c r="O299" s="92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0" t="s">
        <v>142</v>
      </c>
      <c r="AT299" s="230" t="s">
        <v>137</v>
      </c>
      <c r="AU299" s="230" t="s">
        <v>88</v>
      </c>
      <c r="AY299" s="18" t="s">
        <v>135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8" t="s">
        <v>86</v>
      </c>
      <c r="BK299" s="231">
        <f>ROUND(I299*H299,2)</f>
        <v>0</v>
      </c>
      <c r="BL299" s="18" t="s">
        <v>142</v>
      </c>
      <c r="BM299" s="230" t="s">
        <v>1263</v>
      </c>
    </row>
    <row r="300" spans="1:47" s="2" customFormat="1" ht="12">
      <c r="A300" s="39"/>
      <c r="B300" s="40"/>
      <c r="C300" s="41"/>
      <c r="D300" s="232" t="s">
        <v>144</v>
      </c>
      <c r="E300" s="41"/>
      <c r="F300" s="233" t="s">
        <v>1262</v>
      </c>
      <c r="G300" s="41"/>
      <c r="H300" s="41"/>
      <c r="I300" s="234"/>
      <c r="J300" s="41"/>
      <c r="K300" s="41"/>
      <c r="L300" s="45"/>
      <c r="M300" s="235"/>
      <c r="N300" s="236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144</v>
      </c>
      <c r="AU300" s="18" t="s">
        <v>88</v>
      </c>
    </row>
    <row r="301" spans="1:65" s="2" customFormat="1" ht="16.5" customHeight="1">
      <c r="A301" s="39"/>
      <c r="B301" s="40"/>
      <c r="C301" s="219" t="s">
        <v>613</v>
      </c>
      <c r="D301" s="219" t="s">
        <v>137</v>
      </c>
      <c r="E301" s="220" t="s">
        <v>1264</v>
      </c>
      <c r="F301" s="221" t="s">
        <v>1265</v>
      </c>
      <c r="G301" s="222" t="s">
        <v>187</v>
      </c>
      <c r="H301" s="223">
        <v>1</v>
      </c>
      <c r="I301" s="224"/>
      <c r="J301" s="225">
        <f>ROUND(I301*H301,2)</f>
        <v>0</v>
      </c>
      <c r="K301" s="221" t="s">
        <v>1</v>
      </c>
      <c r="L301" s="45"/>
      <c r="M301" s="226" t="s">
        <v>1</v>
      </c>
      <c r="N301" s="227" t="s">
        <v>43</v>
      </c>
      <c r="O301" s="92"/>
      <c r="P301" s="228">
        <f>O301*H301</f>
        <v>0</v>
      </c>
      <c r="Q301" s="228">
        <v>0</v>
      </c>
      <c r="R301" s="228">
        <f>Q301*H301</f>
        <v>0</v>
      </c>
      <c r="S301" s="228">
        <v>0</v>
      </c>
      <c r="T301" s="22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0" t="s">
        <v>142</v>
      </c>
      <c r="AT301" s="230" t="s">
        <v>137</v>
      </c>
      <c r="AU301" s="230" t="s">
        <v>88</v>
      </c>
      <c r="AY301" s="18" t="s">
        <v>135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8" t="s">
        <v>86</v>
      </c>
      <c r="BK301" s="231">
        <f>ROUND(I301*H301,2)</f>
        <v>0</v>
      </c>
      <c r="BL301" s="18" t="s">
        <v>142</v>
      </c>
      <c r="BM301" s="230" t="s">
        <v>1266</v>
      </c>
    </row>
    <row r="302" spans="1:47" s="2" customFormat="1" ht="12">
      <c r="A302" s="39"/>
      <c r="B302" s="40"/>
      <c r="C302" s="41"/>
      <c r="D302" s="232" t="s">
        <v>144</v>
      </c>
      <c r="E302" s="41"/>
      <c r="F302" s="233" t="s">
        <v>1265</v>
      </c>
      <c r="G302" s="41"/>
      <c r="H302" s="41"/>
      <c r="I302" s="234"/>
      <c r="J302" s="41"/>
      <c r="K302" s="41"/>
      <c r="L302" s="45"/>
      <c r="M302" s="235"/>
      <c r="N302" s="236"/>
      <c r="O302" s="92"/>
      <c r="P302" s="92"/>
      <c r="Q302" s="92"/>
      <c r="R302" s="92"/>
      <c r="S302" s="92"/>
      <c r="T302" s="93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144</v>
      </c>
      <c r="AU302" s="18" t="s">
        <v>88</v>
      </c>
    </row>
    <row r="303" spans="1:65" s="2" customFormat="1" ht="16.5" customHeight="1">
      <c r="A303" s="39"/>
      <c r="B303" s="40"/>
      <c r="C303" s="219" t="s">
        <v>624</v>
      </c>
      <c r="D303" s="219" t="s">
        <v>137</v>
      </c>
      <c r="E303" s="220" t="s">
        <v>1267</v>
      </c>
      <c r="F303" s="221" t="s">
        <v>1268</v>
      </c>
      <c r="G303" s="222" t="s">
        <v>187</v>
      </c>
      <c r="H303" s="223">
        <v>1</v>
      </c>
      <c r="I303" s="224"/>
      <c r="J303" s="225">
        <f>ROUND(I303*H303,2)</f>
        <v>0</v>
      </c>
      <c r="K303" s="221" t="s">
        <v>141</v>
      </c>
      <c r="L303" s="45"/>
      <c r="M303" s="226" t="s">
        <v>1</v>
      </c>
      <c r="N303" s="227" t="s">
        <v>43</v>
      </c>
      <c r="O303" s="92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0" t="s">
        <v>142</v>
      </c>
      <c r="AT303" s="230" t="s">
        <v>137</v>
      </c>
      <c r="AU303" s="230" t="s">
        <v>88</v>
      </c>
      <c r="AY303" s="18" t="s">
        <v>135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8" t="s">
        <v>86</v>
      </c>
      <c r="BK303" s="231">
        <f>ROUND(I303*H303,2)</f>
        <v>0</v>
      </c>
      <c r="BL303" s="18" t="s">
        <v>142</v>
      </c>
      <c r="BM303" s="230" t="s">
        <v>1269</v>
      </c>
    </row>
    <row r="304" spans="1:47" s="2" customFormat="1" ht="12">
      <c r="A304" s="39"/>
      <c r="B304" s="40"/>
      <c r="C304" s="41"/>
      <c r="D304" s="232" t="s">
        <v>144</v>
      </c>
      <c r="E304" s="41"/>
      <c r="F304" s="233" t="s">
        <v>1268</v>
      </c>
      <c r="G304" s="41"/>
      <c r="H304" s="41"/>
      <c r="I304" s="234"/>
      <c r="J304" s="41"/>
      <c r="K304" s="41"/>
      <c r="L304" s="45"/>
      <c r="M304" s="235"/>
      <c r="N304" s="236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144</v>
      </c>
      <c r="AU304" s="18" t="s">
        <v>88</v>
      </c>
    </row>
    <row r="305" spans="1:47" s="2" customFormat="1" ht="12">
      <c r="A305" s="39"/>
      <c r="B305" s="40"/>
      <c r="C305" s="41"/>
      <c r="D305" s="237" t="s">
        <v>146</v>
      </c>
      <c r="E305" s="41"/>
      <c r="F305" s="238" t="s">
        <v>1270</v>
      </c>
      <c r="G305" s="41"/>
      <c r="H305" s="41"/>
      <c r="I305" s="234"/>
      <c r="J305" s="41"/>
      <c r="K305" s="41"/>
      <c r="L305" s="45"/>
      <c r="M305" s="235"/>
      <c r="N305" s="236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146</v>
      </c>
      <c r="AU305" s="18" t="s">
        <v>88</v>
      </c>
    </row>
    <row r="306" spans="1:63" s="12" customFormat="1" ht="22.8" customHeight="1">
      <c r="A306" s="12"/>
      <c r="B306" s="203"/>
      <c r="C306" s="204"/>
      <c r="D306" s="205" t="s">
        <v>77</v>
      </c>
      <c r="E306" s="217" t="s">
        <v>1271</v>
      </c>
      <c r="F306" s="217" t="s">
        <v>1260</v>
      </c>
      <c r="G306" s="204"/>
      <c r="H306" s="204"/>
      <c r="I306" s="207"/>
      <c r="J306" s="218">
        <f>BK306</f>
        <v>0</v>
      </c>
      <c r="K306" s="204"/>
      <c r="L306" s="209"/>
      <c r="M306" s="210"/>
      <c r="N306" s="211"/>
      <c r="O306" s="211"/>
      <c r="P306" s="212">
        <f>SUM(P307:P309)</f>
        <v>0</v>
      </c>
      <c r="Q306" s="211"/>
      <c r="R306" s="212">
        <f>SUM(R307:R309)</f>
        <v>0</v>
      </c>
      <c r="S306" s="211"/>
      <c r="T306" s="213">
        <f>SUM(T307:T309)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4" t="s">
        <v>86</v>
      </c>
      <c r="AT306" s="215" t="s">
        <v>77</v>
      </c>
      <c r="AU306" s="215" t="s">
        <v>86</v>
      </c>
      <c r="AY306" s="214" t="s">
        <v>135</v>
      </c>
      <c r="BK306" s="216">
        <f>SUM(BK307:BK309)</f>
        <v>0</v>
      </c>
    </row>
    <row r="307" spans="1:65" s="2" customFormat="1" ht="16.5" customHeight="1">
      <c r="A307" s="39"/>
      <c r="B307" s="40"/>
      <c r="C307" s="219" t="s">
        <v>630</v>
      </c>
      <c r="D307" s="219" t="s">
        <v>137</v>
      </c>
      <c r="E307" s="220" t="s">
        <v>1272</v>
      </c>
      <c r="F307" s="221" t="s">
        <v>1273</v>
      </c>
      <c r="G307" s="222" t="s">
        <v>187</v>
      </c>
      <c r="H307" s="223">
        <v>1</v>
      </c>
      <c r="I307" s="224"/>
      <c r="J307" s="225">
        <f>ROUND(I307*H307,2)</f>
        <v>0</v>
      </c>
      <c r="K307" s="221" t="s">
        <v>141</v>
      </c>
      <c r="L307" s="45"/>
      <c r="M307" s="226" t="s">
        <v>1</v>
      </c>
      <c r="N307" s="227" t="s">
        <v>43</v>
      </c>
      <c r="O307" s="92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142</v>
      </c>
      <c r="AT307" s="230" t="s">
        <v>137</v>
      </c>
      <c r="AU307" s="230" t="s">
        <v>88</v>
      </c>
      <c r="AY307" s="18" t="s">
        <v>135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86</v>
      </c>
      <c r="BK307" s="231">
        <f>ROUND(I307*H307,2)</f>
        <v>0</v>
      </c>
      <c r="BL307" s="18" t="s">
        <v>142</v>
      </c>
      <c r="BM307" s="230" t="s">
        <v>1274</v>
      </c>
    </row>
    <row r="308" spans="1:47" s="2" customFormat="1" ht="12">
      <c r="A308" s="39"/>
      <c r="B308" s="40"/>
      <c r="C308" s="41"/>
      <c r="D308" s="232" t="s">
        <v>144</v>
      </c>
      <c r="E308" s="41"/>
      <c r="F308" s="233" t="s">
        <v>1273</v>
      </c>
      <c r="G308" s="41"/>
      <c r="H308" s="41"/>
      <c r="I308" s="234"/>
      <c r="J308" s="41"/>
      <c r="K308" s="41"/>
      <c r="L308" s="45"/>
      <c r="M308" s="235"/>
      <c r="N308" s="236"/>
      <c r="O308" s="92"/>
      <c r="P308" s="92"/>
      <c r="Q308" s="92"/>
      <c r="R308" s="92"/>
      <c r="S308" s="92"/>
      <c r="T308" s="93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144</v>
      </c>
      <c r="AU308" s="18" t="s">
        <v>88</v>
      </c>
    </row>
    <row r="309" spans="1:47" s="2" customFormat="1" ht="12">
      <c r="A309" s="39"/>
      <c r="B309" s="40"/>
      <c r="C309" s="41"/>
      <c r="D309" s="237" t="s">
        <v>146</v>
      </c>
      <c r="E309" s="41"/>
      <c r="F309" s="238" t="s">
        <v>1275</v>
      </c>
      <c r="G309" s="41"/>
      <c r="H309" s="41"/>
      <c r="I309" s="234"/>
      <c r="J309" s="41"/>
      <c r="K309" s="41"/>
      <c r="L309" s="45"/>
      <c r="M309" s="235"/>
      <c r="N309" s="236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146</v>
      </c>
      <c r="AU309" s="18" t="s">
        <v>88</v>
      </c>
    </row>
    <row r="310" spans="1:63" s="12" customFormat="1" ht="22.8" customHeight="1">
      <c r="A310" s="12"/>
      <c r="B310" s="203"/>
      <c r="C310" s="204"/>
      <c r="D310" s="205" t="s">
        <v>77</v>
      </c>
      <c r="E310" s="217" t="s">
        <v>1276</v>
      </c>
      <c r="F310" s="217" t="s">
        <v>1277</v>
      </c>
      <c r="G310" s="204"/>
      <c r="H310" s="204"/>
      <c r="I310" s="207"/>
      <c r="J310" s="218">
        <f>BK310</f>
        <v>0</v>
      </c>
      <c r="K310" s="204"/>
      <c r="L310" s="209"/>
      <c r="M310" s="210"/>
      <c r="N310" s="211"/>
      <c r="O310" s="211"/>
      <c r="P310" s="212">
        <f>SUM(P311:P313)</f>
        <v>0</v>
      </c>
      <c r="Q310" s="211"/>
      <c r="R310" s="212">
        <f>SUM(R311:R313)</f>
        <v>0</v>
      </c>
      <c r="S310" s="211"/>
      <c r="T310" s="213">
        <f>SUM(T311:T313)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4" t="s">
        <v>166</v>
      </c>
      <c r="AT310" s="215" t="s">
        <v>77</v>
      </c>
      <c r="AU310" s="215" t="s">
        <v>86</v>
      </c>
      <c r="AY310" s="214" t="s">
        <v>135</v>
      </c>
      <c r="BK310" s="216">
        <f>SUM(BK311:BK313)</f>
        <v>0</v>
      </c>
    </row>
    <row r="311" spans="1:65" s="2" customFormat="1" ht="16.5" customHeight="1">
      <c r="A311" s="39"/>
      <c r="B311" s="40"/>
      <c r="C311" s="219" t="s">
        <v>636</v>
      </c>
      <c r="D311" s="219" t="s">
        <v>137</v>
      </c>
      <c r="E311" s="220" t="s">
        <v>1278</v>
      </c>
      <c r="F311" s="221" t="s">
        <v>1277</v>
      </c>
      <c r="G311" s="222" t="s">
        <v>187</v>
      </c>
      <c r="H311" s="223">
        <v>1</v>
      </c>
      <c r="I311" s="224"/>
      <c r="J311" s="225">
        <f>ROUND(I311*H311,2)</f>
        <v>0</v>
      </c>
      <c r="K311" s="221" t="s">
        <v>141</v>
      </c>
      <c r="L311" s="45"/>
      <c r="M311" s="226" t="s">
        <v>1</v>
      </c>
      <c r="N311" s="227" t="s">
        <v>43</v>
      </c>
      <c r="O311" s="92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142</v>
      </c>
      <c r="AT311" s="230" t="s">
        <v>137</v>
      </c>
      <c r="AU311" s="230" t="s">
        <v>88</v>
      </c>
      <c r="AY311" s="18" t="s">
        <v>135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86</v>
      </c>
      <c r="BK311" s="231">
        <f>ROUND(I311*H311,2)</f>
        <v>0</v>
      </c>
      <c r="BL311" s="18" t="s">
        <v>142</v>
      </c>
      <c r="BM311" s="230" t="s">
        <v>1279</v>
      </c>
    </row>
    <row r="312" spans="1:47" s="2" customFormat="1" ht="12">
      <c r="A312" s="39"/>
      <c r="B312" s="40"/>
      <c r="C312" s="41"/>
      <c r="D312" s="232" t="s">
        <v>144</v>
      </c>
      <c r="E312" s="41"/>
      <c r="F312" s="233" t="s">
        <v>1277</v>
      </c>
      <c r="G312" s="41"/>
      <c r="H312" s="41"/>
      <c r="I312" s="234"/>
      <c r="J312" s="41"/>
      <c r="K312" s="41"/>
      <c r="L312" s="45"/>
      <c r="M312" s="235"/>
      <c r="N312" s="236"/>
      <c r="O312" s="92"/>
      <c r="P312" s="92"/>
      <c r="Q312" s="92"/>
      <c r="R312" s="92"/>
      <c r="S312" s="92"/>
      <c r="T312" s="93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144</v>
      </c>
      <c r="AU312" s="18" t="s">
        <v>88</v>
      </c>
    </row>
    <row r="313" spans="1:47" s="2" customFormat="1" ht="12">
      <c r="A313" s="39"/>
      <c r="B313" s="40"/>
      <c r="C313" s="41"/>
      <c r="D313" s="237" t="s">
        <v>146</v>
      </c>
      <c r="E313" s="41"/>
      <c r="F313" s="238" t="s">
        <v>1280</v>
      </c>
      <c r="G313" s="41"/>
      <c r="H313" s="41"/>
      <c r="I313" s="234"/>
      <c r="J313" s="41"/>
      <c r="K313" s="41"/>
      <c r="L313" s="45"/>
      <c r="M313" s="297"/>
      <c r="N313" s="298"/>
      <c r="O313" s="299"/>
      <c r="P313" s="299"/>
      <c r="Q313" s="299"/>
      <c r="R313" s="299"/>
      <c r="S313" s="299"/>
      <c r="T313" s="300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146</v>
      </c>
      <c r="AU313" s="18" t="s">
        <v>88</v>
      </c>
    </row>
    <row r="314" spans="1:31" s="2" customFormat="1" ht="6.95" customHeight="1">
      <c r="A314" s="39"/>
      <c r="B314" s="67"/>
      <c r="C314" s="68"/>
      <c r="D314" s="68"/>
      <c r="E314" s="68"/>
      <c r="F314" s="68"/>
      <c r="G314" s="68"/>
      <c r="H314" s="68"/>
      <c r="I314" s="68"/>
      <c r="J314" s="68"/>
      <c r="K314" s="68"/>
      <c r="L314" s="45"/>
      <c r="M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</row>
  </sheetData>
  <sheetProtection password="CC35" sheet="1" objects="1" scenarios="1" formatColumns="0" formatRows="0" autoFilter="0"/>
  <autoFilter ref="C127:K313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hyperlinks>
    <hyperlink ref="F133" r:id="rId1" display="https://podminky.urs.cz/item/CS_URS_2022_01/113106123"/>
    <hyperlink ref="F138" r:id="rId2" display="https://podminky.urs.cz/item/CS_URS_2022_01/122151102"/>
    <hyperlink ref="F143" r:id="rId3" display="https://podminky.urs.cz/item/CS_URS_2021_02/131213101"/>
    <hyperlink ref="F148" r:id="rId4" display="https://podminky.urs.cz/item/CS_URS_2022_01/132251101"/>
    <hyperlink ref="F153" r:id="rId5" display="https://podminky.urs.cz/item/CS_URS_2022_01/162751117"/>
    <hyperlink ref="F158" r:id="rId6" display="https://podminky.urs.cz/item/CS_URS_2022_01/162751119"/>
    <hyperlink ref="F163" r:id="rId7" display="https://podminky.urs.cz/item/CS_URS_2022_01/171201231"/>
    <hyperlink ref="F168" r:id="rId8" display="https://podminky.urs.cz/item/CS_URS_2022_01/171251201"/>
    <hyperlink ref="F171" r:id="rId9" display="https://podminky.urs.cz/item/CS_URS_2022_01/174101101"/>
    <hyperlink ref="F176" r:id="rId10" display="https://podminky.urs.cz/item/CS_URS_2022_01/175111101"/>
    <hyperlink ref="F185" r:id="rId11" display="https://podminky.urs.cz/item/CS_URS_2022_01/181351003"/>
    <hyperlink ref="F194" r:id="rId12" display="https://podminky.urs.cz/item/CS_URS_2022_01/181411131"/>
    <hyperlink ref="F201" r:id="rId13" display="https://podminky.urs.cz/item/CS_URS_2022_01/181951111"/>
    <hyperlink ref="F204" r:id="rId14" display="https://podminky.urs.cz/item/CS_URS_2022_01/181951112"/>
    <hyperlink ref="F212" r:id="rId15" display="https://podminky.urs.cz/item/CS_URS_2022_01/211531111"/>
    <hyperlink ref="F217" r:id="rId16" display="https://podminky.urs.cz/item/CS_URS_2022_01/211971121"/>
    <hyperlink ref="F227" r:id="rId17" display="https://podminky.urs.cz/item/CS_URS_2022_01/451541111"/>
    <hyperlink ref="F232" r:id="rId18" display="https://podminky.urs.cz/item/CS_URS_2022_01/451561111"/>
    <hyperlink ref="F244" r:id="rId19" display="https://podminky.urs.cz/item/CS_URS_2022_01/564851111"/>
    <hyperlink ref="F251" r:id="rId20" display="https://podminky.urs.cz/item/CS_URS_2022_01/596211110"/>
    <hyperlink ref="F260" r:id="rId21" display="https://podminky.urs.cz/item/CS_URS_2022_01/871265211"/>
    <hyperlink ref="F265" r:id="rId22" display="https://podminky.urs.cz/item/CS_URS_2022_01/877260310"/>
    <hyperlink ref="F271" r:id="rId23" display="https://podminky.urs.cz/item/CS_URS_2022_01/916331112"/>
    <hyperlink ref="F276" r:id="rId24" display="https://podminky.urs.cz/item/CS_URS_2022_01/916991121"/>
    <hyperlink ref="F281" r:id="rId25" display="https://podminky.urs.cz/item/CS_URS_2022_01/919726122"/>
    <hyperlink ref="F290" r:id="rId26" display="https://podminky.urs.cz/item/CS_URS_2022_01/979054451"/>
    <hyperlink ref="F296" r:id="rId27" display="https://podminky.urs.cz/item/CS_URS_2022_01/998223011"/>
    <hyperlink ref="F305" r:id="rId28" display="https://podminky.urs.cz/item/CS_URS_2022_01/012303001"/>
    <hyperlink ref="F309" r:id="rId29" display="https://podminky.urs.cz/item/CS_URS_2022_01/013254000"/>
    <hyperlink ref="F313" r:id="rId30" display="https://podminky.urs.cz/item/CS_URS_2022_01/030001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104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Skřivany ON - oprava - PD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1281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3. 2. 2022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31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32</v>
      </c>
      <c r="F21" s="39"/>
      <c r="G21" s="39"/>
      <c r="H21" s="39"/>
      <c r="I21" s="141" t="s">
        <v>27</v>
      </c>
      <c r="J21" s="144" t="s">
        <v>33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ROUND((SUM(BE118:BE150)),2)</f>
        <v>0</v>
      </c>
      <c r="G33" s="39"/>
      <c r="H33" s="39"/>
      <c r="I33" s="156">
        <v>0.21</v>
      </c>
      <c r="J33" s="155">
        <f>ROUND(((SUM(BE118:BE150))*I33),2)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ROUND((SUM(BF118:BF150)),2)</f>
        <v>0</v>
      </c>
      <c r="G34" s="39"/>
      <c r="H34" s="39"/>
      <c r="I34" s="156">
        <v>0.15</v>
      </c>
      <c r="J34" s="155">
        <f>ROUND(((SUM(BF118:BF150))*I34),2)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ROUND((SUM(BG118:BG150)),2)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ROUND((SUM(BH118:BH150)),2)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ROUND((SUM(BI118:BI150)),2)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107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Skřivany ON - oprava - PD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04 - Vybavení objektu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3. 2. 2022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Správa železnic, státní organizace, Praha</v>
      </c>
      <c r="G91" s="41"/>
      <c r="H91" s="41"/>
      <c r="I91" s="33" t="s">
        <v>30</v>
      </c>
      <c r="J91" s="37" t="str">
        <f>E21</f>
        <v>SINC s.r.o., Na Spravedlnosti 1533, Pardubice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ing. Jaroslav Dvořák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108</v>
      </c>
      <c r="D94" s="177"/>
      <c r="E94" s="177"/>
      <c r="F94" s="177"/>
      <c r="G94" s="177"/>
      <c r="H94" s="177"/>
      <c r="I94" s="177"/>
      <c r="J94" s="178" t="s">
        <v>109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110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111</v>
      </c>
    </row>
    <row r="97" spans="1:31" s="9" customFormat="1" ht="24.95" customHeight="1">
      <c r="A97" s="9"/>
      <c r="B97" s="180"/>
      <c r="C97" s="181"/>
      <c r="D97" s="182" t="s">
        <v>112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114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120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5" t="str">
        <f>E7</f>
        <v>Skřivany ON - oprava - PD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105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SO 04 - Vybavení objektu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 xml:space="preserve"> </v>
      </c>
      <c r="G112" s="41"/>
      <c r="H112" s="41"/>
      <c r="I112" s="33" t="s">
        <v>22</v>
      </c>
      <c r="J112" s="80" t="str">
        <f>IF(J12="","",J12)</f>
        <v>3. 2. 2022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40.05" customHeight="1">
      <c r="A114" s="39"/>
      <c r="B114" s="40"/>
      <c r="C114" s="33" t="s">
        <v>24</v>
      </c>
      <c r="D114" s="41"/>
      <c r="E114" s="41"/>
      <c r="F114" s="28" t="str">
        <f>E15</f>
        <v>Správa železnic, státní organizace, Praha</v>
      </c>
      <c r="G114" s="41"/>
      <c r="H114" s="41"/>
      <c r="I114" s="33" t="s">
        <v>30</v>
      </c>
      <c r="J114" s="37" t="str">
        <f>E21</f>
        <v>SINC s.r.o., Na Spravedlnosti 1533, Pardubice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28</v>
      </c>
      <c r="D115" s="41"/>
      <c r="E115" s="41"/>
      <c r="F115" s="28" t="str">
        <f>IF(E18="","",E18)</f>
        <v>Vyplň údaj</v>
      </c>
      <c r="G115" s="41"/>
      <c r="H115" s="41"/>
      <c r="I115" s="33" t="s">
        <v>35</v>
      </c>
      <c r="J115" s="37" t="str">
        <f>E24</f>
        <v xml:space="preserve">ing. Jaroslav Dvořák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121</v>
      </c>
      <c r="D117" s="195" t="s">
        <v>63</v>
      </c>
      <c r="E117" s="195" t="s">
        <v>59</v>
      </c>
      <c r="F117" s="195" t="s">
        <v>60</v>
      </c>
      <c r="G117" s="195" t="s">
        <v>122</v>
      </c>
      <c r="H117" s="195" t="s">
        <v>123</v>
      </c>
      <c r="I117" s="195" t="s">
        <v>124</v>
      </c>
      <c r="J117" s="195" t="s">
        <v>109</v>
      </c>
      <c r="K117" s="196" t="s">
        <v>125</v>
      </c>
      <c r="L117" s="197"/>
      <c r="M117" s="101" t="s">
        <v>1</v>
      </c>
      <c r="N117" s="102" t="s">
        <v>42</v>
      </c>
      <c r="O117" s="102" t="s">
        <v>126</v>
      </c>
      <c r="P117" s="102" t="s">
        <v>127</v>
      </c>
      <c r="Q117" s="102" t="s">
        <v>128</v>
      </c>
      <c r="R117" s="102" t="s">
        <v>129</v>
      </c>
      <c r="S117" s="102" t="s">
        <v>130</v>
      </c>
      <c r="T117" s="103" t="s">
        <v>131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132</v>
      </c>
      <c r="D118" s="41"/>
      <c r="E118" s="41"/>
      <c r="F118" s="41"/>
      <c r="G118" s="41"/>
      <c r="H118" s="41"/>
      <c r="I118" s="41"/>
      <c r="J118" s="198">
        <f>BK118</f>
        <v>0</v>
      </c>
      <c r="K118" s="41"/>
      <c r="L118" s="45"/>
      <c r="M118" s="104"/>
      <c r="N118" s="199"/>
      <c r="O118" s="105"/>
      <c r="P118" s="200">
        <f>P119</f>
        <v>0</v>
      </c>
      <c r="Q118" s="105"/>
      <c r="R118" s="200">
        <f>R119</f>
        <v>0</v>
      </c>
      <c r="S118" s="105"/>
      <c r="T118" s="201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77</v>
      </c>
      <c r="AU118" s="18" t="s">
        <v>111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77</v>
      </c>
      <c r="E119" s="206" t="s">
        <v>133</v>
      </c>
      <c r="F119" s="206" t="s">
        <v>134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86</v>
      </c>
      <c r="AT119" s="215" t="s">
        <v>77</v>
      </c>
      <c r="AU119" s="215" t="s">
        <v>78</v>
      </c>
      <c r="AY119" s="214" t="s">
        <v>135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77</v>
      </c>
      <c r="E120" s="217" t="s">
        <v>172</v>
      </c>
      <c r="F120" s="217" t="s">
        <v>173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SUM(P121:P150)</f>
        <v>0</v>
      </c>
      <c r="Q120" s="211"/>
      <c r="R120" s="212">
        <f>SUM(R121:R150)</f>
        <v>0</v>
      </c>
      <c r="S120" s="211"/>
      <c r="T120" s="213">
        <f>SUM(T121:T150)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86</v>
      </c>
      <c r="AT120" s="215" t="s">
        <v>77</v>
      </c>
      <c r="AU120" s="215" t="s">
        <v>86</v>
      </c>
      <c r="AY120" s="214" t="s">
        <v>135</v>
      </c>
      <c r="BK120" s="216">
        <f>SUM(BK121:BK150)</f>
        <v>0</v>
      </c>
    </row>
    <row r="121" spans="1:65" s="2" customFormat="1" ht="16.5" customHeight="1">
      <c r="A121" s="39"/>
      <c r="B121" s="40"/>
      <c r="C121" s="219" t="s">
        <v>86</v>
      </c>
      <c r="D121" s="219" t="s">
        <v>137</v>
      </c>
      <c r="E121" s="220" t="s">
        <v>1282</v>
      </c>
      <c r="F121" s="221" t="s">
        <v>1283</v>
      </c>
      <c r="G121" s="222" t="s">
        <v>192</v>
      </c>
      <c r="H121" s="223">
        <v>5</v>
      </c>
      <c r="I121" s="224"/>
      <c r="J121" s="225">
        <f>ROUND(I121*H121,2)</f>
        <v>0</v>
      </c>
      <c r="K121" s="221" t="s">
        <v>1</v>
      </c>
      <c r="L121" s="45"/>
      <c r="M121" s="226" t="s">
        <v>1</v>
      </c>
      <c r="N121" s="227" t="s">
        <v>43</v>
      </c>
      <c r="O121" s="92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142</v>
      </c>
      <c r="AT121" s="230" t="s">
        <v>137</v>
      </c>
      <c r="AU121" s="230" t="s">
        <v>88</v>
      </c>
      <c r="AY121" s="18" t="s">
        <v>135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86</v>
      </c>
      <c r="BK121" s="231">
        <f>ROUND(I121*H121,2)</f>
        <v>0</v>
      </c>
      <c r="BL121" s="18" t="s">
        <v>142</v>
      </c>
      <c r="BM121" s="230" t="s">
        <v>1284</v>
      </c>
    </row>
    <row r="122" spans="1:47" s="2" customFormat="1" ht="12">
      <c r="A122" s="39"/>
      <c r="B122" s="40"/>
      <c r="C122" s="41"/>
      <c r="D122" s="232" t="s">
        <v>144</v>
      </c>
      <c r="E122" s="41"/>
      <c r="F122" s="233" t="s">
        <v>1283</v>
      </c>
      <c r="G122" s="41"/>
      <c r="H122" s="41"/>
      <c r="I122" s="234"/>
      <c r="J122" s="41"/>
      <c r="K122" s="41"/>
      <c r="L122" s="45"/>
      <c r="M122" s="235"/>
      <c r="N122" s="236"/>
      <c r="O122" s="92"/>
      <c r="P122" s="92"/>
      <c r="Q122" s="92"/>
      <c r="R122" s="92"/>
      <c r="S122" s="92"/>
      <c r="T122" s="9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144</v>
      </c>
      <c r="AU122" s="18" t="s">
        <v>88</v>
      </c>
    </row>
    <row r="123" spans="1:51" s="14" customFormat="1" ht="12">
      <c r="A123" s="14"/>
      <c r="B123" s="250"/>
      <c r="C123" s="251"/>
      <c r="D123" s="232" t="s">
        <v>180</v>
      </c>
      <c r="E123" s="252" t="s">
        <v>1</v>
      </c>
      <c r="F123" s="253" t="s">
        <v>1285</v>
      </c>
      <c r="G123" s="251"/>
      <c r="H123" s="252" t="s">
        <v>1</v>
      </c>
      <c r="I123" s="254"/>
      <c r="J123" s="251"/>
      <c r="K123" s="251"/>
      <c r="L123" s="255"/>
      <c r="M123" s="256"/>
      <c r="N123" s="257"/>
      <c r="O123" s="257"/>
      <c r="P123" s="257"/>
      <c r="Q123" s="257"/>
      <c r="R123" s="257"/>
      <c r="S123" s="257"/>
      <c r="T123" s="258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9" t="s">
        <v>180</v>
      </c>
      <c r="AU123" s="259" t="s">
        <v>88</v>
      </c>
      <c r="AV123" s="14" t="s">
        <v>86</v>
      </c>
      <c r="AW123" s="14" t="s">
        <v>34</v>
      </c>
      <c r="AX123" s="14" t="s">
        <v>78</v>
      </c>
      <c r="AY123" s="259" t="s">
        <v>135</v>
      </c>
    </row>
    <row r="124" spans="1:51" s="13" customFormat="1" ht="12">
      <c r="A124" s="13"/>
      <c r="B124" s="239"/>
      <c r="C124" s="240"/>
      <c r="D124" s="232" t="s">
        <v>180</v>
      </c>
      <c r="E124" s="241" t="s">
        <v>1</v>
      </c>
      <c r="F124" s="242" t="s">
        <v>166</v>
      </c>
      <c r="G124" s="240"/>
      <c r="H124" s="243">
        <v>5</v>
      </c>
      <c r="I124" s="244"/>
      <c r="J124" s="240"/>
      <c r="K124" s="240"/>
      <c r="L124" s="245"/>
      <c r="M124" s="246"/>
      <c r="N124" s="247"/>
      <c r="O124" s="247"/>
      <c r="P124" s="247"/>
      <c r="Q124" s="247"/>
      <c r="R124" s="247"/>
      <c r="S124" s="247"/>
      <c r="T124" s="24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9" t="s">
        <v>180</v>
      </c>
      <c r="AU124" s="249" t="s">
        <v>88</v>
      </c>
      <c r="AV124" s="13" t="s">
        <v>88</v>
      </c>
      <c r="AW124" s="13" t="s">
        <v>34</v>
      </c>
      <c r="AX124" s="13" t="s">
        <v>78</v>
      </c>
      <c r="AY124" s="249" t="s">
        <v>135</v>
      </c>
    </row>
    <row r="125" spans="1:51" s="15" customFormat="1" ht="12">
      <c r="A125" s="15"/>
      <c r="B125" s="260"/>
      <c r="C125" s="261"/>
      <c r="D125" s="232" t="s">
        <v>180</v>
      </c>
      <c r="E125" s="262" t="s">
        <v>1</v>
      </c>
      <c r="F125" s="263" t="s">
        <v>183</v>
      </c>
      <c r="G125" s="261"/>
      <c r="H125" s="264">
        <v>5</v>
      </c>
      <c r="I125" s="265"/>
      <c r="J125" s="261"/>
      <c r="K125" s="261"/>
      <c r="L125" s="266"/>
      <c r="M125" s="267"/>
      <c r="N125" s="268"/>
      <c r="O125" s="268"/>
      <c r="P125" s="268"/>
      <c r="Q125" s="268"/>
      <c r="R125" s="268"/>
      <c r="S125" s="268"/>
      <c r="T125" s="269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70" t="s">
        <v>180</v>
      </c>
      <c r="AU125" s="270" t="s">
        <v>88</v>
      </c>
      <c r="AV125" s="15" t="s">
        <v>142</v>
      </c>
      <c r="AW125" s="15" t="s">
        <v>34</v>
      </c>
      <c r="AX125" s="15" t="s">
        <v>86</v>
      </c>
      <c r="AY125" s="270" t="s">
        <v>135</v>
      </c>
    </row>
    <row r="126" spans="1:65" s="2" customFormat="1" ht="16.5" customHeight="1">
      <c r="A126" s="39"/>
      <c r="B126" s="40"/>
      <c r="C126" s="219" t="s">
        <v>88</v>
      </c>
      <c r="D126" s="219" t="s">
        <v>137</v>
      </c>
      <c r="E126" s="220" t="s">
        <v>1286</v>
      </c>
      <c r="F126" s="221" t="s">
        <v>1287</v>
      </c>
      <c r="G126" s="222" t="s">
        <v>192</v>
      </c>
      <c r="H126" s="223">
        <v>2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43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142</v>
      </c>
      <c r="AT126" s="230" t="s">
        <v>137</v>
      </c>
      <c r="AU126" s="230" t="s">
        <v>88</v>
      </c>
      <c r="AY126" s="18" t="s">
        <v>135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86</v>
      </c>
      <c r="BK126" s="231">
        <f>ROUND(I126*H126,2)</f>
        <v>0</v>
      </c>
      <c r="BL126" s="18" t="s">
        <v>142</v>
      </c>
      <c r="BM126" s="230" t="s">
        <v>1288</v>
      </c>
    </row>
    <row r="127" spans="1:47" s="2" customFormat="1" ht="12">
      <c r="A127" s="39"/>
      <c r="B127" s="40"/>
      <c r="C127" s="41"/>
      <c r="D127" s="232" t="s">
        <v>144</v>
      </c>
      <c r="E127" s="41"/>
      <c r="F127" s="233" t="s">
        <v>1287</v>
      </c>
      <c r="G127" s="41"/>
      <c r="H127" s="41"/>
      <c r="I127" s="234"/>
      <c r="J127" s="41"/>
      <c r="K127" s="41"/>
      <c r="L127" s="45"/>
      <c r="M127" s="235"/>
      <c r="N127" s="236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144</v>
      </c>
      <c r="AU127" s="18" t="s">
        <v>88</v>
      </c>
    </row>
    <row r="128" spans="1:51" s="14" customFormat="1" ht="12">
      <c r="A128" s="14"/>
      <c r="B128" s="250"/>
      <c r="C128" s="251"/>
      <c r="D128" s="232" t="s">
        <v>180</v>
      </c>
      <c r="E128" s="252" t="s">
        <v>1</v>
      </c>
      <c r="F128" s="253" t="s">
        <v>1289</v>
      </c>
      <c r="G128" s="251"/>
      <c r="H128" s="252" t="s">
        <v>1</v>
      </c>
      <c r="I128" s="254"/>
      <c r="J128" s="251"/>
      <c r="K128" s="251"/>
      <c r="L128" s="255"/>
      <c r="M128" s="256"/>
      <c r="N128" s="257"/>
      <c r="O128" s="257"/>
      <c r="P128" s="257"/>
      <c r="Q128" s="257"/>
      <c r="R128" s="257"/>
      <c r="S128" s="257"/>
      <c r="T128" s="25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9" t="s">
        <v>180</v>
      </c>
      <c r="AU128" s="259" t="s">
        <v>88</v>
      </c>
      <c r="AV128" s="14" t="s">
        <v>86</v>
      </c>
      <c r="AW128" s="14" t="s">
        <v>34</v>
      </c>
      <c r="AX128" s="14" t="s">
        <v>78</v>
      </c>
      <c r="AY128" s="259" t="s">
        <v>135</v>
      </c>
    </row>
    <row r="129" spans="1:51" s="13" customFormat="1" ht="12">
      <c r="A129" s="13"/>
      <c r="B129" s="239"/>
      <c r="C129" s="240"/>
      <c r="D129" s="232" t="s">
        <v>180</v>
      </c>
      <c r="E129" s="241" t="s">
        <v>1</v>
      </c>
      <c r="F129" s="242" t="s">
        <v>88</v>
      </c>
      <c r="G129" s="240"/>
      <c r="H129" s="243">
        <v>2</v>
      </c>
      <c r="I129" s="244"/>
      <c r="J129" s="240"/>
      <c r="K129" s="240"/>
      <c r="L129" s="245"/>
      <c r="M129" s="246"/>
      <c r="N129" s="247"/>
      <c r="O129" s="247"/>
      <c r="P129" s="247"/>
      <c r="Q129" s="247"/>
      <c r="R129" s="247"/>
      <c r="S129" s="247"/>
      <c r="T129" s="24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9" t="s">
        <v>180</v>
      </c>
      <c r="AU129" s="249" t="s">
        <v>88</v>
      </c>
      <c r="AV129" s="13" t="s">
        <v>88</v>
      </c>
      <c r="AW129" s="13" t="s">
        <v>34</v>
      </c>
      <c r="AX129" s="13" t="s">
        <v>78</v>
      </c>
      <c r="AY129" s="249" t="s">
        <v>135</v>
      </c>
    </row>
    <row r="130" spans="1:51" s="15" customFormat="1" ht="12">
      <c r="A130" s="15"/>
      <c r="B130" s="260"/>
      <c r="C130" s="261"/>
      <c r="D130" s="232" t="s">
        <v>180</v>
      </c>
      <c r="E130" s="262" t="s">
        <v>1</v>
      </c>
      <c r="F130" s="263" t="s">
        <v>183</v>
      </c>
      <c r="G130" s="261"/>
      <c r="H130" s="264">
        <v>2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0" t="s">
        <v>180</v>
      </c>
      <c r="AU130" s="270" t="s">
        <v>88</v>
      </c>
      <c r="AV130" s="15" t="s">
        <v>142</v>
      </c>
      <c r="AW130" s="15" t="s">
        <v>34</v>
      </c>
      <c r="AX130" s="15" t="s">
        <v>86</v>
      </c>
      <c r="AY130" s="270" t="s">
        <v>135</v>
      </c>
    </row>
    <row r="131" spans="1:65" s="2" customFormat="1" ht="16.5" customHeight="1">
      <c r="A131" s="39"/>
      <c r="B131" s="40"/>
      <c r="C131" s="219" t="s">
        <v>153</v>
      </c>
      <c r="D131" s="219" t="s">
        <v>137</v>
      </c>
      <c r="E131" s="220" t="s">
        <v>1290</v>
      </c>
      <c r="F131" s="221" t="s">
        <v>1291</v>
      </c>
      <c r="G131" s="222" t="s">
        <v>192</v>
      </c>
      <c r="H131" s="223">
        <v>1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43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142</v>
      </c>
      <c r="AT131" s="230" t="s">
        <v>137</v>
      </c>
      <c r="AU131" s="230" t="s">
        <v>88</v>
      </c>
      <c r="AY131" s="18" t="s">
        <v>135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86</v>
      </c>
      <c r="BK131" s="231">
        <f>ROUND(I131*H131,2)</f>
        <v>0</v>
      </c>
      <c r="BL131" s="18" t="s">
        <v>142</v>
      </c>
      <c r="BM131" s="230" t="s">
        <v>1292</v>
      </c>
    </row>
    <row r="132" spans="1:47" s="2" customFormat="1" ht="12">
      <c r="A132" s="39"/>
      <c r="B132" s="40"/>
      <c r="C132" s="41"/>
      <c r="D132" s="232" t="s">
        <v>144</v>
      </c>
      <c r="E132" s="41"/>
      <c r="F132" s="233" t="s">
        <v>1291</v>
      </c>
      <c r="G132" s="41"/>
      <c r="H132" s="41"/>
      <c r="I132" s="234"/>
      <c r="J132" s="41"/>
      <c r="K132" s="41"/>
      <c r="L132" s="45"/>
      <c r="M132" s="235"/>
      <c r="N132" s="236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144</v>
      </c>
      <c r="AU132" s="18" t="s">
        <v>88</v>
      </c>
    </row>
    <row r="133" spans="1:51" s="14" customFormat="1" ht="12">
      <c r="A133" s="14"/>
      <c r="B133" s="250"/>
      <c r="C133" s="251"/>
      <c r="D133" s="232" t="s">
        <v>180</v>
      </c>
      <c r="E133" s="252" t="s">
        <v>1</v>
      </c>
      <c r="F133" s="253" t="s">
        <v>1293</v>
      </c>
      <c r="G133" s="251"/>
      <c r="H133" s="252" t="s">
        <v>1</v>
      </c>
      <c r="I133" s="254"/>
      <c r="J133" s="251"/>
      <c r="K133" s="251"/>
      <c r="L133" s="255"/>
      <c r="M133" s="256"/>
      <c r="N133" s="257"/>
      <c r="O133" s="257"/>
      <c r="P133" s="257"/>
      <c r="Q133" s="257"/>
      <c r="R133" s="257"/>
      <c r="S133" s="257"/>
      <c r="T133" s="25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9" t="s">
        <v>180</v>
      </c>
      <c r="AU133" s="259" t="s">
        <v>88</v>
      </c>
      <c r="AV133" s="14" t="s">
        <v>86</v>
      </c>
      <c r="AW133" s="14" t="s">
        <v>34</v>
      </c>
      <c r="AX133" s="14" t="s">
        <v>78</v>
      </c>
      <c r="AY133" s="259" t="s">
        <v>135</v>
      </c>
    </row>
    <row r="134" spans="1:51" s="13" customFormat="1" ht="12">
      <c r="A134" s="13"/>
      <c r="B134" s="239"/>
      <c r="C134" s="240"/>
      <c r="D134" s="232" t="s">
        <v>180</v>
      </c>
      <c r="E134" s="241" t="s">
        <v>1</v>
      </c>
      <c r="F134" s="242" t="s">
        <v>86</v>
      </c>
      <c r="G134" s="240"/>
      <c r="H134" s="243">
        <v>1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180</v>
      </c>
      <c r="AU134" s="249" t="s">
        <v>88</v>
      </c>
      <c r="AV134" s="13" t="s">
        <v>88</v>
      </c>
      <c r="AW134" s="13" t="s">
        <v>34</v>
      </c>
      <c r="AX134" s="13" t="s">
        <v>78</v>
      </c>
      <c r="AY134" s="249" t="s">
        <v>135</v>
      </c>
    </row>
    <row r="135" spans="1:51" s="15" customFormat="1" ht="12">
      <c r="A135" s="15"/>
      <c r="B135" s="260"/>
      <c r="C135" s="261"/>
      <c r="D135" s="232" t="s">
        <v>180</v>
      </c>
      <c r="E135" s="262" t="s">
        <v>1</v>
      </c>
      <c r="F135" s="263" t="s">
        <v>183</v>
      </c>
      <c r="G135" s="261"/>
      <c r="H135" s="264">
        <v>1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0" t="s">
        <v>180</v>
      </c>
      <c r="AU135" s="270" t="s">
        <v>88</v>
      </c>
      <c r="AV135" s="15" t="s">
        <v>142</v>
      </c>
      <c r="AW135" s="15" t="s">
        <v>34</v>
      </c>
      <c r="AX135" s="15" t="s">
        <v>86</v>
      </c>
      <c r="AY135" s="270" t="s">
        <v>135</v>
      </c>
    </row>
    <row r="136" spans="1:65" s="2" customFormat="1" ht="16.5" customHeight="1">
      <c r="A136" s="39"/>
      <c r="B136" s="40"/>
      <c r="C136" s="219" t="s">
        <v>142</v>
      </c>
      <c r="D136" s="219" t="s">
        <v>137</v>
      </c>
      <c r="E136" s="220" t="s">
        <v>1294</v>
      </c>
      <c r="F136" s="221" t="s">
        <v>1295</v>
      </c>
      <c r="G136" s="222" t="s">
        <v>192</v>
      </c>
      <c r="H136" s="223">
        <v>1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43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142</v>
      </c>
      <c r="AT136" s="230" t="s">
        <v>137</v>
      </c>
      <c r="AU136" s="230" t="s">
        <v>88</v>
      </c>
      <c r="AY136" s="18" t="s">
        <v>135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86</v>
      </c>
      <c r="BK136" s="231">
        <f>ROUND(I136*H136,2)</f>
        <v>0</v>
      </c>
      <c r="BL136" s="18" t="s">
        <v>142</v>
      </c>
      <c r="BM136" s="230" t="s">
        <v>1296</v>
      </c>
    </row>
    <row r="137" spans="1:47" s="2" customFormat="1" ht="12">
      <c r="A137" s="39"/>
      <c r="B137" s="40"/>
      <c r="C137" s="41"/>
      <c r="D137" s="232" t="s">
        <v>144</v>
      </c>
      <c r="E137" s="41"/>
      <c r="F137" s="233" t="s">
        <v>1295</v>
      </c>
      <c r="G137" s="41"/>
      <c r="H137" s="41"/>
      <c r="I137" s="234"/>
      <c r="J137" s="41"/>
      <c r="K137" s="41"/>
      <c r="L137" s="45"/>
      <c r="M137" s="235"/>
      <c r="N137" s="236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144</v>
      </c>
      <c r="AU137" s="18" t="s">
        <v>88</v>
      </c>
    </row>
    <row r="138" spans="1:51" s="14" customFormat="1" ht="12">
      <c r="A138" s="14"/>
      <c r="B138" s="250"/>
      <c r="C138" s="251"/>
      <c r="D138" s="232" t="s">
        <v>180</v>
      </c>
      <c r="E138" s="252" t="s">
        <v>1</v>
      </c>
      <c r="F138" s="253" t="s">
        <v>1297</v>
      </c>
      <c r="G138" s="251"/>
      <c r="H138" s="252" t="s">
        <v>1</v>
      </c>
      <c r="I138" s="254"/>
      <c r="J138" s="251"/>
      <c r="K138" s="251"/>
      <c r="L138" s="255"/>
      <c r="M138" s="256"/>
      <c r="N138" s="257"/>
      <c r="O138" s="257"/>
      <c r="P138" s="257"/>
      <c r="Q138" s="257"/>
      <c r="R138" s="257"/>
      <c r="S138" s="257"/>
      <c r="T138" s="25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9" t="s">
        <v>180</v>
      </c>
      <c r="AU138" s="259" t="s">
        <v>88</v>
      </c>
      <c r="AV138" s="14" t="s">
        <v>86</v>
      </c>
      <c r="AW138" s="14" t="s">
        <v>34</v>
      </c>
      <c r="AX138" s="14" t="s">
        <v>78</v>
      </c>
      <c r="AY138" s="259" t="s">
        <v>135</v>
      </c>
    </row>
    <row r="139" spans="1:51" s="13" customFormat="1" ht="12">
      <c r="A139" s="13"/>
      <c r="B139" s="239"/>
      <c r="C139" s="240"/>
      <c r="D139" s="232" t="s">
        <v>180</v>
      </c>
      <c r="E139" s="241" t="s">
        <v>1</v>
      </c>
      <c r="F139" s="242" t="s">
        <v>86</v>
      </c>
      <c r="G139" s="240"/>
      <c r="H139" s="243">
        <v>1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180</v>
      </c>
      <c r="AU139" s="249" t="s">
        <v>88</v>
      </c>
      <c r="AV139" s="13" t="s">
        <v>88</v>
      </c>
      <c r="AW139" s="13" t="s">
        <v>34</v>
      </c>
      <c r="AX139" s="13" t="s">
        <v>78</v>
      </c>
      <c r="AY139" s="249" t="s">
        <v>135</v>
      </c>
    </row>
    <row r="140" spans="1:51" s="15" customFormat="1" ht="12">
      <c r="A140" s="15"/>
      <c r="B140" s="260"/>
      <c r="C140" s="261"/>
      <c r="D140" s="232" t="s">
        <v>180</v>
      </c>
      <c r="E140" s="262" t="s">
        <v>1</v>
      </c>
      <c r="F140" s="263" t="s">
        <v>183</v>
      </c>
      <c r="G140" s="261"/>
      <c r="H140" s="264">
        <v>1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0" t="s">
        <v>180</v>
      </c>
      <c r="AU140" s="270" t="s">
        <v>88</v>
      </c>
      <c r="AV140" s="15" t="s">
        <v>142</v>
      </c>
      <c r="AW140" s="15" t="s">
        <v>34</v>
      </c>
      <c r="AX140" s="15" t="s">
        <v>86</v>
      </c>
      <c r="AY140" s="270" t="s">
        <v>135</v>
      </c>
    </row>
    <row r="141" spans="1:65" s="2" customFormat="1" ht="16.5" customHeight="1">
      <c r="A141" s="39"/>
      <c r="B141" s="40"/>
      <c r="C141" s="219" t="s">
        <v>166</v>
      </c>
      <c r="D141" s="219" t="s">
        <v>137</v>
      </c>
      <c r="E141" s="220" t="s">
        <v>1298</v>
      </c>
      <c r="F141" s="221" t="s">
        <v>1299</v>
      </c>
      <c r="G141" s="222" t="s">
        <v>192</v>
      </c>
      <c r="H141" s="223">
        <v>1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43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142</v>
      </c>
      <c r="AT141" s="230" t="s">
        <v>137</v>
      </c>
      <c r="AU141" s="230" t="s">
        <v>88</v>
      </c>
      <c r="AY141" s="18" t="s">
        <v>135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86</v>
      </c>
      <c r="BK141" s="231">
        <f>ROUND(I141*H141,2)</f>
        <v>0</v>
      </c>
      <c r="BL141" s="18" t="s">
        <v>142</v>
      </c>
      <c r="BM141" s="230" t="s">
        <v>1300</v>
      </c>
    </row>
    <row r="142" spans="1:47" s="2" customFormat="1" ht="12">
      <c r="A142" s="39"/>
      <c r="B142" s="40"/>
      <c r="C142" s="41"/>
      <c r="D142" s="232" t="s">
        <v>144</v>
      </c>
      <c r="E142" s="41"/>
      <c r="F142" s="233" t="s">
        <v>1299</v>
      </c>
      <c r="G142" s="41"/>
      <c r="H142" s="41"/>
      <c r="I142" s="234"/>
      <c r="J142" s="41"/>
      <c r="K142" s="41"/>
      <c r="L142" s="45"/>
      <c r="M142" s="235"/>
      <c r="N142" s="236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144</v>
      </c>
      <c r="AU142" s="18" t="s">
        <v>88</v>
      </c>
    </row>
    <row r="143" spans="1:51" s="14" customFormat="1" ht="12">
      <c r="A143" s="14"/>
      <c r="B143" s="250"/>
      <c r="C143" s="251"/>
      <c r="D143" s="232" t="s">
        <v>180</v>
      </c>
      <c r="E143" s="252" t="s">
        <v>1</v>
      </c>
      <c r="F143" s="253" t="s">
        <v>1301</v>
      </c>
      <c r="G143" s="251"/>
      <c r="H143" s="252" t="s">
        <v>1</v>
      </c>
      <c r="I143" s="254"/>
      <c r="J143" s="251"/>
      <c r="K143" s="251"/>
      <c r="L143" s="255"/>
      <c r="M143" s="256"/>
      <c r="N143" s="257"/>
      <c r="O143" s="257"/>
      <c r="P143" s="257"/>
      <c r="Q143" s="257"/>
      <c r="R143" s="257"/>
      <c r="S143" s="257"/>
      <c r="T143" s="25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9" t="s">
        <v>180</v>
      </c>
      <c r="AU143" s="259" t="s">
        <v>88</v>
      </c>
      <c r="AV143" s="14" t="s">
        <v>86</v>
      </c>
      <c r="AW143" s="14" t="s">
        <v>34</v>
      </c>
      <c r="AX143" s="14" t="s">
        <v>78</v>
      </c>
      <c r="AY143" s="259" t="s">
        <v>135</v>
      </c>
    </row>
    <row r="144" spans="1:51" s="13" customFormat="1" ht="12">
      <c r="A144" s="13"/>
      <c r="B144" s="239"/>
      <c r="C144" s="240"/>
      <c r="D144" s="232" t="s">
        <v>180</v>
      </c>
      <c r="E144" s="241" t="s">
        <v>1</v>
      </c>
      <c r="F144" s="242" t="s">
        <v>86</v>
      </c>
      <c r="G144" s="240"/>
      <c r="H144" s="243">
        <v>1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180</v>
      </c>
      <c r="AU144" s="249" t="s">
        <v>88</v>
      </c>
      <c r="AV144" s="13" t="s">
        <v>88</v>
      </c>
      <c r="AW144" s="13" t="s">
        <v>34</v>
      </c>
      <c r="AX144" s="13" t="s">
        <v>78</v>
      </c>
      <c r="AY144" s="249" t="s">
        <v>135</v>
      </c>
    </row>
    <row r="145" spans="1:51" s="15" customFormat="1" ht="12">
      <c r="A145" s="15"/>
      <c r="B145" s="260"/>
      <c r="C145" s="261"/>
      <c r="D145" s="232" t="s">
        <v>180</v>
      </c>
      <c r="E145" s="262" t="s">
        <v>1</v>
      </c>
      <c r="F145" s="263" t="s">
        <v>183</v>
      </c>
      <c r="G145" s="261"/>
      <c r="H145" s="264">
        <v>1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0" t="s">
        <v>180</v>
      </c>
      <c r="AU145" s="270" t="s">
        <v>88</v>
      </c>
      <c r="AV145" s="15" t="s">
        <v>142</v>
      </c>
      <c r="AW145" s="15" t="s">
        <v>34</v>
      </c>
      <c r="AX145" s="15" t="s">
        <v>86</v>
      </c>
      <c r="AY145" s="270" t="s">
        <v>135</v>
      </c>
    </row>
    <row r="146" spans="1:65" s="2" customFormat="1" ht="16.5" customHeight="1">
      <c r="A146" s="39"/>
      <c r="B146" s="40"/>
      <c r="C146" s="219" t="s">
        <v>174</v>
      </c>
      <c r="D146" s="219" t="s">
        <v>137</v>
      </c>
      <c r="E146" s="220" t="s">
        <v>1302</v>
      </c>
      <c r="F146" s="221" t="s">
        <v>1303</v>
      </c>
      <c r="G146" s="222" t="s">
        <v>192</v>
      </c>
      <c r="H146" s="223">
        <v>1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43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142</v>
      </c>
      <c r="AT146" s="230" t="s">
        <v>137</v>
      </c>
      <c r="AU146" s="230" t="s">
        <v>88</v>
      </c>
      <c r="AY146" s="18" t="s">
        <v>135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86</v>
      </c>
      <c r="BK146" s="231">
        <f>ROUND(I146*H146,2)</f>
        <v>0</v>
      </c>
      <c r="BL146" s="18" t="s">
        <v>142</v>
      </c>
      <c r="BM146" s="230" t="s">
        <v>1304</v>
      </c>
    </row>
    <row r="147" spans="1:47" s="2" customFormat="1" ht="12">
      <c r="A147" s="39"/>
      <c r="B147" s="40"/>
      <c r="C147" s="41"/>
      <c r="D147" s="232" t="s">
        <v>144</v>
      </c>
      <c r="E147" s="41"/>
      <c r="F147" s="233" t="s">
        <v>1303</v>
      </c>
      <c r="G147" s="41"/>
      <c r="H147" s="41"/>
      <c r="I147" s="234"/>
      <c r="J147" s="41"/>
      <c r="K147" s="41"/>
      <c r="L147" s="45"/>
      <c r="M147" s="235"/>
      <c r="N147" s="236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144</v>
      </c>
      <c r="AU147" s="18" t="s">
        <v>88</v>
      </c>
    </row>
    <row r="148" spans="1:51" s="14" customFormat="1" ht="12">
      <c r="A148" s="14"/>
      <c r="B148" s="250"/>
      <c r="C148" s="251"/>
      <c r="D148" s="232" t="s">
        <v>180</v>
      </c>
      <c r="E148" s="252" t="s">
        <v>1</v>
      </c>
      <c r="F148" s="253" t="s">
        <v>1305</v>
      </c>
      <c r="G148" s="251"/>
      <c r="H148" s="252" t="s">
        <v>1</v>
      </c>
      <c r="I148" s="254"/>
      <c r="J148" s="251"/>
      <c r="K148" s="251"/>
      <c r="L148" s="255"/>
      <c r="M148" s="256"/>
      <c r="N148" s="257"/>
      <c r="O148" s="257"/>
      <c r="P148" s="257"/>
      <c r="Q148" s="257"/>
      <c r="R148" s="257"/>
      <c r="S148" s="257"/>
      <c r="T148" s="25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9" t="s">
        <v>180</v>
      </c>
      <c r="AU148" s="259" t="s">
        <v>88</v>
      </c>
      <c r="AV148" s="14" t="s">
        <v>86</v>
      </c>
      <c r="AW148" s="14" t="s">
        <v>34</v>
      </c>
      <c r="AX148" s="14" t="s">
        <v>78</v>
      </c>
      <c r="AY148" s="259" t="s">
        <v>135</v>
      </c>
    </row>
    <row r="149" spans="1:51" s="13" customFormat="1" ht="12">
      <c r="A149" s="13"/>
      <c r="B149" s="239"/>
      <c r="C149" s="240"/>
      <c r="D149" s="232" t="s">
        <v>180</v>
      </c>
      <c r="E149" s="241" t="s">
        <v>1</v>
      </c>
      <c r="F149" s="242" t="s">
        <v>86</v>
      </c>
      <c r="G149" s="240"/>
      <c r="H149" s="243">
        <v>1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180</v>
      </c>
      <c r="AU149" s="249" t="s">
        <v>88</v>
      </c>
      <c r="AV149" s="13" t="s">
        <v>88</v>
      </c>
      <c r="AW149" s="13" t="s">
        <v>34</v>
      </c>
      <c r="AX149" s="13" t="s">
        <v>78</v>
      </c>
      <c r="AY149" s="249" t="s">
        <v>135</v>
      </c>
    </row>
    <row r="150" spans="1:51" s="15" customFormat="1" ht="12">
      <c r="A150" s="15"/>
      <c r="B150" s="260"/>
      <c r="C150" s="261"/>
      <c r="D150" s="232" t="s">
        <v>180</v>
      </c>
      <c r="E150" s="262" t="s">
        <v>1</v>
      </c>
      <c r="F150" s="263" t="s">
        <v>183</v>
      </c>
      <c r="G150" s="261"/>
      <c r="H150" s="264">
        <v>1</v>
      </c>
      <c r="I150" s="265"/>
      <c r="J150" s="261"/>
      <c r="K150" s="261"/>
      <c r="L150" s="266"/>
      <c r="M150" s="271"/>
      <c r="N150" s="272"/>
      <c r="O150" s="272"/>
      <c r="P150" s="272"/>
      <c r="Q150" s="272"/>
      <c r="R150" s="272"/>
      <c r="S150" s="272"/>
      <c r="T150" s="27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0" t="s">
        <v>180</v>
      </c>
      <c r="AU150" s="270" t="s">
        <v>88</v>
      </c>
      <c r="AV150" s="15" t="s">
        <v>142</v>
      </c>
      <c r="AW150" s="15" t="s">
        <v>34</v>
      </c>
      <c r="AX150" s="15" t="s">
        <v>86</v>
      </c>
      <c r="AY150" s="270" t="s">
        <v>135</v>
      </c>
    </row>
    <row r="151" spans="1:31" s="2" customFormat="1" ht="6.95" customHeight="1">
      <c r="A151" s="39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117:K15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Lejsek Lukáš, Ing.</dc:creator>
  <cp:keywords/>
  <dc:description/>
  <cp:lastModifiedBy>Lejsek Lukáš, Ing.</cp:lastModifiedBy>
  <dcterms:created xsi:type="dcterms:W3CDTF">2022-06-02T06:00:15Z</dcterms:created>
  <dcterms:modified xsi:type="dcterms:W3CDTF">2022-06-02T06:00:24Z</dcterms:modified>
  <cp:category/>
  <cp:version/>
  <cp:contentType/>
  <cp:contentStatus/>
</cp:coreProperties>
</file>